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" yWindow="0" windowWidth="9552" windowHeight="11124" tabRatio="850"/>
  </bookViews>
  <sheets>
    <sheet name="ST - Krycí list" sheetId="28" r:id="rId1"/>
    <sheet name="ST - Rekapitulace" sheetId="29" r:id="rId2"/>
    <sheet name="ST - Položky" sheetId="30" r:id="rId3"/>
    <sheet name="VzorPolozky (2)" sheetId="23" state="hidden" r:id="rId4"/>
    <sheet name="Pokyny pro vyplnění (2)" sheetId="21" state="hidden" r:id="rId5"/>
    <sheet name="VzorPolozky" sheetId="7" state="hidden" r:id="rId6"/>
    <sheet name="Pokyny pro vyplnění" sheetId="5" state="hidden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#REF!</definedName>
    <definedName name="_DAT2">#REF!</definedName>
    <definedName name="_DAT3">#REF!</definedName>
    <definedName name="_DAT4">#REF!</definedName>
    <definedName name="_FMA4">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POP1">#REF!</definedName>
    <definedName name="_POP2">#REF!</definedName>
    <definedName name="_POP3">#REF!</definedName>
    <definedName name="_POP4">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O16" hidden="1">{#N/A,#N/A,TRUE,"Krycí list"}</definedName>
    <definedName name="A" hidden="1">{#N/A,#N/A,TRUE,"Krycí list"}</definedName>
    <definedName name="aaa" hidden="1">{#N/A,#N/A,TRUE,"Krycí list"}</definedName>
    <definedName name="aaaaaaaa" hidden="1">{#N/A,#N/A,TRUE,"Krycí list"}</definedName>
    <definedName name="B" hidden="1">{#N/A,#N/A,TRUE,"Krycí list"}</definedName>
    <definedName name="CDOK">#REF!</definedName>
    <definedName name="CDOK1">#REF!</definedName>
    <definedName name="CDOK2">#REF!</definedName>
    <definedName name="CenaCelkem">#REF!</definedName>
    <definedName name="CenaCelkemBezDPH">#REF!</definedName>
    <definedName name="cisloobjektu" localSheetId="0">'ST - Krycí list'!$A$5</definedName>
    <definedName name="cisloobjektu" localSheetId="2">'[1]Krycí list'!$A$5</definedName>
    <definedName name="cisloobjektu" localSheetId="1">'[1]Krycí list'!$A$5</definedName>
    <definedName name="cisloobjektu">#REF!</definedName>
    <definedName name="CisloRozpoctu" localSheetId="4">'[2]Krycí list'!$C$2</definedName>
    <definedName name="CisloRozpoctu" localSheetId="3">'[2]Krycí list'!$C$2</definedName>
    <definedName name="CisloRozpoctu">'[3]Krycí list'!$C$2</definedName>
    <definedName name="cislostavby" localSheetId="4">'[2]Krycí list'!$A$7</definedName>
    <definedName name="cislostavby" localSheetId="0">'ST - Krycí list'!$A$7</definedName>
    <definedName name="cislostavby" localSheetId="2">'[1]Krycí list'!$A$7</definedName>
    <definedName name="cislostavby" localSheetId="1">'[1]Krycí list'!$A$7</definedName>
    <definedName name="cislostavby" localSheetId="3">'[2]Krycí list'!$A$7</definedName>
    <definedName name="cislostavby">'[3]Krycí list'!$A$7</definedName>
    <definedName name="CisloStavebnihoRozpoctu">#REF!</definedName>
    <definedName name="dadresa">#REF!</definedName>
    <definedName name="Datum" localSheetId="0">'ST - Krycí list'!$B$27</definedName>
    <definedName name="Datum">#REF!</definedName>
    <definedName name="Dil" localSheetId="1">'ST - Rekapitulace'!$A$6</definedName>
    <definedName name="Dil">#REF!</definedName>
    <definedName name="dmisto">#REF!</definedName>
    <definedName name="Dodavka" localSheetId="0">[1]Rekapitulace!$G$31</definedName>
    <definedName name="Dodavka" localSheetId="2">[1]Rekapitulace!$G$31</definedName>
    <definedName name="Dodavka" localSheetId="1">'ST - Rekapitulace'!$G$31</definedName>
    <definedName name="Dodavka">[4]Rekapitulace!$G$17</definedName>
    <definedName name="Dodavka0" localSheetId="0">[1]Položky!#REF!</definedName>
    <definedName name="Dodavka0" localSheetId="2">'ST - Položky'!#REF!</definedName>
    <definedName name="Dodavka0" localSheetId="1">[1]Položky!#REF!</definedName>
    <definedName name="Dodavka0">#REF!</definedName>
    <definedName name="DPHSni" localSheetId="4">[5]Stavba!$G$24</definedName>
    <definedName name="DPHSni" localSheetId="3">[5]Stavba!$G$24</definedName>
    <definedName name="DPHSni">[6]Stavba!$G$24</definedName>
    <definedName name="DPHZakl">#REF!</definedName>
    <definedName name="FVCWREC" hidden="1">{#N/A,#N/A,TRUE,"Krycí list"}</definedName>
    <definedName name="HSV" localSheetId="0">[1]Rekapitulace!$E$31</definedName>
    <definedName name="HSV" localSheetId="2">[1]Rekapitulace!$E$31</definedName>
    <definedName name="HSV" localSheetId="1">'ST - Rekapitulace'!$E$31</definedName>
    <definedName name="HSV">[4]Rekapitulace!$E$17</definedName>
    <definedName name="HSV0" localSheetId="0">[1]Položky!#REF!</definedName>
    <definedName name="HSV0" localSheetId="2">'ST - Položky'!#REF!</definedName>
    <definedName name="HSV0" localSheetId="1">[1]Položky!#REF!</definedName>
    <definedName name="HSV0">#REF!</definedName>
    <definedName name="HZS" localSheetId="0">[1]Rekapitulace!$I$31</definedName>
    <definedName name="HZS" localSheetId="2">[1]Rekapitulace!$I$31</definedName>
    <definedName name="HZS" localSheetId="1">'ST - Rekapitulace'!$I$31</definedName>
    <definedName name="HZS">#REF!</definedName>
    <definedName name="HZS0" localSheetId="0">[1]Položky!#REF!</definedName>
    <definedName name="HZS0" localSheetId="2">'ST - Položky'!#REF!</definedName>
    <definedName name="HZS0" localSheetId="1">[1]Položky!#REF!</definedName>
    <definedName name="HZS0">#REF!</definedName>
    <definedName name="CHVALIL1">#REF!</definedName>
    <definedName name="JKSO" localSheetId="0">'ST - Krycí list'!$G$2</definedName>
    <definedName name="JKSO">#REF!</definedName>
    <definedName name="KONTROL1">#REF!</definedName>
    <definedName name="KONTROL2">#REF!</definedName>
    <definedName name="KONTROL3">#REF!</definedName>
    <definedName name="KONTROL4">#REF!</definedName>
    <definedName name="Mena" localSheetId="4">[5]Stavba!$J$29</definedName>
    <definedName name="Mena" localSheetId="3">[5]Stavba!$J$29</definedName>
    <definedName name="Mena">[6]Stavba!$J$29</definedName>
    <definedName name="mila" hidden="1">{#N/A,#N/A,TRUE,"Krycí list"}</definedName>
    <definedName name="MistoStavby">#REF!</definedName>
    <definedName name="MJ" localSheetId="0">'ST - Krycí list'!$G$5</definedName>
    <definedName name="MJ">#REF!</definedName>
    <definedName name="Mont" localSheetId="0">[1]Rekapitulace!$H$31</definedName>
    <definedName name="Mont" localSheetId="2">[1]Rekapitulace!$H$31</definedName>
    <definedName name="Mont" localSheetId="1">'ST - Rekapitulace'!$H$31</definedName>
    <definedName name="Mont">[4]Rekapitulace!$H$17</definedName>
    <definedName name="Montaz0" localSheetId="0">[1]Položky!#REF!</definedName>
    <definedName name="Montaz0" localSheetId="2">'ST - Položky'!#REF!</definedName>
    <definedName name="Montaz0" localSheetId="1">[1]Položky!#REF!</definedName>
    <definedName name="Montaz0">#REF!</definedName>
    <definedName name="NAZEV">#REF!</definedName>
    <definedName name="NazevDilu" localSheetId="1">'ST - Rekapitulace'!$B$6</definedName>
    <definedName name="NazevDilu">#REF!</definedName>
    <definedName name="nazevobjektu" localSheetId="0">'ST - Krycí list'!$C$5</definedName>
    <definedName name="nazevobjektu" localSheetId="2">'[1]Krycí list'!$C$5</definedName>
    <definedName name="nazevobjektu" localSheetId="1">'[1]Krycí list'!$C$5</definedName>
    <definedName name="nazevobjektu">#REF!</definedName>
    <definedName name="NazevRozpoctu" localSheetId="4">'[2]Krycí list'!$D$2</definedName>
    <definedName name="NazevRozpoctu" localSheetId="3">'[2]Krycí list'!$D$2</definedName>
    <definedName name="NazevRozpoctu">'[3]Krycí list'!$D$2</definedName>
    <definedName name="nazevstavby" localSheetId="4">'[2]Krycí list'!$C$7</definedName>
    <definedName name="nazevstavby" localSheetId="0">'ST - Krycí list'!$C$7</definedName>
    <definedName name="nazevstavby" localSheetId="2">'[1]Krycí list'!$C$7</definedName>
    <definedName name="nazevstavby" localSheetId="1">'[1]Krycí list'!$C$7</definedName>
    <definedName name="nazevstavby" localSheetId="3">'[2]Krycí list'!$C$7</definedName>
    <definedName name="nazevstavby">'[3]Krycí list'!$C$7</definedName>
    <definedName name="NazevStavebnihoRozpoctu">#REF!</definedName>
    <definedName name="_xlnm.Print_Titles" localSheetId="2">'ST - Položky'!$1:$6</definedName>
    <definedName name="_xlnm.Print_Titles" localSheetId="1">'ST - Rekapitulace'!$1:$6</definedName>
    <definedName name="_xlnm.Print_Titles">#REF!</definedName>
    <definedName name="nový" hidden="1">{#N/A,#N/A,TRUE,"Krycí list"}</definedName>
    <definedName name="oadresa">#REF!</definedName>
    <definedName name="Objednatel" localSheetId="0">'ST - Krycí list'!$C$10</definedName>
    <definedName name="Objednatel">#REF!</definedName>
    <definedName name="_xlnm.Print_Area" localSheetId="0">'ST - Krycí list'!$A$1:$G$45</definedName>
    <definedName name="_xlnm.Print_Area" localSheetId="2">'ST - Položky'!$A$1:$G$986</definedName>
    <definedName name="_xlnm.Print_Area" localSheetId="1">'ST - Rekapitulace'!$A$1:$I$45</definedName>
    <definedName name="P1_Build_001">#REF!</definedName>
    <definedName name="P1_Build_003">#REF!</definedName>
    <definedName name="P2_Build_300">#REF!</definedName>
    <definedName name="P2_Build_302">#REF!</definedName>
    <definedName name="P2_Build_303">#REF!</definedName>
    <definedName name="P2_Build_601">#REF!</definedName>
    <definedName name="P2_Build_602">#REF!</definedName>
    <definedName name="P3_Build_1001">#REF!</definedName>
    <definedName name="P3_Build_1002">#REF!</definedName>
    <definedName name="P3_Build_1003">#REF!</definedName>
    <definedName name="P3_Build_1004">#REF!</definedName>
    <definedName name="P3_Build_1005">#REF!</definedName>
    <definedName name="P3_Build_1006">#REF!</definedName>
    <definedName name="P3_Build_1007">#REF!</definedName>
    <definedName name="P3_Build_1008">#REF!</definedName>
    <definedName name="P3_Build_2001">#REF!</definedName>
    <definedName name="P3_Build_2002">#REF!</definedName>
    <definedName name="P3_Build_2003">#REF!</definedName>
    <definedName name="P3_Build_2005">#REF!</definedName>
    <definedName name="P3_Build_2006">#REF!</definedName>
    <definedName name="P3_Build_2007">#REF!</definedName>
    <definedName name="P3_Build_2008">#REF!</definedName>
    <definedName name="P3_Build_502">#REF!</definedName>
    <definedName name="P3_Build_503">#REF!</definedName>
    <definedName name="P3_Build_504">#REF!</definedName>
    <definedName name="P4_Build_100">#REF!</definedName>
    <definedName name="P4_Build_501">#REF!</definedName>
    <definedName name="P4_Build_505">#REF!</definedName>
    <definedName name="PACKAGE_1">#REF!</definedName>
    <definedName name="PACKAGE_2">#REF!</definedName>
    <definedName name="PACKAGE_3">#REF!</definedName>
    <definedName name="PACKAGE_4">#REF!</definedName>
    <definedName name="padresa">#REF!</definedName>
    <definedName name="pdic">#REF!</definedName>
    <definedName name="pico">#REF!</definedName>
    <definedName name="pmisto">#REF!</definedName>
    <definedName name="PocetMJ" localSheetId="4">#REF!</definedName>
    <definedName name="PocetMJ" localSheetId="0">'ST - Krycí list'!$G$6</definedName>
    <definedName name="PocetMJ" localSheetId="2">'[1]Krycí list'!$G$6</definedName>
    <definedName name="PocetMJ" localSheetId="1">'[1]Krycí list'!$G$6</definedName>
    <definedName name="PocetMJ" localSheetId="3">#REF!</definedName>
    <definedName name="PocetMJ">#REF!</definedName>
    <definedName name="PoptavkaID">#REF!</definedName>
    <definedName name="Poznamka" localSheetId="0">'ST - Krycí list'!$B$37</definedName>
    <definedName name="Poznamka">#REF!</definedName>
    <definedName name="pPSC">#REF!</definedName>
    <definedName name="Profese">#REF!</definedName>
    <definedName name="PROJEKT">#REF!</definedName>
    <definedName name="Projektant" localSheetId="0">'ST - Krycí list'!$C$8</definedName>
    <definedName name="Projektant" localSheetId="2">'[1]Krycí list'!$C$8</definedName>
    <definedName name="Projektant" localSheetId="1">'[1]Krycí list'!$C$8</definedName>
    <definedName name="Projektant">#REF!</definedName>
    <definedName name="PSV" localSheetId="0">[1]Rekapitulace!$F$31</definedName>
    <definedName name="PSV" localSheetId="2">[1]Rekapitulace!$F$31</definedName>
    <definedName name="PSV" localSheetId="1">'ST - Rekapitulace'!$F$31</definedName>
    <definedName name="PSV">[4]Rekapitulace!$F$17</definedName>
    <definedName name="PSV0" localSheetId="0">[1]Položky!#REF!</definedName>
    <definedName name="PSV0" localSheetId="2">'ST - Položky'!#REF!</definedName>
    <definedName name="PSV0" localSheetId="1">[1]Položky!#REF!</definedName>
    <definedName name="PSV0">#REF!</definedName>
    <definedName name="REV">#REF!</definedName>
    <definedName name="rozp" hidden="1">{#N/A,#N/A,TRUE,"Krycí list"}</definedName>
    <definedName name="SazbaDPH1" localSheetId="4">'[2]Krycí list'!$C$30</definedName>
    <definedName name="SazbaDPH1" localSheetId="0">'ST - Krycí list'!$C$30</definedName>
    <definedName name="SazbaDPH1" localSheetId="2">'[1]Krycí list'!$C$30</definedName>
    <definedName name="SazbaDPH1" localSheetId="1">'[1]Krycí list'!$C$30</definedName>
    <definedName name="SazbaDPH1" localSheetId="3">'[2]Krycí list'!$C$30</definedName>
    <definedName name="SazbaDPH1">'[3]Krycí list'!$C$30</definedName>
    <definedName name="SazbaDPH2" localSheetId="4">'[2]Krycí list'!$C$32</definedName>
    <definedName name="SazbaDPH2" localSheetId="0">'ST - Krycí list'!$C$32</definedName>
    <definedName name="SazbaDPH2" localSheetId="2">'[1]Krycí list'!$C$32</definedName>
    <definedName name="SazbaDPH2" localSheetId="1">'[1]Krycí list'!$C$32</definedName>
    <definedName name="SazbaDPH2" localSheetId="3">'[2]Krycí list'!$C$32</definedName>
    <definedName name="SazbaDPH2">'[3]Krycí list'!$C$32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loupecCC" localSheetId="4">#REF!</definedName>
    <definedName name="SloupecCC" localSheetId="2">'ST - Položky'!$G$6</definedName>
    <definedName name="SloupecCC" localSheetId="3">#REF!</definedName>
    <definedName name="SloupecCC">#REF!</definedName>
    <definedName name="SloupecCisloPol" localSheetId="4">#REF!</definedName>
    <definedName name="SloupecCisloPol" localSheetId="2">'ST - Položky'!$B$6</definedName>
    <definedName name="SloupecCisloPol" localSheetId="3">#REF!</definedName>
    <definedName name="SloupecCisloPol">#REF!</definedName>
    <definedName name="SloupecJC" localSheetId="4">#REF!</definedName>
    <definedName name="SloupecJC" localSheetId="2">'ST - Položky'!$F$6</definedName>
    <definedName name="SloupecJC" localSheetId="3">#REF!</definedName>
    <definedName name="SloupecJC">#REF!</definedName>
    <definedName name="SloupecMJ" localSheetId="4">#REF!</definedName>
    <definedName name="SloupecMJ" localSheetId="2">'ST - Položky'!$D$6</definedName>
    <definedName name="SloupecMJ" localSheetId="3">#REF!</definedName>
    <definedName name="SloupecMJ">#REF!</definedName>
    <definedName name="SloupecMnozstvi" localSheetId="4">#REF!</definedName>
    <definedName name="SloupecMnozstvi" localSheetId="2">'ST - Položky'!$E$6</definedName>
    <definedName name="SloupecMnozstvi" localSheetId="3">#REF!</definedName>
    <definedName name="SloupecMnozstvi">#REF!</definedName>
    <definedName name="SloupecNazPol" localSheetId="4">#REF!</definedName>
    <definedName name="SloupecNazPol" localSheetId="2">'ST - Položky'!$C$6</definedName>
    <definedName name="SloupecNazPol" localSheetId="3">#REF!</definedName>
    <definedName name="SloupecNazPol">#REF!</definedName>
    <definedName name="SloupecPC" localSheetId="4">#REF!</definedName>
    <definedName name="SloupecPC" localSheetId="2">'ST - Položky'!$A$6</definedName>
    <definedName name="SloupecPC" localSheetId="3">#REF!</definedName>
    <definedName name="SloupecPC">#REF!</definedName>
    <definedName name="smaz" hidden="1">{#N/A,#N/A,TRUE,"Krycí list"}</definedName>
    <definedName name="solver_lin" localSheetId="2" hidden="1">0</definedName>
    <definedName name="solver_num" localSheetId="2" hidden="1">0</definedName>
    <definedName name="solver_opt" localSheetId="2" hidden="1">'ST - Položky'!#REF!</definedName>
    <definedName name="solver_typ" localSheetId="2" hidden="1">1</definedName>
    <definedName name="solver_val" localSheetId="2" hidden="1">0</definedName>
    <definedName name="soupis" hidden="1">{#N/A,#N/A,TRUE,"Krycí list"}</definedName>
    <definedName name="soustava">#REF!</definedName>
    <definedName name="soustva">#REF!</definedName>
    <definedName name="SPD">#REF!</definedName>
    <definedName name="SSSSSS" hidden="1">{#N/A,#N/A,TRUE,"Krycí list"}</definedName>
    <definedName name="summary" hidden="1">{#N/A,#N/A,TRUE,"Krycí list"}</definedName>
    <definedName name="tab">#REF!</definedName>
    <definedName name="Typ" localSheetId="0">[1]Položky!#REF!</definedName>
    <definedName name="Typ" localSheetId="2">'ST - Položky'!#REF!</definedName>
    <definedName name="Typ" localSheetId="1">[1]Položky!#REF!</definedName>
    <definedName name="Typ">#REF!</definedName>
    <definedName name="UKOL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VRN" localSheetId="0">[1]Rekapitulace!$H$44</definedName>
    <definedName name="VRN" localSheetId="2">[1]Rekapitulace!$H$44</definedName>
    <definedName name="VRN" localSheetId="1">'ST - Rekapitulace'!$H$44</definedName>
    <definedName name="VRN">#REF!</definedName>
    <definedName name="VRNKc" localSheetId="0">[1]Rekapitulace!#REF!</definedName>
    <definedName name="VRNKc" localSheetId="2">[1]Rekapitulace!#REF!</definedName>
    <definedName name="VRNKc" localSheetId="1">'ST - Rekapitulace'!#REF!</definedName>
    <definedName name="VRNKc">#REF!</definedName>
    <definedName name="VRNnazev" localSheetId="0">[1]Rekapitulace!#REF!</definedName>
    <definedName name="VRNnazev" localSheetId="2">[1]Rekapitulace!#REF!</definedName>
    <definedName name="VRNnazev" localSheetId="1">'ST - Rekapitulace'!#REF!</definedName>
    <definedName name="VRNnazev">#REF!</definedName>
    <definedName name="VRNproc" localSheetId="0">[1]Rekapitulace!#REF!</definedName>
    <definedName name="VRNproc" localSheetId="2">[1]Rekapitulace!#REF!</definedName>
    <definedName name="VRNproc" localSheetId="1">'ST - Rekapitulace'!#REF!</definedName>
    <definedName name="VRNproc">#REF!</definedName>
    <definedName name="VRNzakl" localSheetId="0">[1]Rekapitulace!#REF!</definedName>
    <definedName name="VRNzakl" localSheetId="2">[1]Rekapitulace!#REF!</definedName>
    <definedName name="VRNzakl" localSheetId="1">'ST - Rekapitulace'!#REF!</definedName>
    <definedName name="VRNzakl">#REF!</definedName>
    <definedName name="Vypracoval">#REF!</definedName>
    <definedName name="wrn.Kontrolní._.rozpočet." hidden="1">{#N/A,#N/A,TRUE,"Krycí list"}</definedName>
    <definedName name="wrn.Kontrolní._.rozpoeet." hidden="1">{#N/A,#N/A,TRUE,"Krycí list"}</definedName>
    <definedName name="Zakazka" localSheetId="0">'ST - Krycí list'!$G$11</definedName>
    <definedName name="Zakazka">#REF!</definedName>
    <definedName name="ZAKAZNIK">#REF!</definedName>
    <definedName name="Zaklad22" localSheetId="0">'ST - Krycí list'!$F$32</definedName>
    <definedName name="Zaklad22">#REF!</definedName>
    <definedName name="Zaklad5" localSheetId="0">'ST - Krycí list'!$F$30</definedName>
    <definedName name="Zaklad5">#REF!</definedName>
    <definedName name="ZakladDPHSni" localSheetId="4">[5]Stavba!$G$23</definedName>
    <definedName name="ZakladDPHSni" localSheetId="3">[5]Stavba!$G$23</definedName>
    <definedName name="ZakladDPHSni">[6]Stavba!$G$23</definedName>
    <definedName name="ZakladDPHZakl">#REF!</definedName>
    <definedName name="ZaObjednatele">#REF!</definedName>
    <definedName name="Zaokrouhleni" localSheetId="4">[5]Stavba!$G$27</definedName>
    <definedName name="Zaokrouhleni" localSheetId="3">[5]Stavba!$G$27</definedName>
    <definedName name="Zaokrouhleni">[6]Stavba!$G$27</definedName>
    <definedName name="Zařazení">#REF!</definedName>
    <definedName name="ZaZhotovitele">#REF!</definedName>
    <definedName name="Zhotovitel" localSheetId="0">'ST - Krycí list'!$C$11:$E$11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45621"/>
</workbook>
</file>

<file path=xl/calcChain.xml><?xml version="1.0" encoding="utf-8"?>
<calcChain xmlns="http://schemas.openxmlformats.org/spreadsheetml/2006/main">
  <c r="G22" i="28" l="1"/>
  <c r="C986" i="30" l="1"/>
  <c r="BE985" i="30"/>
  <c r="BC985" i="30"/>
  <c r="BB985" i="30"/>
  <c r="BA985" i="30"/>
  <c r="G985" i="30"/>
  <c r="BD985" i="30" s="1"/>
  <c r="BE984" i="30"/>
  <c r="BD984" i="30"/>
  <c r="BC984" i="30"/>
  <c r="BB984" i="30"/>
  <c r="BA984" i="30"/>
  <c r="G984" i="30"/>
  <c r="BE983" i="30"/>
  <c r="BD983" i="30"/>
  <c r="BC983" i="30"/>
  <c r="BB983" i="30"/>
  <c r="BA983" i="30"/>
  <c r="G983" i="30"/>
  <c r="BE982" i="30"/>
  <c r="BC982" i="30"/>
  <c r="BB982" i="30"/>
  <c r="BA982" i="30"/>
  <c r="G982" i="30"/>
  <c r="BD982" i="30" s="1"/>
  <c r="BD986" i="30" s="1"/>
  <c r="C980" i="30"/>
  <c r="BE979" i="30"/>
  <c r="BD979" i="30"/>
  <c r="BC979" i="30"/>
  <c r="BA979" i="30"/>
  <c r="G979" i="30"/>
  <c r="BB979" i="30" s="1"/>
  <c r="BE978" i="30"/>
  <c r="BD978" i="30"/>
  <c r="BC978" i="30"/>
  <c r="BB978" i="30"/>
  <c r="BA978" i="30"/>
  <c r="G978" i="30"/>
  <c r="BE977" i="30"/>
  <c r="BD977" i="30"/>
  <c r="BC977" i="30"/>
  <c r="BA977" i="30"/>
  <c r="G977" i="30"/>
  <c r="BB977" i="30" s="1"/>
  <c r="BE976" i="30"/>
  <c r="BD976" i="30"/>
  <c r="BC976" i="30"/>
  <c r="BA976" i="30"/>
  <c r="G976" i="30"/>
  <c r="BB976" i="30" s="1"/>
  <c r="BE975" i="30"/>
  <c r="BD975" i="30"/>
  <c r="BC975" i="30"/>
  <c r="BA975" i="30"/>
  <c r="G975" i="30"/>
  <c r="BB975" i="30" s="1"/>
  <c r="BE974" i="30"/>
  <c r="BD974" i="30"/>
  <c r="BC974" i="30"/>
  <c r="BB974" i="30"/>
  <c r="BA974" i="30"/>
  <c r="G974" i="30"/>
  <c r="BE973" i="30"/>
  <c r="BD973" i="30"/>
  <c r="BC973" i="30"/>
  <c r="BA973" i="30"/>
  <c r="G973" i="30"/>
  <c r="BB973" i="30" s="1"/>
  <c r="BE972" i="30"/>
  <c r="BD972" i="30"/>
  <c r="BC972" i="30"/>
  <c r="BB972" i="30"/>
  <c r="BA972" i="30"/>
  <c r="G972" i="30"/>
  <c r="BE971" i="30"/>
  <c r="BD971" i="30"/>
  <c r="BC971" i="30"/>
  <c r="BA971" i="30"/>
  <c r="G971" i="30"/>
  <c r="BB971" i="30" s="1"/>
  <c r="BE970" i="30"/>
  <c r="BD970" i="30"/>
  <c r="BC970" i="30"/>
  <c r="BA970" i="30"/>
  <c r="G970" i="30"/>
  <c r="BB970" i="30" s="1"/>
  <c r="BE969" i="30"/>
  <c r="BD969" i="30"/>
  <c r="BC969" i="30"/>
  <c r="BA969" i="30"/>
  <c r="G969" i="30"/>
  <c r="BB969" i="30" s="1"/>
  <c r="BE968" i="30"/>
  <c r="BD968" i="30"/>
  <c r="BC968" i="30"/>
  <c r="BA968" i="30"/>
  <c r="G968" i="30"/>
  <c r="BB968" i="30" s="1"/>
  <c r="BE967" i="30"/>
  <c r="BD967" i="30"/>
  <c r="BC967" i="30"/>
  <c r="BA967" i="30"/>
  <c r="G967" i="30"/>
  <c r="BB967" i="30" s="1"/>
  <c r="BE966" i="30"/>
  <c r="BD966" i="30"/>
  <c r="BC966" i="30"/>
  <c r="BB966" i="30"/>
  <c r="BA966" i="30"/>
  <c r="G966" i="30"/>
  <c r="BE965" i="30"/>
  <c r="BD965" i="30"/>
  <c r="BC965" i="30"/>
  <c r="BA965" i="30"/>
  <c r="G965" i="30"/>
  <c r="BB965" i="30" s="1"/>
  <c r="BE964" i="30"/>
  <c r="BD964" i="30"/>
  <c r="BC964" i="30"/>
  <c r="BB964" i="30"/>
  <c r="BA964" i="30"/>
  <c r="G964" i="30"/>
  <c r="BE963" i="30"/>
  <c r="BD963" i="30"/>
  <c r="BC963" i="30"/>
  <c r="BA963" i="30"/>
  <c r="G963" i="30"/>
  <c r="BB963" i="30" s="1"/>
  <c r="BE962" i="30"/>
  <c r="BD962" i="30"/>
  <c r="BC962" i="30"/>
  <c r="BB962" i="30"/>
  <c r="BA962" i="30"/>
  <c r="G962" i="30"/>
  <c r="BE961" i="30"/>
  <c r="BD961" i="30"/>
  <c r="BC961" i="30"/>
  <c r="BA961" i="30"/>
  <c r="G961" i="30"/>
  <c r="BB961" i="30" s="1"/>
  <c r="BE960" i="30"/>
  <c r="BD960" i="30"/>
  <c r="BC960" i="30"/>
  <c r="BB960" i="30"/>
  <c r="BA960" i="30"/>
  <c r="G960" i="30"/>
  <c r="BE959" i="30"/>
  <c r="BD959" i="30"/>
  <c r="BC959" i="30"/>
  <c r="BA959" i="30"/>
  <c r="G959" i="30"/>
  <c r="BB959" i="30" s="1"/>
  <c r="BE958" i="30"/>
  <c r="BD958" i="30"/>
  <c r="BC958" i="30"/>
  <c r="BB958" i="30"/>
  <c r="BA958" i="30"/>
  <c r="G958" i="30"/>
  <c r="BE957" i="30"/>
  <c r="BD957" i="30"/>
  <c r="BC957" i="30"/>
  <c r="BA957" i="30"/>
  <c r="G957" i="30"/>
  <c r="BB957" i="30" s="1"/>
  <c r="BE956" i="30"/>
  <c r="BD956" i="30"/>
  <c r="BC956" i="30"/>
  <c r="BA956" i="30"/>
  <c r="G956" i="30"/>
  <c r="BB956" i="30" s="1"/>
  <c r="BE955" i="30"/>
  <c r="BD955" i="30"/>
  <c r="BC955" i="30"/>
  <c r="BA955" i="30"/>
  <c r="G955" i="30"/>
  <c r="BB955" i="30" s="1"/>
  <c r="BE954" i="30"/>
  <c r="BD954" i="30"/>
  <c r="BC954" i="30"/>
  <c r="BA954" i="30"/>
  <c r="G954" i="30"/>
  <c r="BB954" i="30" s="1"/>
  <c r="BE953" i="30"/>
  <c r="BD953" i="30"/>
  <c r="BC953" i="30"/>
  <c r="BA953" i="30"/>
  <c r="G953" i="30"/>
  <c r="BB953" i="30" s="1"/>
  <c r="BE952" i="30"/>
  <c r="BD952" i="30"/>
  <c r="BC952" i="30"/>
  <c r="BA952" i="30"/>
  <c r="G952" i="30"/>
  <c r="BB952" i="30" s="1"/>
  <c r="BE951" i="30"/>
  <c r="BD951" i="30"/>
  <c r="BC951" i="30"/>
  <c r="BA951" i="30"/>
  <c r="G951" i="30"/>
  <c r="BB951" i="30" s="1"/>
  <c r="BE950" i="30"/>
  <c r="BD950" i="30"/>
  <c r="BC950" i="30"/>
  <c r="BA950" i="30"/>
  <c r="G950" i="30"/>
  <c r="BB950" i="30" s="1"/>
  <c r="BE949" i="30"/>
  <c r="BD949" i="30"/>
  <c r="BC949" i="30"/>
  <c r="BA949" i="30"/>
  <c r="G949" i="30"/>
  <c r="BB949" i="30" s="1"/>
  <c r="BE948" i="30"/>
  <c r="BD948" i="30"/>
  <c r="BC948" i="30"/>
  <c r="BB948" i="30"/>
  <c r="BA948" i="30"/>
  <c r="G948" i="30"/>
  <c r="BE947" i="30"/>
  <c r="BD947" i="30"/>
  <c r="BC947" i="30"/>
  <c r="BA947" i="30"/>
  <c r="G947" i="30"/>
  <c r="BB947" i="30" s="1"/>
  <c r="BE946" i="30"/>
  <c r="BD946" i="30"/>
  <c r="BC946" i="30"/>
  <c r="BB946" i="30"/>
  <c r="BA946" i="30"/>
  <c r="G946" i="30"/>
  <c r="C944" i="30"/>
  <c r="BE942" i="30"/>
  <c r="BD942" i="30"/>
  <c r="BC942" i="30"/>
  <c r="BA942" i="30"/>
  <c r="G942" i="30"/>
  <c r="BB942" i="30" s="1"/>
  <c r="BE875" i="30"/>
  <c r="BD875" i="30"/>
  <c r="BC875" i="30"/>
  <c r="BA875" i="30"/>
  <c r="BA944" i="30" s="1"/>
  <c r="G875" i="30"/>
  <c r="BB875" i="30" s="1"/>
  <c r="BE874" i="30"/>
  <c r="BD874" i="30"/>
  <c r="BC874" i="30"/>
  <c r="BB874" i="30"/>
  <c r="BA874" i="30"/>
  <c r="G874" i="30"/>
  <c r="C872" i="30"/>
  <c r="BE871" i="30"/>
  <c r="BD871" i="30"/>
  <c r="BC871" i="30"/>
  <c r="BA871" i="30"/>
  <c r="G871" i="30"/>
  <c r="BB871" i="30" s="1"/>
  <c r="BE864" i="30"/>
  <c r="BD864" i="30"/>
  <c r="BD872" i="30" s="1"/>
  <c r="BC864" i="30"/>
  <c r="BB864" i="30"/>
  <c r="BA864" i="30"/>
  <c r="G864" i="30"/>
  <c r="BE860" i="30"/>
  <c r="BD860" i="30"/>
  <c r="BC860" i="30"/>
  <c r="BA860" i="30"/>
  <c r="BA872" i="30" s="1"/>
  <c r="G860" i="30"/>
  <c r="C858" i="30"/>
  <c r="BE857" i="30"/>
  <c r="BD857" i="30"/>
  <c r="BC857" i="30"/>
  <c r="BB857" i="30"/>
  <c r="BA857" i="30"/>
  <c r="G857" i="30"/>
  <c r="BE855" i="30"/>
  <c r="BD855" i="30"/>
  <c r="BC855" i="30"/>
  <c r="BA855" i="30"/>
  <c r="G855" i="30"/>
  <c r="BB855" i="30" s="1"/>
  <c r="BE824" i="30"/>
  <c r="BD824" i="30"/>
  <c r="BC824" i="30"/>
  <c r="BA824" i="30"/>
  <c r="G824" i="30"/>
  <c r="BB824" i="30" s="1"/>
  <c r="BE823" i="30"/>
  <c r="BD823" i="30"/>
  <c r="BC823" i="30"/>
  <c r="BC858" i="30" s="1"/>
  <c r="BA823" i="30"/>
  <c r="G823" i="30"/>
  <c r="BB823" i="30" s="1"/>
  <c r="C821" i="30"/>
  <c r="BE820" i="30"/>
  <c r="BD820" i="30"/>
  <c r="BC820" i="30"/>
  <c r="BA820" i="30"/>
  <c r="G820" i="30"/>
  <c r="BB820" i="30" s="1"/>
  <c r="BE818" i="30"/>
  <c r="BD818" i="30"/>
  <c r="BC818" i="30"/>
  <c r="BB818" i="30"/>
  <c r="BA818" i="30"/>
  <c r="G818" i="30"/>
  <c r="BE815" i="30"/>
  <c r="BD815" i="30"/>
  <c r="BC815" i="30"/>
  <c r="BA815" i="30"/>
  <c r="G815" i="30"/>
  <c r="BB815" i="30" s="1"/>
  <c r="BE810" i="30"/>
  <c r="BD810" i="30"/>
  <c r="BC810" i="30"/>
  <c r="BB810" i="30"/>
  <c r="BA810" i="30"/>
  <c r="G810" i="30"/>
  <c r="BE807" i="30"/>
  <c r="BD807" i="30"/>
  <c r="BC807" i="30"/>
  <c r="BA807" i="30"/>
  <c r="G807" i="30"/>
  <c r="C805" i="30"/>
  <c r="BE804" i="30"/>
  <c r="BD804" i="30"/>
  <c r="BC804" i="30"/>
  <c r="BA804" i="30"/>
  <c r="G804" i="30"/>
  <c r="BB804" i="30" s="1"/>
  <c r="BE798" i="30"/>
  <c r="BD798" i="30"/>
  <c r="BC798" i="30"/>
  <c r="BA798" i="30"/>
  <c r="G798" i="30"/>
  <c r="BB798" i="30" s="1"/>
  <c r="BE795" i="30"/>
  <c r="BD795" i="30"/>
  <c r="BC795" i="30"/>
  <c r="BB795" i="30"/>
  <c r="BA795" i="30"/>
  <c r="BA805" i="30" s="1"/>
  <c r="G795" i="30"/>
  <c r="BE778" i="30"/>
  <c r="BD778" i="30"/>
  <c r="BC778" i="30"/>
  <c r="BB778" i="30"/>
  <c r="BA778" i="30"/>
  <c r="G778" i="30"/>
  <c r="BE762" i="30"/>
  <c r="BD762" i="30"/>
  <c r="BC762" i="30"/>
  <c r="BA762" i="30"/>
  <c r="G762" i="30"/>
  <c r="BB762" i="30" s="1"/>
  <c r="BE760" i="30"/>
  <c r="BD760" i="30"/>
  <c r="BC760" i="30"/>
  <c r="BC805" i="30" s="1"/>
  <c r="BA760" i="30"/>
  <c r="G760" i="30"/>
  <c r="BB760" i="30" s="1"/>
  <c r="C758" i="30"/>
  <c r="BE757" i="30"/>
  <c r="BD757" i="30"/>
  <c r="BC757" i="30"/>
  <c r="BA757" i="30"/>
  <c r="G757" i="30"/>
  <c r="BB757" i="30" s="1"/>
  <c r="BE755" i="30"/>
  <c r="BD755" i="30"/>
  <c r="BC755" i="30"/>
  <c r="BB755" i="30"/>
  <c r="BA755" i="30"/>
  <c r="G755" i="30"/>
  <c r="BE753" i="30"/>
  <c r="BD753" i="30"/>
  <c r="BC753" i="30"/>
  <c r="BA753" i="30"/>
  <c r="G753" i="30"/>
  <c r="BB753" i="30" s="1"/>
  <c r="BE751" i="30"/>
  <c r="BD751" i="30"/>
  <c r="BC751" i="30"/>
  <c r="BA751" i="30"/>
  <c r="G751" i="30"/>
  <c r="BB751" i="30" s="1"/>
  <c r="BE749" i="30"/>
  <c r="BD749" i="30"/>
  <c r="BC749" i="30"/>
  <c r="BA749" i="30"/>
  <c r="G749" i="30"/>
  <c r="BB749" i="30" s="1"/>
  <c r="BE747" i="30"/>
  <c r="BD747" i="30"/>
  <c r="BC747" i="30"/>
  <c r="BB747" i="30"/>
  <c r="BA747" i="30"/>
  <c r="G747" i="30"/>
  <c r="BE742" i="30"/>
  <c r="BD742" i="30"/>
  <c r="BC742" i="30"/>
  <c r="BA742" i="30"/>
  <c r="G742" i="30"/>
  <c r="BB742" i="30" s="1"/>
  <c r="BE740" i="30"/>
  <c r="BD740" i="30"/>
  <c r="BC740" i="30"/>
  <c r="BA740" i="30"/>
  <c r="G740" i="30"/>
  <c r="BB740" i="30" s="1"/>
  <c r="BE738" i="30"/>
  <c r="BD738" i="30"/>
  <c r="BC738" i="30"/>
  <c r="BA738" i="30"/>
  <c r="G738" i="30"/>
  <c r="BB738" i="30" s="1"/>
  <c r="BE736" i="30"/>
  <c r="BD736" i="30"/>
  <c r="BC736" i="30"/>
  <c r="BB736" i="30"/>
  <c r="BA736" i="30"/>
  <c r="G736" i="30"/>
  <c r="BE734" i="30"/>
  <c r="BD734" i="30"/>
  <c r="BC734" i="30"/>
  <c r="BA734" i="30"/>
  <c r="G734" i="30"/>
  <c r="BB734" i="30" s="1"/>
  <c r="BE732" i="30"/>
  <c r="BD732" i="30"/>
  <c r="BC732" i="30"/>
  <c r="BA732" i="30"/>
  <c r="G732" i="30"/>
  <c r="BB732" i="30" s="1"/>
  <c r="BE730" i="30"/>
  <c r="BD730" i="30"/>
  <c r="BC730" i="30"/>
  <c r="BA730" i="30"/>
  <c r="G730" i="30"/>
  <c r="BB730" i="30" s="1"/>
  <c r="BE728" i="30"/>
  <c r="BD728" i="30"/>
  <c r="BC728" i="30"/>
  <c r="BB728" i="30"/>
  <c r="BA728" i="30"/>
  <c r="G728" i="30"/>
  <c r="BE726" i="30"/>
  <c r="BD726" i="30"/>
  <c r="BC726" i="30"/>
  <c r="BA726" i="30"/>
  <c r="G726" i="30"/>
  <c r="BB726" i="30" s="1"/>
  <c r="BE723" i="30"/>
  <c r="BD723" i="30"/>
  <c r="BC723" i="30"/>
  <c r="BB723" i="30"/>
  <c r="BA723" i="30"/>
  <c r="G723" i="30"/>
  <c r="BE720" i="30"/>
  <c r="BD720" i="30"/>
  <c r="BC720" i="30"/>
  <c r="BA720" i="30"/>
  <c r="G720" i="30"/>
  <c r="BB720" i="30" s="1"/>
  <c r="BE717" i="30"/>
  <c r="BD717" i="30"/>
  <c r="BC717" i="30"/>
  <c r="BA717" i="30"/>
  <c r="G717" i="30"/>
  <c r="BB717" i="30" s="1"/>
  <c r="BE715" i="30"/>
  <c r="BD715" i="30"/>
  <c r="BC715" i="30"/>
  <c r="BA715" i="30"/>
  <c r="G715" i="30"/>
  <c r="BB715" i="30" s="1"/>
  <c r="BE713" i="30"/>
  <c r="BD713" i="30"/>
  <c r="BC713" i="30"/>
  <c r="BA713" i="30"/>
  <c r="G713" i="30"/>
  <c r="BB713" i="30" s="1"/>
  <c r="BE711" i="30"/>
  <c r="BD711" i="30"/>
  <c r="BC711" i="30"/>
  <c r="BA711" i="30"/>
  <c r="G711" i="30"/>
  <c r="BB711" i="30" s="1"/>
  <c r="BE708" i="30"/>
  <c r="BD708" i="30"/>
  <c r="BC708" i="30"/>
  <c r="BB708" i="30"/>
  <c r="BA708" i="30"/>
  <c r="G708" i="30"/>
  <c r="BE706" i="30"/>
  <c r="BD706" i="30"/>
  <c r="BC706" i="30"/>
  <c r="BA706" i="30"/>
  <c r="G706" i="30"/>
  <c r="BB706" i="30" s="1"/>
  <c r="BE704" i="30"/>
  <c r="BD704" i="30"/>
  <c r="BC704" i="30"/>
  <c r="BA704" i="30"/>
  <c r="G704" i="30"/>
  <c r="BB704" i="30" s="1"/>
  <c r="BE702" i="30"/>
  <c r="BD702" i="30"/>
  <c r="BC702" i="30"/>
  <c r="BA702" i="30"/>
  <c r="G702" i="30"/>
  <c r="BB702" i="30" s="1"/>
  <c r="BE699" i="30"/>
  <c r="BD699" i="30"/>
  <c r="BC699" i="30"/>
  <c r="BB699" i="30"/>
  <c r="BA699" i="30"/>
  <c r="G699" i="30"/>
  <c r="BE697" i="30"/>
  <c r="BD697" i="30"/>
  <c r="BC697" i="30"/>
  <c r="BA697" i="30"/>
  <c r="G697" i="30"/>
  <c r="BB697" i="30" s="1"/>
  <c r="BE694" i="30"/>
  <c r="BD694" i="30"/>
  <c r="BC694" i="30"/>
  <c r="BB694" i="30"/>
  <c r="BA694" i="30"/>
  <c r="G694" i="30"/>
  <c r="BE690" i="30"/>
  <c r="BD690" i="30"/>
  <c r="BC690" i="30"/>
  <c r="BA690" i="30"/>
  <c r="G690" i="30"/>
  <c r="BB690" i="30" s="1"/>
  <c r="BE684" i="30"/>
  <c r="BD684" i="30"/>
  <c r="BC684" i="30"/>
  <c r="BA684" i="30"/>
  <c r="G684" i="30"/>
  <c r="BB684" i="30" s="1"/>
  <c r="BE683" i="30"/>
  <c r="BD683" i="30"/>
  <c r="BC683" i="30"/>
  <c r="BA683" i="30"/>
  <c r="G683" i="30"/>
  <c r="BB683" i="30" s="1"/>
  <c r="BE681" i="30"/>
  <c r="BD681" i="30"/>
  <c r="BC681" i="30"/>
  <c r="BB681" i="30"/>
  <c r="BA681" i="30"/>
  <c r="G681" i="30"/>
  <c r="BE673" i="30"/>
  <c r="BD673" i="30"/>
  <c r="BC673" i="30"/>
  <c r="BA673" i="30"/>
  <c r="G673" i="30"/>
  <c r="BB673" i="30" s="1"/>
  <c r="BE671" i="30"/>
  <c r="BD671" i="30"/>
  <c r="BC671" i="30"/>
  <c r="BB671" i="30"/>
  <c r="BA671" i="30"/>
  <c r="G671" i="30"/>
  <c r="BE669" i="30"/>
  <c r="BD669" i="30"/>
  <c r="BC669" i="30"/>
  <c r="BA669" i="30"/>
  <c r="G669" i="30"/>
  <c r="BB669" i="30" s="1"/>
  <c r="BE661" i="30"/>
  <c r="BD661" i="30"/>
  <c r="BC661" i="30"/>
  <c r="BA661" i="30"/>
  <c r="G661" i="30"/>
  <c r="BB661" i="30" s="1"/>
  <c r="BE658" i="30"/>
  <c r="BD658" i="30"/>
  <c r="BC658" i="30"/>
  <c r="BA658" i="30"/>
  <c r="G658" i="30"/>
  <c r="BB658" i="30" s="1"/>
  <c r="BE657" i="30"/>
  <c r="BD657" i="30"/>
  <c r="BC657" i="30"/>
  <c r="BB657" i="30"/>
  <c r="BA657" i="30"/>
  <c r="G657" i="30"/>
  <c r="BE655" i="30"/>
  <c r="BD655" i="30"/>
  <c r="BC655" i="30"/>
  <c r="BA655" i="30"/>
  <c r="G655" i="30"/>
  <c r="BB655" i="30" s="1"/>
  <c r="BE651" i="30"/>
  <c r="BD651" i="30"/>
  <c r="BC651" i="30"/>
  <c r="BA651" i="30"/>
  <c r="G651" i="30"/>
  <c r="BB651" i="30" s="1"/>
  <c r="BE647" i="30"/>
  <c r="BD647" i="30"/>
  <c r="BC647" i="30"/>
  <c r="BA647" i="30"/>
  <c r="G647" i="30"/>
  <c r="BB647" i="30" s="1"/>
  <c r="BE646" i="30"/>
  <c r="BD646" i="30"/>
  <c r="BC646" i="30"/>
  <c r="BB646" i="30"/>
  <c r="BA646" i="30"/>
  <c r="G646" i="30"/>
  <c r="BE645" i="30"/>
  <c r="BD645" i="30"/>
  <c r="BC645" i="30"/>
  <c r="BA645" i="30"/>
  <c r="G645" i="30"/>
  <c r="BB645" i="30" s="1"/>
  <c r="BE644" i="30"/>
  <c r="BD644" i="30"/>
  <c r="BC644" i="30"/>
  <c r="BB644" i="30"/>
  <c r="BA644" i="30"/>
  <c r="G644" i="30"/>
  <c r="BE640" i="30"/>
  <c r="BD640" i="30"/>
  <c r="BC640" i="30"/>
  <c r="BA640" i="30"/>
  <c r="G640" i="30"/>
  <c r="BB640" i="30" s="1"/>
  <c r="BE639" i="30"/>
  <c r="BD639" i="30"/>
  <c r="BC639" i="30"/>
  <c r="BB639" i="30"/>
  <c r="BA639" i="30"/>
  <c r="G639" i="30"/>
  <c r="BE638" i="30"/>
  <c r="BD638" i="30"/>
  <c r="BC638" i="30"/>
  <c r="BA638" i="30"/>
  <c r="G638" i="30"/>
  <c r="BB638" i="30" s="1"/>
  <c r="BE637" i="30"/>
  <c r="BD637" i="30"/>
  <c r="BC637" i="30"/>
  <c r="BB637" i="30"/>
  <c r="BA637" i="30"/>
  <c r="G637" i="30"/>
  <c r="BE636" i="30"/>
  <c r="BD636" i="30"/>
  <c r="BC636" i="30"/>
  <c r="BA636" i="30"/>
  <c r="G636" i="30"/>
  <c r="BB636" i="30" s="1"/>
  <c r="BE635" i="30"/>
  <c r="BD635" i="30"/>
  <c r="BC635" i="30"/>
  <c r="BB635" i="30"/>
  <c r="BA635" i="30"/>
  <c r="G635" i="30"/>
  <c r="BE634" i="30"/>
  <c r="BD634" i="30"/>
  <c r="BC634" i="30"/>
  <c r="BA634" i="30"/>
  <c r="G634" i="30"/>
  <c r="BB634" i="30" s="1"/>
  <c r="BE633" i="30"/>
  <c r="BD633" i="30"/>
  <c r="BC633" i="30"/>
  <c r="BA633" i="30"/>
  <c r="G633" i="30"/>
  <c r="BB633" i="30" s="1"/>
  <c r="BE632" i="30"/>
  <c r="BD632" i="30"/>
  <c r="BC632" i="30"/>
  <c r="BA632" i="30"/>
  <c r="G632" i="30"/>
  <c r="BB632" i="30" s="1"/>
  <c r="BE631" i="30"/>
  <c r="BD631" i="30"/>
  <c r="BC631" i="30"/>
  <c r="BB631" i="30"/>
  <c r="BA631" i="30"/>
  <c r="G631" i="30"/>
  <c r="BE630" i="30"/>
  <c r="BD630" i="30"/>
  <c r="BC630" i="30"/>
  <c r="BA630" i="30"/>
  <c r="G630" i="30"/>
  <c r="BB630" i="30" s="1"/>
  <c r="BE629" i="30"/>
  <c r="BD629" i="30"/>
  <c r="BC629" i="30"/>
  <c r="BB629" i="30"/>
  <c r="BA629" i="30"/>
  <c r="G629" i="30"/>
  <c r="BE628" i="30"/>
  <c r="BD628" i="30"/>
  <c r="BC628" i="30"/>
  <c r="BA628" i="30"/>
  <c r="G628" i="30"/>
  <c r="BB628" i="30" s="1"/>
  <c r="BE627" i="30"/>
  <c r="BD627" i="30"/>
  <c r="BC627" i="30"/>
  <c r="BB627" i="30"/>
  <c r="BA627" i="30"/>
  <c r="G627" i="30"/>
  <c r="BE626" i="30"/>
  <c r="BD626" i="30"/>
  <c r="BC626" i="30"/>
  <c r="BA626" i="30"/>
  <c r="G626" i="30"/>
  <c r="BB626" i="30" s="1"/>
  <c r="BE625" i="30"/>
  <c r="BD625" i="30"/>
  <c r="BC625" i="30"/>
  <c r="BA625" i="30"/>
  <c r="G625" i="30"/>
  <c r="BB625" i="30" s="1"/>
  <c r="BE624" i="30"/>
  <c r="BD624" i="30"/>
  <c r="BC624" i="30"/>
  <c r="BA624" i="30"/>
  <c r="G624" i="30"/>
  <c r="BB624" i="30" s="1"/>
  <c r="BE623" i="30"/>
  <c r="BD623" i="30"/>
  <c r="BC623" i="30"/>
  <c r="BB623" i="30"/>
  <c r="BA623" i="30"/>
  <c r="G623" i="30"/>
  <c r="BE622" i="30"/>
  <c r="BD622" i="30"/>
  <c r="BC622" i="30"/>
  <c r="BA622" i="30"/>
  <c r="G622" i="30"/>
  <c r="BB622" i="30" s="1"/>
  <c r="BE621" i="30"/>
  <c r="BD621" i="30"/>
  <c r="BC621" i="30"/>
  <c r="BB621" i="30"/>
  <c r="BA621" i="30"/>
  <c r="G621" i="30"/>
  <c r="BE620" i="30"/>
  <c r="BD620" i="30"/>
  <c r="BC620" i="30"/>
  <c r="BA620" i="30"/>
  <c r="G620" i="30"/>
  <c r="BB620" i="30" s="1"/>
  <c r="BE619" i="30"/>
  <c r="BD619" i="30"/>
  <c r="BC619" i="30"/>
  <c r="BB619" i="30"/>
  <c r="BA619" i="30"/>
  <c r="G619" i="30"/>
  <c r="BE618" i="30"/>
  <c r="BD618" i="30"/>
  <c r="BC618" i="30"/>
  <c r="BA618" i="30"/>
  <c r="G618" i="30"/>
  <c r="BB618" i="30" s="1"/>
  <c r="BE617" i="30"/>
  <c r="BD617" i="30"/>
  <c r="BC617" i="30"/>
  <c r="BA617" i="30"/>
  <c r="G617" i="30"/>
  <c r="BB617" i="30" s="1"/>
  <c r="BE616" i="30"/>
  <c r="BD616" i="30"/>
  <c r="BC616" i="30"/>
  <c r="BA616" i="30"/>
  <c r="G616" i="30"/>
  <c r="BB616" i="30" s="1"/>
  <c r="BE615" i="30"/>
  <c r="BD615" i="30"/>
  <c r="BC615" i="30"/>
  <c r="BA615" i="30"/>
  <c r="G615" i="30"/>
  <c r="BB615" i="30" s="1"/>
  <c r="BE614" i="30"/>
  <c r="BD614" i="30"/>
  <c r="BC614" i="30"/>
  <c r="BA614" i="30"/>
  <c r="G614" i="30"/>
  <c r="BB614" i="30" s="1"/>
  <c r="BE613" i="30"/>
  <c r="BD613" i="30"/>
  <c r="BC613" i="30"/>
  <c r="BA613" i="30"/>
  <c r="G613" i="30"/>
  <c r="BB613" i="30" s="1"/>
  <c r="BE612" i="30"/>
  <c r="BD612" i="30"/>
  <c r="BC612" i="30"/>
  <c r="BA612" i="30"/>
  <c r="G612" i="30"/>
  <c r="BB612" i="30" s="1"/>
  <c r="BE611" i="30"/>
  <c r="BD611" i="30"/>
  <c r="BC611" i="30"/>
  <c r="BB611" i="30"/>
  <c r="BA611" i="30"/>
  <c r="G611" i="30"/>
  <c r="BE610" i="30"/>
  <c r="BD610" i="30"/>
  <c r="BC610" i="30"/>
  <c r="BA610" i="30"/>
  <c r="G610" i="30"/>
  <c r="BB610" i="30" s="1"/>
  <c r="BE609" i="30"/>
  <c r="BD609" i="30"/>
  <c r="BC609" i="30"/>
  <c r="BB609" i="30"/>
  <c r="BA609" i="30"/>
  <c r="G609" i="30"/>
  <c r="BE608" i="30"/>
  <c r="BD608" i="30"/>
  <c r="BC608" i="30"/>
  <c r="BA608" i="30"/>
  <c r="G608" i="30"/>
  <c r="BB608" i="30" s="1"/>
  <c r="BE607" i="30"/>
  <c r="BD607" i="30"/>
  <c r="BC607" i="30"/>
  <c r="BA607" i="30"/>
  <c r="G607" i="30"/>
  <c r="BB607" i="30" s="1"/>
  <c r="BE606" i="30"/>
  <c r="BD606" i="30"/>
  <c r="BC606" i="30"/>
  <c r="BA606" i="30"/>
  <c r="G606" i="30"/>
  <c r="BB606" i="30" s="1"/>
  <c r="BE605" i="30"/>
  <c r="BD605" i="30"/>
  <c r="BC605" i="30"/>
  <c r="BB605" i="30"/>
  <c r="BA605" i="30"/>
  <c r="G605" i="30"/>
  <c r="BE604" i="30"/>
  <c r="BD604" i="30"/>
  <c r="BC604" i="30"/>
  <c r="BA604" i="30"/>
  <c r="G604" i="30"/>
  <c r="BB604" i="30" s="1"/>
  <c r="BE603" i="30"/>
  <c r="BD603" i="30"/>
  <c r="BC603" i="30"/>
  <c r="BB603" i="30"/>
  <c r="BA603" i="30"/>
  <c r="G603" i="30"/>
  <c r="BE602" i="30"/>
  <c r="BD602" i="30"/>
  <c r="BC602" i="30"/>
  <c r="BA602" i="30"/>
  <c r="G602" i="30"/>
  <c r="BB602" i="30" s="1"/>
  <c r="BE599" i="30"/>
  <c r="BD599" i="30"/>
  <c r="BC599" i="30"/>
  <c r="BA599" i="30"/>
  <c r="G599" i="30"/>
  <c r="BB599" i="30" s="1"/>
  <c r="BE596" i="30"/>
  <c r="BD596" i="30"/>
  <c r="BC596" i="30"/>
  <c r="BA596" i="30"/>
  <c r="G596" i="30"/>
  <c r="BB596" i="30" s="1"/>
  <c r="BE593" i="30"/>
  <c r="BD593" i="30"/>
  <c r="BC593" i="30"/>
  <c r="BA593" i="30"/>
  <c r="G593" i="30"/>
  <c r="BB593" i="30" s="1"/>
  <c r="BE591" i="30"/>
  <c r="BD591" i="30"/>
  <c r="BC591" i="30"/>
  <c r="BA591" i="30"/>
  <c r="G591" i="30"/>
  <c r="C589" i="30"/>
  <c r="BE588" i="30"/>
  <c r="BD588" i="30"/>
  <c r="BC588" i="30"/>
  <c r="BA588" i="30"/>
  <c r="G588" i="30"/>
  <c r="BB588" i="30" s="1"/>
  <c r="BE586" i="30"/>
  <c r="BD586" i="30"/>
  <c r="BC586" i="30"/>
  <c r="BA586" i="30"/>
  <c r="G586" i="30"/>
  <c r="BB586" i="30" s="1"/>
  <c r="BE573" i="30"/>
  <c r="BD573" i="30"/>
  <c r="BC573" i="30"/>
  <c r="BA573" i="30"/>
  <c r="G573" i="30"/>
  <c r="BB573" i="30" s="1"/>
  <c r="BE571" i="30"/>
  <c r="BD571" i="30"/>
  <c r="BC571" i="30"/>
  <c r="BA571" i="30"/>
  <c r="G571" i="30"/>
  <c r="BB571" i="30" s="1"/>
  <c r="BE570" i="30"/>
  <c r="BD570" i="30"/>
  <c r="BC570" i="30"/>
  <c r="BB570" i="30"/>
  <c r="BA570" i="30"/>
  <c r="G570" i="30"/>
  <c r="BE569" i="30"/>
  <c r="BD569" i="30"/>
  <c r="BC569" i="30"/>
  <c r="BA569" i="30"/>
  <c r="G569" i="30"/>
  <c r="BB569" i="30" s="1"/>
  <c r="BE568" i="30"/>
  <c r="BD568" i="30"/>
  <c r="BC568" i="30"/>
  <c r="BA568" i="30"/>
  <c r="G568" i="30"/>
  <c r="BB568" i="30" s="1"/>
  <c r="BE567" i="30"/>
  <c r="BD567" i="30"/>
  <c r="BC567" i="30"/>
  <c r="BA567" i="30"/>
  <c r="G567" i="30"/>
  <c r="BB567" i="30" s="1"/>
  <c r="BE566" i="30"/>
  <c r="BD566" i="30"/>
  <c r="BC566" i="30"/>
  <c r="BA566" i="30"/>
  <c r="G566" i="30"/>
  <c r="BB566" i="30" s="1"/>
  <c r="BE565" i="30"/>
  <c r="BD565" i="30"/>
  <c r="BC565" i="30"/>
  <c r="BB565" i="30"/>
  <c r="BA565" i="30"/>
  <c r="G565" i="30"/>
  <c r="BE564" i="30"/>
  <c r="BD564" i="30"/>
  <c r="BC564" i="30"/>
  <c r="BA564" i="30"/>
  <c r="G564" i="30"/>
  <c r="BB564" i="30" s="1"/>
  <c r="BE563" i="30"/>
  <c r="BD563" i="30"/>
  <c r="BC563" i="30"/>
  <c r="BA563" i="30"/>
  <c r="G563" i="30"/>
  <c r="BB563" i="30" s="1"/>
  <c r="BE562" i="30"/>
  <c r="BD562" i="30"/>
  <c r="BC562" i="30"/>
  <c r="BB562" i="30"/>
  <c r="BA562" i="30"/>
  <c r="G562" i="30"/>
  <c r="BE561" i="30"/>
  <c r="BD561" i="30"/>
  <c r="BC561" i="30"/>
  <c r="BA561" i="30"/>
  <c r="G561" i="30"/>
  <c r="BB561" i="30" s="1"/>
  <c r="BE560" i="30"/>
  <c r="BD560" i="30"/>
  <c r="BC560" i="30"/>
  <c r="BA560" i="30"/>
  <c r="G560" i="30"/>
  <c r="BB560" i="30" s="1"/>
  <c r="BE559" i="30"/>
  <c r="BD559" i="30"/>
  <c r="BC559" i="30"/>
  <c r="BA559" i="30"/>
  <c r="G559" i="30"/>
  <c r="BB559" i="30" s="1"/>
  <c r="BE558" i="30"/>
  <c r="BD558" i="30"/>
  <c r="BC558" i="30"/>
  <c r="BB558" i="30"/>
  <c r="BA558" i="30"/>
  <c r="G558" i="30"/>
  <c r="BE557" i="30"/>
  <c r="BD557" i="30"/>
  <c r="BC557" i="30"/>
  <c r="BB557" i="30"/>
  <c r="BA557" i="30"/>
  <c r="G557" i="30"/>
  <c r="BE556" i="30"/>
  <c r="BD556" i="30"/>
  <c r="BC556" i="30"/>
  <c r="BA556" i="30"/>
  <c r="G556" i="30"/>
  <c r="BB556" i="30" s="1"/>
  <c r="BE555" i="30"/>
  <c r="BD555" i="30"/>
  <c r="BC555" i="30"/>
  <c r="BA555" i="30"/>
  <c r="G555" i="30"/>
  <c r="BB555" i="30" s="1"/>
  <c r="BE554" i="30"/>
  <c r="BD554" i="30"/>
  <c r="BC554" i="30"/>
  <c r="BB554" i="30"/>
  <c r="BA554" i="30"/>
  <c r="G554" i="30"/>
  <c r="BE553" i="30"/>
  <c r="BD553" i="30"/>
  <c r="BC553" i="30"/>
  <c r="BA553" i="30"/>
  <c r="G553" i="30"/>
  <c r="BB553" i="30" s="1"/>
  <c r="BE552" i="30"/>
  <c r="BD552" i="30"/>
  <c r="BC552" i="30"/>
  <c r="BA552" i="30"/>
  <c r="G552" i="30"/>
  <c r="BB552" i="30" s="1"/>
  <c r="BE551" i="30"/>
  <c r="BD551" i="30"/>
  <c r="BC551" i="30"/>
  <c r="BA551" i="30"/>
  <c r="G551" i="30"/>
  <c r="BB551" i="30" s="1"/>
  <c r="BE550" i="30"/>
  <c r="BD550" i="30"/>
  <c r="BC550" i="30"/>
  <c r="BA550" i="30"/>
  <c r="G550" i="30"/>
  <c r="BB550" i="30" s="1"/>
  <c r="BE549" i="30"/>
  <c r="BD549" i="30"/>
  <c r="BC549" i="30"/>
  <c r="BB549" i="30"/>
  <c r="BA549" i="30"/>
  <c r="G549" i="30"/>
  <c r="BE548" i="30"/>
  <c r="BD548" i="30"/>
  <c r="BC548" i="30"/>
  <c r="BA548" i="30"/>
  <c r="G548" i="30"/>
  <c r="BB548" i="30" s="1"/>
  <c r="BE547" i="30"/>
  <c r="BD547" i="30"/>
  <c r="BC547" i="30"/>
  <c r="BA547" i="30"/>
  <c r="G547" i="30"/>
  <c r="BB547" i="30" s="1"/>
  <c r="BE546" i="30"/>
  <c r="BD546" i="30"/>
  <c r="BC546" i="30"/>
  <c r="BB546" i="30"/>
  <c r="BA546" i="30"/>
  <c r="G546" i="30"/>
  <c r="BE545" i="30"/>
  <c r="BD545" i="30"/>
  <c r="BC545" i="30"/>
  <c r="BB545" i="30"/>
  <c r="BA545" i="30"/>
  <c r="G545" i="30"/>
  <c r="BE544" i="30"/>
  <c r="BD544" i="30"/>
  <c r="BC544" i="30"/>
  <c r="BA544" i="30"/>
  <c r="G544" i="30"/>
  <c r="BB544" i="30" s="1"/>
  <c r="BE543" i="30"/>
  <c r="BD543" i="30"/>
  <c r="BC543" i="30"/>
  <c r="BA543" i="30"/>
  <c r="G543" i="30"/>
  <c r="BB543" i="30" s="1"/>
  <c r="BE542" i="30"/>
  <c r="BD542" i="30"/>
  <c r="BC542" i="30"/>
  <c r="BB542" i="30"/>
  <c r="BA542" i="30"/>
  <c r="G542" i="30"/>
  <c r="BE541" i="30"/>
  <c r="BD541" i="30"/>
  <c r="BC541" i="30"/>
  <c r="BB541" i="30"/>
  <c r="BA541" i="30"/>
  <c r="G541" i="30"/>
  <c r="BE540" i="30"/>
  <c r="BD540" i="30"/>
  <c r="BC540" i="30"/>
  <c r="BA540" i="30"/>
  <c r="G540" i="30"/>
  <c r="BB540" i="30" s="1"/>
  <c r="BE539" i="30"/>
  <c r="BD539" i="30"/>
  <c r="BC539" i="30"/>
  <c r="BA539" i="30"/>
  <c r="G539" i="30"/>
  <c r="BB539" i="30" s="1"/>
  <c r="BE538" i="30"/>
  <c r="BD538" i="30"/>
  <c r="BC538" i="30"/>
  <c r="BA538" i="30"/>
  <c r="G538" i="30"/>
  <c r="BB538" i="30" s="1"/>
  <c r="BE537" i="30"/>
  <c r="BD537" i="30"/>
  <c r="BC537" i="30"/>
  <c r="BB537" i="30"/>
  <c r="BA537" i="30"/>
  <c r="G537" i="30"/>
  <c r="BE536" i="30"/>
  <c r="BD536" i="30"/>
  <c r="BC536" i="30"/>
  <c r="BA536" i="30"/>
  <c r="G536" i="30"/>
  <c r="BB536" i="30" s="1"/>
  <c r="BE535" i="30"/>
  <c r="BD535" i="30"/>
  <c r="BC535" i="30"/>
  <c r="BA535" i="30"/>
  <c r="G535" i="30"/>
  <c r="BB535" i="30" s="1"/>
  <c r="BE534" i="30"/>
  <c r="BD534" i="30"/>
  <c r="BC534" i="30"/>
  <c r="BB534" i="30"/>
  <c r="BA534" i="30"/>
  <c r="G534" i="30"/>
  <c r="BE533" i="30"/>
  <c r="BD533" i="30"/>
  <c r="BC533" i="30"/>
  <c r="BB533" i="30"/>
  <c r="BA533" i="30"/>
  <c r="G533" i="30"/>
  <c r="BE532" i="30"/>
  <c r="BD532" i="30"/>
  <c r="BC532" i="30"/>
  <c r="BA532" i="30"/>
  <c r="G532" i="30"/>
  <c r="BB532" i="30" s="1"/>
  <c r="BE531" i="30"/>
  <c r="BD531" i="30"/>
  <c r="BC531" i="30"/>
  <c r="BA531" i="30"/>
  <c r="G531" i="30"/>
  <c r="BB531" i="30" s="1"/>
  <c r="BE529" i="30"/>
  <c r="BD529" i="30"/>
  <c r="BC529" i="30"/>
  <c r="BB529" i="30"/>
  <c r="BA529" i="30"/>
  <c r="G529" i="30"/>
  <c r="BE528" i="30"/>
  <c r="BD528" i="30"/>
  <c r="BC528" i="30"/>
  <c r="BB528" i="30"/>
  <c r="BA528" i="30"/>
  <c r="G528" i="30"/>
  <c r="BE527" i="30"/>
  <c r="BD527" i="30"/>
  <c r="BC527" i="30"/>
  <c r="BA527" i="30"/>
  <c r="G527" i="30"/>
  <c r="BB527" i="30" s="1"/>
  <c r="BE526" i="30"/>
  <c r="BD526" i="30"/>
  <c r="BC526" i="30"/>
  <c r="BA526" i="30"/>
  <c r="G526" i="30"/>
  <c r="BB526" i="30" s="1"/>
  <c r="BE525" i="30"/>
  <c r="BD525" i="30"/>
  <c r="BC525" i="30"/>
  <c r="BB525" i="30"/>
  <c r="BA525" i="30"/>
  <c r="G525" i="30"/>
  <c r="BE524" i="30"/>
  <c r="BD524" i="30"/>
  <c r="BC524" i="30"/>
  <c r="BA524" i="30"/>
  <c r="G524" i="30"/>
  <c r="BB524" i="30" s="1"/>
  <c r="BE523" i="30"/>
  <c r="BD523" i="30"/>
  <c r="BC523" i="30"/>
  <c r="BA523" i="30"/>
  <c r="G523" i="30"/>
  <c r="BB523" i="30" s="1"/>
  <c r="BE522" i="30"/>
  <c r="BD522" i="30"/>
  <c r="BC522" i="30"/>
  <c r="BA522" i="30"/>
  <c r="G522" i="30"/>
  <c r="BB522" i="30" s="1"/>
  <c r="BE521" i="30"/>
  <c r="BD521" i="30"/>
  <c r="BC521" i="30"/>
  <c r="BA521" i="30"/>
  <c r="G521" i="30"/>
  <c r="BB521" i="30" s="1"/>
  <c r="BE520" i="30"/>
  <c r="BD520" i="30"/>
  <c r="BC520" i="30"/>
  <c r="BA520" i="30"/>
  <c r="G520" i="30"/>
  <c r="BB520" i="30" s="1"/>
  <c r="BE518" i="30"/>
  <c r="BD518" i="30"/>
  <c r="BC518" i="30"/>
  <c r="BA518" i="30"/>
  <c r="G518" i="30"/>
  <c r="BB518" i="30" s="1"/>
  <c r="BE517" i="30"/>
  <c r="BD517" i="30"/>
  <c r="BC517" i="30"/>
  <c r="BA517" i="30"/>
  <c r="G517" i="30"/>
  <c r="BB517" i="30" s="1"/>
  <c r="BE516" i="30"/>
  <c r="BD516" i="30"/>
  <c r="BC516" i="30"/>
  <c r="BA516" i="30"/>
  <c r="G516" i="30"/>
  <c r="BB516" i="30" s="1"/>
  <c r="BE515" i="30"/>
  <c r="BD515" i="30"/>
  <c r="BC515" i="30"/>
  <c r="BB515" i="30"/>
  <c r="BA515" i="30"/>
  <c r="G515" i="30"/>
  <c r="BE514" i="30"/>
  <c r="BD514" i="30"/>
  <c r="BC514" i="30"/>
  <c r="BA514" i="30"/>
  <c r="G514" i="30"/>
  <c r="BB514" i="30" s="1"/>
  <c r="BE513" i="30"/>
  <c r="BD513" i="30"/>
  <c r="BC513" i="30"/>
  <c r="BA513" i="30"/>
  <c r="G513" i="30"/>
  <c r="BB513" i="30" s="1"/>
  <c r="BE512" i="30"/>
  <c r="BD512" i="30"/>
  <c r="BC512" i="30"/>
  <c r="BB512" i="30"/>
  <c r="BA512" i="30"/>
  <c r="G512" i="30"/>
  <c r="BE511" i="30"/>
  <c r="BD511" i="30"/>
  <c r="BC511" i="30"/>
  <c r="BB511" i="30"/>
  <c r="BA511" i="30"/>
  <c r="G511" i="30"/>
  <c r="C509" i="30"/>
  <c r="BE508" i="30"/>
  <c r="BD508" i="30"/>
  <c r="BC508" i="30"/>
  <c r="BA508" i="30"/>
  <c r="G508" i="30"/>
  <c r="BB508" i="30" s="1"/>
  <c r="BE505" i="30"/>
  <c r="BD505" i="30"/>
  <c r="BC505" i="30"/>
  <c r="BB505" i="30"/>
  <c r="BA505" i="30"/>
  <c r="G505" i="30"/>
  <c r="BE495" i="30"/>
  <c r="BD495" i="30"/>
  <c r="BC495" i="30"/>
  <c r="BA495" i="30"/>
  <c r="G495" i="30"/>
  <c r="BB495" i="30" s="1"/>
  <c r="BE491" i="30"/>
  <c r="BD491" i="30"/>
  <c r="BC491" i="30"/>
  <c r="BB491" i="30"/>
  <c r="BA491" i="30"/>
  <c r="G491" i="30"/>
  <c r="BE489" i="30"/>
  <c r="BD489" i="30"/>
  <c r="BC489" i="30"/>
  <c r="BA489" i="30"/>
  <c r="G489" i="30"/>
  <c r="BB489" i="30" s="1"/>
  <c r="BE484" i="30"/>
  <c r="BD484" i="30"/>
  <c r="BC484" i="30"/>
  <c r="BB484" i="30"/>
  <c r="BA484" i="30"/>
  <c r="G484" i="30"/>
  <c r="BE482" i="30"/>
  <c r="BD482" i="30"/>
  <c r="BC482" i="30"/>
  <c r="BA482" i="30"/>
  <c r="G482" i="30"/>
  <c r="BB482" i="30" s="1"/>
  <c r="BE480" i="30"/>
  <c r="BD480" i="30"/>
  <c r="BC480" i="30"/>
  <c r="BA480" i="30"/>
  <c r="G480" i="30"/>
  <c r="BB480" i="30" s="1"/>
  <c r="BE478" i="30"/>
  <c r="BD478" i="30"/>
  <c r="BC478" i="30"/>
  <c r="BA478" i="30"/>
  <c r="G478" i="30"/>
  <c r="BB478" i="30" s="1"/>
  <c r="BE466" i="30"/>
  <c r="BD466" i="30"/>
  <c r="BC466" i="30"/>
  <c r="BA466" i="30"/>
  <c r="G466" i="30"/>
  <c r="BB466" i="30" s="1"/>
  <c r="BE463" i="30"/>
  <c r="BD463" i="30"/>
  <c r="BC463" i="30"/>
  <c r="BA463" i="30"/>
  <c r="G463" i="30"/>
  <c r="BB463" i="30" s="1"/>
  <c r="BE454" i="30"/>
  <c r="BD454" i="30"/>
  <c r="BC454" i="30"/>
  <c r="BB454" i="30"/>
  <c r="BA454" i="30"/>
  <c r="G454" i="30"/>
  <c r="BE451" i="30"/>
  <c r="BD451" i="30"/>
  <c r="BC451" i="30"/>
  <c r="BA451" i="30"/>
  <c r="G451" i="30"/>
  <c r="BB451" i="30" s="1"/>
  <c r="C449" i="30"/>
  <c r="BE448" i="30"/>
  <c r="BD448" i="30"/>
  <c r="BC448" i="30"/>
  <c r="BA448" i="30"/>
  <c r="G448" i="30"/>
  <c r="BB448" i="30" s="1"/>
  <c r="BE446" i="30"/>
  <c r="BE449" i="30" s="1"/>
  <c r="BD446" i="30"/>
  <c r="BC446" i="30"/>
  <c r="BB446" i="30"/>
  <c r="BA446" i="30"/>
  <c r="G446" i="30"/>
  <c r="BE443" i="30"/>
  <c r="BD443" i="30"/>
  <c r="BC443" i="30"/>
  <c r="BA443" i="30"/>
  <c r="G443" i="30"/>
  <c r="BB443" i="30" s="1"/>
  <c r="BE441" i="30"/>
  <c r="BD441" i="30"/>
  <c r="BC441" i="30"/>
  <c r="BA441" i="30"/>
  <c r="G441" i="30"/>
  <c r="BB441" i="30" s="1"/>
  <c r="C439" i="30"/>
  <c r="BE438" i="30"/>
  <c r="BE439" i="30" s="1"/>
  <c r="BD438" i="30"/>
  <c r="BD439" i="30" s="1"/>
  <c r="BC438" i="30"/>
  <c r="BC439" i="30" s="1"/>
  <c r="BA438" i="30"/>
  <c r="BA439" i="30" s="1"/>
  <c r="G438" i="30"/>
  <c r="C436" i="30"/>
  <c r="BE435" i="30"/>
  <c r="BD435" i="30"/>
  <c r="BC435" i="30"/>
  <c r="BA435" i="30"/>
  <c r="G435" i="30"/>
  <c r="BB435" i="30" s="1"/>
  <c r="BE432" i="30"/>
  <c r="BD432" i="30"/>
  <c r="BC432" i="30"/>
  <c r="BA432" i="30"/>
  <c r="G432" i="30"/>
  <c r="BB432" i="30" s="1"/>
  <c r="BE429" i="30"/>
  <c r="BD429" i="30"/>
  <c r="BC429" i="30"/>
  <c r="BB429" i="30"/>
  <c r="BA429" i="30"/>
  <c r="G429" i="30"/>
  <c r="BE420" i="30"/>
  <c r="BD420" i="30"/>
  <c r="BC420" i="30"/>
  <c r="BA420" i="30"/>
  <c r="G420" i="30"/>
  <c r="BB420" i="30" s="1"/>
  <c r="BE418" i="30"/>
  <c r="BD418" i="30"/>
  <c r="BC418" i="30"/>
  <c r="BA418" i="30"/>
  <c r="G418" i="30"/>
  <c r="BB418" i="30" s="1"/>
  <c r="BE415" i="30"/>
  <c r="BD415" i="30"/>
  <c r="BC415" i="30"/>
  <c r="BA415" i="30"/>
  <c r="G415" i="30"/>
  <c r="BB415" i="30" s="1"/>
  <c r="BE410" i="30"/>
  <c r="BD410" i="30"/>
  <c r="BC410" i="30"/>
  <c r="BA410" i="30"/>
  <c r="G410" i="30"/>
  <c r="BB410" i="30" s="1"/>
  <c r="BE400" i="30"/>
  <c r="BD400" i="30"/>
  <c r="BC400" i="30"/>
  <c r="BB400" i="30"/>
  <c r="BA400" i="30"/>
  <c r="G400" i="30"/>
  <c r="BE382" i="30"/>
  <c r="BD382" i="30"/>
  <c r="BC382" i="30"/>
  <c r="BA382" i="30"/>
  <c r="G382" i="30"/>
  <c r="C380" i="30"/>
  <c r="BE379" i="30"/>
  <c r="BD379" i="30"/>
  <c r="BC379" i="30"/>
  <c r="BB379" i="30"/>
  <c r="BA379" i="30"/>
  <c r="G379" i="30"/>
  <c r="BE377" i="30"/>
  <c r="BD377" i="30"/>
  <c r="BC377" i="30"/>
  <c r="BA377" i="30"/>
  <c r="G377" i="30"/>
  <c r="BB377" i="30" s="1"/>
  <c r="BE374" i="30"/>
  <c r="BD374" i="30"/>
  <c r="BC374" i="30"/>
  <c r="BB374" i="30"/>
  <c r="BA374" i="30"/>
  <c r="G374" i="30"/>
  <c r="BE370" i="30"/>
  <c r="BD370" i="30"/>
  <c r="BC370" i="30"/>
  <c r="BA370" i="30"/>
  <c r="G370" i="30"/>
  <c r="BB370" i="30" s="1"/>
  <c r="BE366" i="30"/>
  <c r="BD366" i="30"/>
  <c r="BC366" i="30"/>
  <c r="BA366" i="30"/>
  <c r="G366" i="30"/>
  <c r="BB366" i="30" s="1"/>
  <c r="BE364" i="30"/>
  <c r="BD364" i="30"/>
  <c r="BC364" i="30"/>
  <c r="BA364" i="30"/>
  <c r="G364" i="30"/>
  <c r="BB364" i="30" s="1"/>
  <c r="BE362" i="30"/>
  <c r="BD362" i="30"/>
  <c r="BC362" i="30"/>
  <c r="BA362" i="30"/>
  <c r="G362" i="30"/>
  <c r="BB362" i="30" s="1"/>
  <c r="BE360" i="30"/>
  <c r="BD360" i="30"/>
  <c r="BC360" i="30"/>
  <c r="BA360" i="30"/>
  <c r="G360" i="30"/>
  <c r="BB360" i="30" s="1"/>
  <c r="BE348" i="30"/>
  <c r="BD348" i="30"/>
  <c r="BC348" i="30"/>
  <c r="BA348" i="30"/>
  <c r="G348" i="30"/>
  <c r="BB348" i="30" s="1"/>
  <c r="BE337" i="30"/>
  <c r="BD337" i="30"/>
  <c r="BC337" i="30"/>
  <c r="BA337" i="30"/>
  <c r="G337" i="30"/>
  <c r="BE333" i="30"/>
  <c r="BD333" i="30"/>
  <c r="BC333" i="30"/>
  <c r="BB333" i="30"/>
  <c r="BA333" i="30"/>
  <c r="G333" i="30"/>
  <c r="C331" i="30"/>
  <c r="BE307" i="30"/>
  <c r="BD307" i="30"/>
  <c r="BC307" i="30"/>
  <c r="BA307" i="30"/>
  <c r="G307" i="30"/>
  <c r="BB307" i="30" s="1"/>
  <c r="BE297" i="30"/>
  <c r="BD297" i="30"/>
  <c r="BC297" i="30"/>
  <c r="BA297" i="30"/>
  <c r="G297" i="30"/>
  <c r="BB297" i="30" s="1"/>
  <c r="BE295" i="30"/>
  <c r="BD295" i="30"/>
  <c r="BC295" i="30"/>
  <c r="BA295" i="30"/>
  <c r="G295" i="30"/>
  <c r="BC293" i="30"/>
  <c r="G293" i="30"/>
  <c r="E15" i="29" s="1"/>
  <c r="C293" i="30"/>
  <c r="BE292" i="30"/>
  <c r="BE293" i="30" s="1"/>
  <c r="BD292" i="30"/>
  <c r="BD293" i="30" s="1"/>
  <c r="BC292" i="30"/>
  <c r="BB292" i="30"/>
  <c r="BB293" i="30" s="1"/>
  <c r="G292" i="30"/>
  <c r="BA292" i="30" s="1"/>
  <c r="BA293" i="30" s="1"/>
  <c r="C290" i="30"/>
  <c r="BE289" i="30"/>
  <c r="BD289" i="30"/>
  <c r="BC289" i="30"/>
  <c r="BB289" i="30"/>
  <c r="BA289" i="30"/>
  <c r="G289" i="30"/>
  <c r="BE285" i="30"/>
  <c r="BD285" i="30"/>
  <c r="BC285" i="30"/>
  <c r="BB285" i="30"/>
  <c r="G285" i="30"/>
  <c r="BA285" i="30" s="1"/>
  <c r="BE281" i="30"/>
  <c r="BD281" i="30"/>
  <c r="BC281" i="30"/>
  <c r="BB281" i="30"/>
  <c r="G281" i="30"/>
  <c r="BA281" i="30" s="1"/>
  <c r="BE280" i="30"/>
  <c r="BD280" i="30"/>
  <c r="BC280" i="30"/>
  <c r="BB280" i="30"/>
  <c r="G280" i="30"/>
  <c r="BA280" i="30" s="1"/>
  <c r="BE275" i="30"/>
  <c r="BD275" i="30"/>
  <c r="BC275" i="30"/>
  <c r="BB275" i="30"/>
  <c r="BA275" i="30"/>
  <c r="G275" i="30"/>
  <c r="BE274" i="30"/>
  <c r="BD274" i="30"/>
  <c r="BC274" i="30"/>
  <c r="BB274" i="30"/>
  <c r="G274" i="30"/>
  <c r="BA274" i="30" s="1"/>
  <c r="BE273" i="30"/>
  <c r="BD273" i="30"/>
  <c r="BC273" i="30"/>
  <c r="BB273" i="30"/>
  <c r="G273" i="30"/>
  <c r="BA273" i="30" s="1"/>
  <c r="BE272" i="30"/>
  <c r="BD272" i="30"/>
  <c r="BC272" i="30"/>
  <c r="BB272" i="30"/>
  <c r="G272" i="30"/>
  <c r="BA272" i="30" s="1"/>
  <c r="BE271" i="30"/>
  <c r="BD271" i="30"/>
  <c r="BC271" i="30"/>
  <c r="BB271" i="30"/>
  <c r="BA271" i="30"/>
  <c r="G271" i="30"/>
  <c r="BE260" i="30"/>
  <c r="BD260" i="30"/>
  <c r="BC260" i="30"/>
  <c r="BB260" i="30"/>
  <c r="G260" i="30"/>
  <c r="BA260" i="30" s="1"/>
  <c r="BE259" i="30"/>
  <c r="BD259" i="30"/>
  <c r="BC259" i="30"/>
  <c r="BB259" i="30"/>
  <c r="G259" i="30"/>
  <c r="BA259" i="30" s="1"/>
  <c r="BE258" i="30"/>
  <c r="BD258" i="30"/>
  <c r="BC258" i="30"/>
  <c r="BB258" i="30"/>
  <c r="G258" i="30"/>
  <c r="BA258" i="30" s="1"/>
  <c r="BE257" i="30"/>
  <c r="BD257" i="30"/>
  <c r="BC257" i="30"/>
  <c r="BB257" i="30"/>
  <c r="G257" i="30"/>
  <c r="BA257" i="30" s="1"/>
  <c r="BE256" i="30"/>
  <c r="BD256" i="30"/>
  <c r="BC256" i="30"/>
  <c r="BB256" i="30"/>
  <c r="G256" i="30"/>
  <c r="C254" i="30"/>
  <c r="BE253" i="30"/>
  <c r="BD253" i="30"/>
  <c r="BC253" i="30"/>
  <c r="BB253" i="30"/>
  <c r="G253" i="30"/>
  <c r="BA253" i="30" s="1"/>
  <c r="BE251" i="30"/>
  <c r="BE254" i="30" s="1"/>
  <c r="BD251" i="30"/>
  <c r="BC251" i="30"/>
  <c r="BB251" i="30"/>
  <c r="G251" i="30"/>
  <c r="BA251" i="30" s="1"/>
  <c r="BE247" i="30"/>
  <c r="BD247" i="30"/>
  <c r="BC247" i="30"/>
  <c r="BB247" i="30"/>
  <c r="G247" i="30"/>
  <c r="BA247" i="30" s="1"/>
  <c r="BA254" i="30" s="1"/>
  <c r="C245" i="30"/>
  <c r="BE243" i="30"/>
  <c r="BD243" i="30"/>
  <c r="BC243" i="30"/>
  <c r="BB243" i="30"/>
  <c r="G243" i="30"/>
  <c r="BA243" i="30" s="1"/>
  <c r="BE237" i="30"/>
  <c r="BD237" i="30"/>
  <c r="BC237" i="30"/>
  <c r="BB237" i="30"/>
  <c r="G237" i="30"/>
  <c r="BA237" i="30" s="1"/>
  <c r="BE234" i="30"/>
  <c r="BD234" i="30"/>
  <c r="BC234" i="30"/>
  <c r="BB234" i="30"/>
  <c r="BA234" i="30"/>
  <c r="G234" i="30"/>
  <c r="BE232" i="30"/>
  <c r="BD232" i="30"/>
  <c r="BC232" i="30"/>
  <c r="BB232" i="30"/>
  <c r="G232" i="30"/>
  <c r="BA232" i="30" s="1"/>
  <c r="BE229" i="30"/>
  <c r="BD229" i="30"/>
  <c r="BC229" i="30"/>
  <c r="BB229" i="30"/>
  <c r="G229" i="30"/>
  <c r="BA229" i="30" s="1"/>
  <c r="BE225" i="30"/>
  <c r="BD225" i="30"/>
  <c r="BC225" i="30"/>
  <c r="BB225" i="30"/>
  <c r="G225" i="30"/>
  <c r="BA225" i="30" s="1"/>
  <c r="BE218" i="30"/>
  <c r="BD218" i="30"/>
  <c r="BC218" i="30"/>
  <c r="BB218" i="30"/>
  <c r="BA218" i="30"/>
  <c r="G218" i="30"/>
  <c r="BE217" i="30"/>
  <c r="BD217" i="30"/>
  <c r="BC217" i="30"/>
  <c r="BB217" i="30"/>
  <c r="G217" i="30"/>
  <c r="BA217" i="30" s="1"/>
  <c r="BE216" i="30"/>
  <c r="BD216" i="30"/>
  <c r="BC216" i="30"/>
  <c r="BB216" i="30"/>
  <c r="G216" i="30"/>
  <c r="BA216" i="30" s="1"/>
  <c r="BE212" i="30"/>
  <c r="BD212" i="30"/>
  <c r="BC212" i="30"/>
  <c r="BB212" i="30"/>
  <c r="G212" i="30"/>
  <c r="BA212" i="30" s="1"/>
  <c r="BE210" i="30"/>
  <c r="BD210" i="30"/>
  <c r="BC210" i="30"/>
  <c r="BB210" i="30"/>
  <c r="G210" i="30"/>
  <c r="BA210" i="30" s="1"/>
  <c r="BE208" i="30"/>
  <c r="BD208" i="30"/>
  <c r="BC208" i="30"/>
  <c r="BB208" i="30"/>
  <c r="G208" i="30"/>
  <c r="C206" i="30"/>
  <c r="BE195" i="30"/>
  <c r="BD195" i="30"/>
  <c r="BC195" i="30"/>
  <c r="BB195" i="30"/>
  <c r="G195" i="30"/>
  <c r="BA195" i="30" s="1"/>
  <c r="BE193" i="30"/>
  <c r="BD193" i="30"/>
  <c r="BC193" i="30"/>
  <c r="BB193" i="30"/>
  <c r="G193" i="30"/>
  <c r="BA193" i="30" s="1"/>
  <c r="BE192" i="30"/>
  <c r="BD192" i="30"/>
  <c r="BC192" i="30"/>
  <c r="BB192" i="30"/>
  <c r="G192" i="30"/>
  <c r="BA192" i="30" s="1"/>
  <c r="BE190" i="30"/>
  <c r="BD190" i="30"/>
  <c r="BC190" i="30"/>
  <c r="BB190" i="30"/>
  <c r="BA190" i="30"/>
  <c r="G190" i="30"/>
  <c r="BE187" i="30"/>
  <c r="BD187" i="30"/>
  <c r="BC187" i="30"/>
  <c r="BB187" i="30"/>
  <c r="G187" i="30"/>
  <c r="BA187" i="30" s="1"/>
  <c r="BE184" i="30"/>
  <c r="BD184" i="30"/>
  <c r="BC184" i="30"/>
  <c r="BB184" i="30"/>
  <c r="G184" i="30"/>
  <c r="BA184" i="30" s="1"/>
  <c r="C182" i="30"/>
  <c r="BE179" i="30"/>
  <c r="BD179" i="30"/>
  <c r="BC179" i="30"/>
  <c r="BB179" i="30"/>
  <c r="G179" i="30"/>
  <c r="BA179" i="30" s="1"/>
  <c r="BE162" i="30"/>
  <c r="BD162" i="30"/>
  <c r="BC162" i="30"/>
  <c r="BB162" i="30"/>
  <c r="G162" i="30"/>
  <c r="BA162" i="30" s="1"/>
  <c r="BE160" i="30"/>
  <c r="BD160" i="30"/>
  <c r="BC160" i="30"/>
  <c r="BB160" i="30"/>
  <c r="G160" i="30"/>
  <c r="BA160" i="30" s="1"/>
  <c r="BE158" i="30"/>
  <c r="BD158" i="30"/>
  <c r="BC158" i="30"/>
  <c r="BB158" i="30"/>
  <c r="G158" i="30"/>
  <c r="BA158" i="30" s="1"/>
  <c r="BE156" i="30"/>
  <c r="BD156" i="30"/>
  <c r="BC156" i="30"/>
  <c r="BB156" i="30"/>
  <c r="G156" i="30"/>
  <c r="BA156" i="30" s="1"/>
  <c r="BE154" i="30"/>
  <c r="BD154" i="30"/>
  <c r="BC154" i="30"/>
  <c r="BC182" i="30" s="1"/>
  <c r="BB154" i="30"/>
  <c r="G154" i="30"/>
  <c r="BA154" i="30" s="1"/>
  <c r="C152" i="30"/>
  <c r="BD151" i="30"/>
  <c r="BC151" i="30"/>
  <c r="BB151" i="30"/>
  <c r="BA151" i="30"/>
  <c r="G151" i="30"/>
  <c r="I9" i="29" s="1"/>
  <c r="BE150" i="30"/>
  <c r="BD150" i="30"/>
  <c r="BC150" i="30"/>
  <c r="BB150" i="30"/>
  <c r="G150" i="30"/>
  <c r="BA150" i="30" s="1"/>
  <c r="BE148" i="30"/>
  <c r="BD148" i="30"/>
  <c r="BC148" i="30"/>
  <c r="BB148" i="30"/>
  <c r="BA148" i="30"/>
  <c r="G148" i="30"/>
  <c r="BE138" i="30"/>
  <c r="BD138" i="30"/>
  <c r="BC138" i="30"/>
  <c r="BB138" i="30"/>
  <c r="G138" i="30"/>
  <c r="BA138" i="30" s="1"/>
  <c r="BE135" i="30"/>
  <c r="BD135" i="30"/>
  <c r="BC135" i="30"/>
  <c r="BB135" i="30"/>
  <c r="G135" i="30"/>
  <c r="BA135" i="30" s="1"/>
  <c r="BE133" i="30"/>
  <c r="BD133" i="30"/>
  <c r="BC133" i="30"/>
  <c r="BB133" i="30"/>
  <c r="G133" i="30"/>
  <c r="BA133" i="30" s="1"/>
  <c r="BE131" i="30"/>
  <c r="BD131" i="30"/>
  <c r="BC131" i="30"/>
  <c r="BB131" i="30"/>
  <c r="BA131" i="30"/>
  <c r="G131" i="30"/>
  <c r="BE119" i="30"/>
  <c r="BD119" i="30"/>
  <c r="BC119" i="30"/>
  <c r="BB119" i="30"/>
  <c r="G119" i="30"/>
  <c r="BA119" i="30" s="1"/>
  <c r="BE116" i="30"/>
  <c r="BD116" i="30"/>
  <c r="BC116" i="30"/>
  <c r="BB116" i="30"/>
  <c r="G116" i="30"/>
  <c r="BA116" i="30" s="1"/>
  <c r="C114" i="30"/>
  <c r="BE111" i="30"/>
  <c r="BD111" i="30"/>
  <c r="BC111" i="30"/>
  <c r="BB111" i="30"/>
  <c r="G111" i="30"/>
  <c r="BA111" i="30" s="1"/>
  <c r="BE104" i="30"/>
  <c r="BD104" i="30"/>
  <c r="BC104" i="30"/>
  <c r="BB104" i="30"/>
  <c r="G104" i="30"/>
  <c r="BA104" i="30" s="1"/>
  <c r="BE102" i="30"/>
  <c r="BD102" i="30"/>
  <c r="BC102" i="30"/>
  <c r="BB102" i="30"/>
  <c r="G102" i="30"/>
  <c r="BA102" i="30" s="1"/>
  <c r="BE89" i="30"/>
  <c r="BD89" i="30"/>
  <c r="BC89" i="30"/>
  <c r="BB89" i="30"/>
  <c r="BA89" i="30"/>
  <c r="G89" i="30"/>
  <c r="BE87" i="30"/>
  <c r="BD87" i="30"/>
  <c r="BC87" i="30"/>
  <c r="BB87" i="30"/>
  <c r="G87" i="30"/>
  <c r="BA87" i="30" s="1"/>
  <c r="BE82" i="30"/>
  <c r="BD82" i="30"/>
  <c r="BC82" i="30"/>
  <c r="BB82" i="30"/>
  <c r="G82" i="30"/>
  <c r="BA82" i="30" s="1"/>
  <c r="BE66" i="30"/>
  <c r="BD66" i="30"/>
  <c r="BC66" i="30"/>
  <c r="BB66" i="30"/>
  <c r="G66" i="30"/>
  <c r="BA66" i="30" s="1"/>
  <c r="BE57" i="30"/>
  <c r="BD57" i="30"/>
  <c r="BC57" i="30"/>
  <c r="BB57" i="30"/>
  <c r="G57" i="30"/>
  <c r="BA57" i="30" s="1"/>
  <c r="BE56" i="30"/>
  <c r="BD56" i="30"/>
  <c r="BC56" i="30"/>
  <c r="BB56" i="30"/>
  <c r="G56" i="30"/>
  <c r="BA56" i="30" s="1"/>
  <c r="BE54" i="30"/>
  <c r="BD54" i="30"/>
  <c r="BC54" i="30"/>
  <c r="BB54" i="30"/>
  <c r="G54" i="30"/>
  <c r="BA54" i="30" s="1"/>
  <c r="BE52" i="30"/>
  <c r="BD52" i="30"/>
  <c r="BC52" i="30"/>
  <c r="BB52" i="30"/>
  <c r="G52" i="30"/>
  <c r="BA52" i="30" s="1"/>
  <c r="BE50" i="30"/>
  <c r="BD50" i="30"/>
  <c r="BC50" i="30"/>
  <c r="BB50" i="30"/>
  <c r="G50" i="30"/>
  <c r="BA50" i="30" s="1"/>
  <c r="BE48" i="30"/>
  <c r="BD48" i="30"/>
  <c r="BC48" i="30"/>
  <c r="BB48" i="30"/>
  <c r="G48" i="30"/>
  <c r="BA48" i="30" s="1"/>
  <c r="BE44" i="30"/>
  <c r="BD44" i="30"/>
  <c r="BC44" i="30"/>
  <c r="BB44" i="30"/>
  <c r="G44" i="30"/>
  <c r="BA44" i="30" s="1"/>
  <c r="BE42" i="30"/>
  <c r="BD42" i="30"/>
  <c r="BC42" i="30"/>
  <c r="BB42" i="30"/>
  <c r="G42" i="30"/>
  <c r="BA42" i="30" s="1"/>
  <c r="BE40" i="30"/>
  <c r="BD40" i="30"/>
  <c r="BC40" i="30"/>
  <c r="BB40" i="30"/>
  <c r="G40" i="30"/>
  <c r="BA40" i="30" s="1"/>
  <c r="BE34" i="30"/>
  <c r="BD34" i="30"/>
  <c r="BC34" i="30"/>
  <c r="BB34" i="30"/>
  <c r="G34" i="30"/>
  <c r="BA34" i="30" s="1"/>
  <c r="BE26" i="30"/>
  <c r="BD26" i="30"/>
  <c r="BC26" i="30"/>
  <c r="BB26" i="30"/>
  <c r="G26" i="30"/>
  <c r="BA26" i="30" s="1"/>
  <c r="BE25" i="30"/>
  <c r="BD25" i="30"/>
  <c r="BC25" i="30"/>
  <c r="BB25" i="30"/>
  <c r="G25" i="30"/>
  <c r="BA25" i="30" s="1"/>
  <c r="C23" i="30"/>
  <c r="BE17" i="30"/>
  <c r="BD17" i="30"/>
  <c r="BC17" i="30"/>
  <c r="BB17" i="30"/>
  <c r="G17" i="30"/>
  <c r="BA17" i="30" s="1"/>
  <c r="BE14" i="30"/>
  <c r="BD14" i="30"/>
  <c r="BC14" i="30"/>
  <c r="BB14" i="30"/>
  <c r="BA14" i="30"/>
  <c r="G14" i="30"/>
  <c r="BE13" i="30"/>
  <c r="BD13" i="30"/>
  <c r="BC13" i="30"/>
  <c r="BB13" i="30"/>
  <c r="G13" i="30"/>
  <c r="BA13" i="30" s="1"/>
  <c r="BE12" i="30"/>
  <c r="BD12" i="30"/>
  <c r="BC12" i="30"/>
  <c r="BB12" i="30"/>
  <c r="G12" i="30"/>
  <c r="BA12" i="30" s="1"/>
  <c r="BE11" i="30"/>
  <c r="BD11" i="30"/>
  <c r="BC11" i="30"/>
  <c r="BB11" i="30"/>
  <c r="G11" i="30"/>
  <c r="BE8" i="30"/>
  <c r="BD8" i="30"/>
  <c r="BC8" i="30"/>
  <c r="BB8" i="30"/>
  <c r="BA8" i="30"/>
  <c r="G8" i="30"/>
  <c r="C4" i="30"/>
  <c r="F3" i="30"/>
  <c r="C3" i="30"/>
  <c r="I30" i="29"/>
  <c r="G30" i="29"/>
  <c r="E30" i="29"/>
  <c r="B30" i="29"/>
  <c r="A30" i="29"/>
  <c r="I29" i="29"/>
  <c r="H29" i="29"/>
  <c r="G29" i="29"/>
  <c r="E29" i="29"/>
  <c r="B29" i="29"/>
  <c r="A29" i="29"/>
  <c r="I28" i="29"/>
  <c r="H28" i="29"/>
  <c r="G28" i="29"/>
  <c r="E28" i="29"/>
  <c r="B28" i="29"/>
  <c r="A28" i="29"/>
  <c r="I27" i="29"/>
  <c r="H27" i="29"/>
  <c r="G27" i="29"/>
  <c r="E27" i="29"/>
  <c r="B27" i="29"/>
  <c r="A27" i="29"/>
  <c r="I26" i="29"/>
  <c r="H26" i="29"/>
  <c r="G26" i="29"/>
  <c r="E26" i="29"/>
  <c r="B26" i="29"/>
  <c r="A26" i="29"/>
  <c r="I25" i="29"/>
  <c r="H25" i="29"/>
  <c r="G25" i="29"/>
  <c r="E25" i="29"/>
  <c r="B25" i="29"/>
  <c r="A25" i="29"/>
  <c r="I24" i="29"/>
  <c r="H24" i="29"/>
  <c r="G24" i="29"/>
  <c r="E24" i="29"/>
  <c r="B24" i="29"/>
  <c r="A24" i="29"/>
  <c r="I23" i="29"/>
  <c r="H23" i="29"/>
  <c r="G23" i="29"/>
  <c r="E23" i="29"/>
  <c r="B23" i="29"/>
  <c r="A23" i="29"/>
  <c r="I22" i="29"/>
  <c r="H22" i="29"/>
  <c r="G22" i="29"/>
  <c r="E22" i="29"/>
  <c r="B22" i="29"/>
  <c r="A22" i="29"/>
  <c r="I21" i="29"/>
  <c r="H21" i="29"/>
  <c r="G21" i="29"/>
  <c r="E21" i="29"/>
  <c r="B21" i="29"/>
  <c r="A21" i="29"/>
  <c r="I20" i="29"/>
  <c r="H20" i="29"/>
  <c r="G20" i="29"/>
  <c r="E20" i="29"/>
  <c r="B20" i="29"/>
  <c r="A20" i="29"/>
  <c r="I19" i="29"/>
  <c r="H19" i="29"/>
  <c r="G19" i="29"/>
  <c r="E19" i="29"/>
  <c r="B19" i="29"/>
  <c r="A19" i="29"/>
  <c r="I18" i="29"/>
  <c r="H18" i="29"/>
  <c r="G18" i="29"/>
  <c r="E18" i="29"/>
  <c r="B18" i="29"/>
  <c r="A18" i="29"/>
  <c r="I17" i="29"/>
  <c r="H17" i="29"/>
  <c r="G17" i="29"/>
  <c r="E17" i="29"/>
  <c r="B17" i="29"/>
  <c r="A17" i="29"/>
  <c r="I16" i="29"/>
  <c r="H16" i="29"/>
  <c r="G16" i="29"/>
  <c r="E16" i="29"/>
  <c r="B16" i="29"/>
  <c r="A16" i="29"/>
  <c r="I15" i="29"/>
  <c r="H15" i="29"/>
  <c r="G15" i="29"/>
  <c r="F15" i="29"/>
  <c r="B15" i="29"/>
  <c r="A15" i="29"/>
  <c r="I14" i="29"/>
  <c r="H14" i="29"/>
  <c r="G14" i="29"/>
  <c r="F14" i="29"/>
  <c r="B14" i="29"/>
  <c r="A14" i="29"/>
  <c r="I13" i="29"/>
  <c r="H13" i="29"/>
  <c r="G13" i="29"/>
  <c r="F13" i="29"/>
  <c r="B13" i="29"/>
  <c r="A13" i="29"/>
  <c r="I12" i="29"/>
  <c r="H12" i="29"/>
  <c r="G12" i="29"/>
  <c r="F12" i="29"/>
  <c r="B12" i="29"/>
  <c r="A12" i="29"/>
  <c r="I11" i="29"/>
  <c r="H11" i="29"/>
  <c r="G11" i="29"/>
  <c r="F11" i="29"/>
  <c r="B11" i="29"/>
  <c r="A11" i="29"/>
  <c r="I10" i="29"/>
  <c r="H10" i="29"/>
  <c r="G10" i="29"/>
  <c r="F10" i="29"/>
  <c r="B10" i="29"/>
  <c r="A10" i="29"/>
  <c r="H9" i="29"/>
  <c r="G9" i="29"/>
  <c r="F9" i="29"/>
  <c r="B9" i="29"/>
  <c r="A9" i="29"/>
  <c r="I8" i="29"/>
  <c r="H8" i="29"/>
  <c r="G8" i="29"/>
  <c r="F8" i="29"/>
  <c r="B8" i="29"/>
  <c r="A8" i="29"/>
  <c r="I7" i="29"/>
  <c r="H7" i="29"/>
  <c r="G7" i="29"/>
  <c r="F7" i="29"/>
  <c r="B7" i="29"/>
  <c r="A7" i="29"/>
  <c r="C2" i="29"/>
  <c r="C1" i="29"/>
  <c r="C33" i="28"/>
  <c r="F33" i="28" s="1"/>
  <c r="G21" i="28"/>
  <c r="D21" i="28"/>
  <c r="G20" i="28"/>
  <c r="D20" i="28"/>
  <c r="G19" i="28"/>
  <c r="D19" i="28"/>
  <c r="G18" i="28"/>
  <c r="D18" i="28"/>
  <c r="G17" i="28"/>
  <c r="D17" i="28"/>
  <c r="G16" i="28"/>
  <c r="D16" i="28"/>
  <c r="D15" i="28"/>
  <c r="C9" i="28"/>
  <c r="G7" i="28"/>
  <c r="C2" i="28"/>
  <c r="BA986" i="30" l="1"/>
  <c r="BC986" i="30"/>
  <c r="BE986" i="30"/>
  <c r="BB986" i="30"/>
  <c r="BE980" i="30"/>
  <c r="BC944" i="30"/>
  <c r="BD944" i="30"/>
  <c r="BC872" i="30"/>
  <c r="BE872" i="30"/>
  <c r="BB858" i="30"/>
  <c r="BE858" i="30"/>
  <c r="BD858" i="30"/>
  <c r="BA858" i="30"/>
  <c r="BE821" i="30"/>
  <c r="BD821" i="30"/>
  <c r="BA821" i="30"/>
  <c r="BD805" i="30"/>
  <c r="BD758" i="30"/>
  <c r="BA758" i="30"/>
  <c r="BB589" i="30"/>
  <c r="BA589" i="30"/>
  <c r="BD589" i="30"/>
  <c r="BE589" i="30"/>
  <c r="BD509" i="30"/>
  <c r="BE509" i="30"/>
  <c r="BA509" i="30"/>
  <c r="BB449" i="30"/>
  <c r="BA449" i="30"/>
  <c r="BC449" i="30"/>
  <c r="BA436" i="30"/>
  <c r="BD436" i="30"/>
  <c r="BC380" i="30"/>
  <c r="BE331" i="30"/>
  <c r="G331" i="30"/>
  <c r="F16" i="29" s="1"/>
  <c r="BA331" i="30"/>
  <c r="BB295" i="30"/>
  <c r="BD331" i="30"/>
  <c r="BB290" i="30"/>
  <c r="BC290" i="30"/>
  <c r="BE290" i="30"/>
  <c r="BC254" i="30"/>
  <c r="BD254" i="30"/>
  <c r="BB254" i="30"/>
  <c r="G245" i="30"/>
  <c r="E12" i="29" s="1"/>
  <c r="BB245" i="30"/>
  <c r="BD245" i="30"/>
  <c r="BE245" i="30"/>
  <c r="BB206" i="30"/>
  <c r="BE206" i="30"/>
  <c r="BC206" i="30"/>
  <c r="BE182" i="30"/>
  <c r="BD182" i="30"/>
  <c r="BE151" i="30"/>
  <c r="BD152" i="30"/>
  <c r="BC152" i="30"/>
  <c r="BD114" i="30"/>
  <c r="BC114" i="30"/>
  <c r="BA114" i="30"/>
  <c r="BD23" i="30"/>
  <c r="G23" i="30"/>
  <c r="E7" i="29" s="1"/>
  <c r="BB23" i="30"/>
  <c r="I31" i="29"/>
  <c r="C21" i="28" s="1"/>
  <c r="G31" i="29"/>
  <c r="C18" i="28" s="1"/>
  <c r="BE152" i="30"/>
  <c r="BA182" i="30"/>
  <c r="G182" i="30"/>
  <c r="E10" i="29" s="1"/>
  <c r="BC331" i="30"/>
  <c r="BB382" i="30"/>
  <c r="BB436" i="30" s="1"/>
  <c r="G436" i="30"/>
  <c r="F18" i="29" s="1"/>
  <c r="G758" i="30"/>
  <c r="F23" i="29" s="1"/>
  <c r="BC23" i="30"/>
  <c r="G114" i="30"/>
  <c r="E8" i="29" s="1"/>
  <c r="BB182" i="30"/>
  <c r="BB805" i="30"/>
  <c r="BA206" i="30"/>
  <c r="BD206" i="30"/>
  <c r="G206" i="30"/>
  <c r="E11" i="29" s="1"/>
  <c r="BD290" i="30"/>
  <c r="BA380" i="30"/>
  <c r="BC436" i="30"/>
  <c r="BC758" i="30"/>
  <c r="BE805" i="30"/>
  <c r="G872" i="30"/>
  <c r="F27" i="29" s="1"/>
  <c r="BE944" i="30"/>
  <c r="BA152" i="30"/>
  <c r="BE758" i="30"/>
  <c r="BB980" i="30"/>
  <c r="BA11" i="30"/>
  <c r="BA23" i="30" s="1"/>
  <c r="BB152" i="30"/>
  <c r="G254" i="30"/>
  <c r="E13" i="29" s="1"/>
  <c r="BD380" i="30"/>
  <c r="BB509" i="30"/>
  <c r="G509" i="30"/>
  <c r="F21" i="29" s="1"/>
  <c r="BC589" i="30"/>
  <c r="BC821" i="30"/>
  <c r="BC980" i="30"/>
  <c r="G439" i="30"/>
  <c r="F19" i="29" s="1"/>
  <c r="BB438" i="30"/>
  <c r="BB439" i="30" s="1"/>
  <c r="G821" i="30"/>
  <c r="F25" i="29" s="1"/>
  <c r="BB807" i="30"/>
  <c r="BB821" i="30" s="1"/>
  <c r="BE23" i="30"/>
  <c r="BB114" i="30"/>
  <c r="BE114" i="30"/>
  <c r="BC245" i="30"/>
  <c r="BE380" i="30"/>
  <c r="BD980" i="30"/>
  <c r="BA980" i="30"/>
  <c r="G980" i="30"/>
  <c r="F29" i="29" s="1"/>
  <c r="BE436" i="30"/>
  <c r="G290" i="30"/>
  <c r="E14" i="29" s="1"/>
  <c r="BB331" i="30"/>
  <c r="G380" i="30"/>
  <c r="F17" i="29" s="1"/>
  <c r="BB337" i="30"/>
  <c r="BB380" i="30" s="1"/>
  <c r="BD449" i="30"/>
  <c r="BC509" i="30"/>
  <c r="G589" i="30"/>
  <c r="F22" i="29" s="1"/>
  <c r="BB944" i="30"/>
  <c r="G944" i="30"/>
  <c r="F28" i="29" s="1"/>
  <c r="BA208" i="30"/>
  <c r="BA245" i="30" s="1"/>
  <c r="BA256" i="30"/>
  <c r="BA290" i="30" s="1"/>
  <c r="G805" i="30"/>
  <c r="F24" i="29" s="1"/>
  <c r="G986" i="30"/>
  <c r="H30" i="29" s="1"/>
  <c r="H31" i="29" s="1"/>
  <c r="C17" i="28" s="1"/>
  <c r="G152" i="30"/>
  <c r="E9" i="29" s="1"/>
  <c r="G449" i="30"/>
  <c r="F20" i="29" s="1"/>
  <c r="BB591" i="30"/>
  <c r="BB758" i="30" s="1"/>
  <c r="G858" i="30"/>
  <c r="F26" i="29" s="1"/>
  <c r="BB860" i="30"/>
  <c r="BB872" i="30" s="1"/>
  <c r="F31" i="29" l="1"/>
  <c r="C16" i="28" s="1"/>
  <c r="E31" i="29"/>
  <c r="C15" i="28" s="1"/>
  <c r="C19" i="28" l="1"/>
  <c r="C22" i="28" s="1"/>
  <c r="G36" i="29"/>
  <c r="I36" i="29" s="1"/>
  <c r="G15" i="28" s="1"/>
  <c r="G41" i="29"/>
  <c r="I41" i="29" s="1"/>
  <c r="G40" i="29"/>
  <c r="I40" i="29" s="1"/>
  <c r="G42" i="29"/>
  <c r="I42" i="29" s="1"/>
  <c r="G38" i="29"/>
  <c r="I38" i="29" s="1"/>
  <c r="G37" i="29"/>
  <c r="I37" i="29" s="1"/>
  <c r="G39" i="29"/>
  <c r="I39" i="29" s="1"/>
  <c r="H44" i="29" l="1"/>
  <c r="G23" i="28" s="1"/>
  <c r="C23" i="28" s="1"/>
  <c r="F30" i="28" s="1"/>
  <c r="F31" i="28" l="1"/>
  <c r="F34" i="28" s="1"/>
</calcChain>
</file>

<file path=xl/sharedStrings.xml><?xml version="1.0" encoding="utf-8"?>
<sst xmlns="http://schemas.openxmlformats.org/spreadsheetml/2006/main" count="2405" uniqueCount="1277">
  <si>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</si>
  <si>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</si>
  <si>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Rozpočet:</t>
  </si>
  <si>
    <t>HSV</t>
  </si>
  <si>
    <t>PSV</t>
  </si>
  <si>
    <t>%</t>
  </si>
  <si>
    <t>Za zhotovitele</t>
  </si>
  <si>
    <t>Za objednatele</t>
  </si>
  <si>
    <t>Stavba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</si>
  <si>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</si>
  <si>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</si>
  <si>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</si>
  <si>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</si>
  <si>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</si>
  <si>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</si>
  <si>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</si>
  <si>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</si>
  <si>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</si>
  <si>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</si>
  <si>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</si>
  <si>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Montáž</t>
  </si>
  <si>
    <t>DPH</t>
  </si>
  <si>
    <t>Dodavatel</t>
  </si>
  <si>
    <t>Díl:</t>
  </si>
  <si>
    <t>kus</t>
  </si>
  <si>
    <t>m</t>
  </si>
  <si>
    <t>ks</t>
  </si>
  <si>
    <t xml:space="preserve">Pozn.:
Rozpočet a výkaz výměr je pouze jednou z částí projektu. Pro nacenění díla musí realizační firma brát v úvahu také kompletní výkresovou dokumentaci a případné chybějících komponentů nebo úkonů do cenové nabídky tento doplnit, aby bylo dílo kompletní.
Prostudování kompletní dokumentace je nutnou podmínkou předložení nabídky. Před naceněnín zkontrolovat v digitální verzi souboru, jestli není část řádku položky skryta a informace o výrobku tak neúplná.
</t>
  </si>
  <si>
    <t>OPRAVA OBJEKTU NÁDRAŽNÍ 4</t>
  </si>
  <si>
    <t>Vypracoval</t>
  </si>
  <si>
    <t>Nátěry</t>
  </si>
  <si>
    <t>11</t>
  </si>
  <si>
    <t>kpl</t>
  </si>
  <si>
    <t>Rozpočet</t>
  </si>
  <si>
    <t xml:space="preserve">JKSO </t>
  </si>
  <si>
    <t>Objekt</t>
  </si>
  <si>
    <t xml:space="preserve">SKP </t>
  </si>
  <si>
    <t>Měrná jednotka</t>
  </si>
  <si>
    <t>Počet jednotek</t>
  </si>
  <si>
    <t>Náklady na m.j.</t>
  </si>
  <si>
    <t>Projektant</t>
  </si>
  <si>
    <t>Typ rozpočtu</t>
  </si>
  <si>
    <t>Zpracovatel projektu</t>
  </si>
  <si>
    <t>Objednatel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</si>
  <si>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</si>
  <si>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</si>
  <si>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</si>
  <si>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</si>
  <si>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</si>
  <si>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</si>
  <si>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</si>
  <si>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</si>
  <si>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</si>
  <si>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</si>
  <si>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</si>
  <si>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</si>
  <si>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</si>
  <si>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</si>
  <si>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</si>
  <si>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</si>
  <si>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</si>
  <si>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</si>
  <si>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</si>
  <si>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Jméno :</t>
  </si>
  <si>
    <t>Datum :</t>
  </si>
  <si>
    <t>Podpis :</t>
  </si>
  <si>
    <t>Podpis:</t>
  </si>
  <si>
    <t>Základ pro DPH</t>
  </si>
  <si>
    <t xml:space="preserve">%  </t>
  </si>
  <si>
    <t xml:space="preserve">% </t>
  </si>
  <si>
    <t>CENA ZA OBJEKT CELKEM</t>
  </si>
  <si>
    <t>Poznámka :</t>
  </si>
  <si>
    <t xml:space="preserve"> </t>
  </si>
  <si>
    <t>Stavba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</si>
  <si>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</si>
  <si>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</si>
  <si>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</si>
  <si>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</si>
  <si>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</si>
  <si>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</si>
  <si>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</si>
  <si>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</si>
  <si>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Mimostaveništní doprava</t>
  </si>
  <si>
    <t>Zařízení staveniště</t>
  </si>
  <si>
    <t>CELKEM VRN</t>
  </si>
  <si>
    <t>celkem (Kč)</t>
  </si>
  <si>
    <t>713</t>
  </si>
  <si>
    <t>Izolace tepelné</t>
  </si>
  <si>
    <t>kg</t>
  </si>
  <si>
    <t>Celkem za</t>
  </si>
  <si>
    <t>m2</t>
  </si>
  <si>
    <t>h</t>
  </si>
  <si>
    <t>767</t>
  </si>
  <si>
    <t>Konstrukce zámečnické</t>
  </si>
  <si>
    <t>783</t>
  </si>
  <si>
    <t>1</t>
  </si>
  <si>
    <t>Přípravné a přidružené práce</t>
  </si>
  <si>
    <t>721</t>
  </si>
  <si>
    <t>Vnitřní kanalizace</t>
  </si>
  <si>
    <t>Z:</t>
  </si>
  <si>
    <t>m3</t>
  </si>
  <si>
    <t>t</t>
  </si>
  <si>
    <t>Název objektu</t>
  </si>
  <si>
    <t>Název stavby</t>
  </si>
  <si>
    <t>STL1807301</t>
  </si>
  <si>
    <t>Rozpočet :</t>
  </si>
  <si>
    <t>Ztížené výrobní podmínky</t>
  </si>
  <si>
    <t>Oborová přirážka</t>
  </si>
  <si>
    <t>Přesun stavebních kapacit</t>
  </si>
  <si>
    <t>Provoz investora</t>
  </si>
  <si>
    <t>Kompletační činnost (IČD)</t>
  </si>
  <si>
    <t>Rezerva rozpočtu</t>
  </si>
  <si>
    <t>63</t>
  </si>
  <si>
    <t>Podlahy a podlahové konstrukce</t>
  </si>
  <si>
    <t>zakrytí stáv.kamenného obkladu m.č.1.01-1.04 a venkovního obkladu vstupního portálu během stavebních prací:</t>
  </si>
  <si>
    <t>zakrytí v bytech a prostorách, dotčených stavbou:</t>
  </si>
  <si>
    <t>94</t>
  </si>
  <si>
    <t>Lešení a stavební výtahy</t>
  </si>
  <si>
    <t>0</t>
  </si>
  <si>
    <t>95</t>
  </si>
  <si>
    <t>Dokončovací konstrukce na pozemních stavbách</t>
  </si>
  <si>
    <t>95290111R</t>
  </si>
  <si>
    <t>Mezisoučet</t>
  </si>
  <si>
    <t>1.NP:</t>
  </si>
  <si>
    <t>2.NP:</t>
  </si>
  <si>
    <t>Začátek provozního součtu</t>
  </si>
  <si>
    <t>Konec provozního součtu</t>
  </si>
  <si>
    <t>1,8*19,5-(3,0*1,4*3+2,2*0,9*2)</t>
  </si>
  <si>
    <t>99</t>
  </si>
  <si>
    <t>Staveništní přesun hmot</t>
  </si>
  <si>
    <t>999281112R00</t>
  </si>
  <si>
    <t xml:space="preserve">Přesun hmot pro opravy a údržbu do výšky 36 m </t>
  </si>
  <si>
    <t>712</t>
  </si>
  <si>
    <t>Živičné krytiny</t>
  </si>
  <si>
    <t>762</t>
  </si>
  <si>
    <t>Konstrukce tesařské</t>
  </si>
  <si>
    <t>764</t>
  </si>
  <si>
    <t>Konstrukce klempířské</t>
  </si>
  <si>
    <t>766</t>
  </si>
  <si>
    <t>Konstrukce truhlářské</t>
  </si>
  <si>
    <t>776</t>
  </si>
  <si>
    <t>Podlahy povlakové</t>
  </si>
  <si>
    <t>M33</t>
  </si>
  <si>
    <t>Montáže dopravních zařízení a vah-výtahy</t>
  </si>
  <si>
    <t>SO 01.ST</t>
  </si>
  <si>
    <t>NAVRHOVANÝ STAV</t>
  </si>
  <si>
    <t>180730ST.1</t>
  </si>
  <si>
    <t>11001</t>
  </si>
  <si>
    <t xml:space="preserve">Úpravy portálu dle požadavků OPP MMB </t>
  </si>
  <si>
    <t>položku čerpat pouze na základě písemného souhlasu investora:</t>
  </si>
  <si>
    <t>11003</t>
  </si>
  <si>
    <t>Dodatečný statický posudek pro řešení umístění výtahů</t>
  </si>
  <si>
    <t>11005</t>
  </si>
  <si>
    <t xml:space="preserve">Dokumentace skut.provedení </t>
  </si>
  <si>
    <t>11006</t>
  </si>
  <si>
    <t xml:space="preserve">Pasportizace okolních budov a komunikací </t>
  </si>
  <si>
    <t>11007</t>
  </si>
  <si>
    <t>Měření hluku z provozu výtahů vypracování protokolu, předložení na KHS</t>
  </si>
  <si>
    <t>měřeno v nejzatíženějších obytných místnostech dle konzultace s KHS:</t>
  </si>
  <si>
    <t>11008</t>
  </si>
  <si>
    <t xml:space="preserve">Zařízení staveniště </t>
  </si>
  <si>
    <t>vč.návrhu velikosti a umístění záboru, poplatků za zábor:</t>
  </si>
  <si>
    <t>vč.opatření z hlediska ochrany prachu a hluku:</t>
  </si>
  <si>
    <t>vč.opatření BOZP z hlediska umístění staveniště na frekventované ulici:</t>
  </si>
  <si>
    <t>vč.technického popisu a grafického znázornění jednotlivých opatření:</t>
  </si>
  <si>
    <t>3</t>
  </si>
  <si>
    <t>Svislé a kompletní konstrukce</t>
  </si>
  <si>
    <t>310236241RT1</t>
  </si>
  <si>
    <t>Zazdívka otvorů pl. 0,09 m2 cihlami, tl. zdi 30 cm s použitím suché maltové směsi</t>
  </si>
  <si>
    <t>310271520R00</t>
  </si>
  <si>
    <t xml:space="preserve">Zazdívka otvorů do 1 m2, pórobet.tvárnice, tl.20cm </t>
  </si>
  <si>
    <t>1.PP:1,0*2,02*0,2</t>
  </si>
  <si>
    <t>3.NP:(1,1*0,8+0,6*0,8+0,5*1,43*3+0,75*1,43*2+0,75*1,41)*0,2</t>
  </si>
  <si>
    <t>4.NP:(0,75*1,41*8+0,37*1,43*4+0,5*1,43*4+1,15*0,8+0,6*0,8)*0,2</t>
  </si>
  <si>
    <t>5.NP:(0,75*1,41*5+0,37*1,43*3+0,5*1,43*3+1,15*0,8*+0,6*0,8*2)*0,2</t>
  </si>
  <si>
    <t>6.NP:(0,75*1,41*8+0,37*1,43*4+0,5*1,43*4+0,6*0,8)*0,2</t>
  </si>
  <si>
    <t>7.NP:(0,75*1,41*4+0,37*1,43*2+0,5*1,43*2+0,6*0,8+1,15*0,8)*0,2</t>
  </si>
  <si>
    <t>8.NP:(0,75*1,41*5+0,37*1,43*3+0,5*1,43*2+0,6*0,8*2+1,15*0,8*2+1,2*0,8)*0,2</t>
  </si>
  <si>
    <t>310271525R00</t>
  </si>
  <si>
    <t xml:space="preserve">Zazdívka otvorů do 1 m2, pórobet.tvárnice, tl.25cm </t>
  </si>
  <si>
    <t>2.NP:(0,8+0,45)*2*0,8*0,25</t>
  </si>
  <si>
    <t>4.NP:1,5*0,8*2*0,25</t>
  </si>
  <si>
    <t>5.NP:1,5*0,8*0,25</t>
  </si>
  <si>
    <t>6.NP:1,5*0,8*2*0,25</t>
  </si>
  <si>
    <t>7.NP:1,4*0,8*0,25</t>
  </si>
  <si>
    <t>310271537R00</t>
  </si>
  <si>
    <t xml:space="preserve">Zazdívka otvorů do 1m2, pórobet.tvárnice,tl.37,5cm </t>
  </si>
  <si>
    <t>3.NP:(0,37*1,43+0,75*1,41)*0,35</t>
  </si>
  <si>
    <t>310271630R00</t>
  </si>
  <si>
    <t xml:space="preserve">Zazdívka otvorů do 4 m2, pórobet.tvárnice, tl.30cm </t>
  </si>
  <si>
    <t>1.PP:1,6*2,5*0,3-0,9*1,9*0,3+2,0*1,15*0,3*5</t>
  </si>
  <si>
    <t>311271177RT2</t>
  </si>
  <si>
    <t xml:space="preserve">Zdivo z tvárnic pórobeton. hladkých tl. 30 cm </t>
  </si>
  <si>
    <t>1.PP:3,25*3,73-0,9*1,97</t>
  </si>
  <si>
    <t>1.NP:3,7*2,95</t>
  </si>
  <si>
    <t>3.NP:0,37*1,43+0,75*1,41</t>
  </si>
  <si>
    <t>311271178R00</t>
  </si>
  <si>
    <t xml:space="preserve">Zdivo z tvárnic pórobeton. hladkých tl. 37,5 cm </t>
  </si>
  <si>
    <t>317121044RU1</t>
  </si>
  <si>
    <t>P7:1</t>
  </si>
  <si>
    <t>317121047RT2</t>
  </si>
  <si>
    <t>P1:11</t>
  </si>
  <si>
    <t>317121047RT4</t>
  </si>
  <si>
    <t>P8:1</t>
  </si>
  <si>
    <t>317121151RR</t>
  </si>
  <si>
    <t>ŽB monolit.překlad do 105 cm 300x250</t>
  </si>
  <si>
    <t>317941121R00</t>
  </si>
  <si>
    <t xml:space="preserve">Osazení ocelových válcovaných nosníků </t>
  </si>
  <si>
    <t>P2:1,05*2*6*0,00377</t>
  </si>
  <si>
    <t>P3:1,2*2*10*0,00377</t>
  </si>
  <si>
    <t>P4:2,6*2*1*0,00377</t>
  </si>
  <si>
    <t>P5:1,6*2*3*0,00377</t>
  </si>
  <si>
    <t>P6:1,3*2*50*0,00377</t>
  </si>
  <si>
    <t>P9:0,85*2*4*0,00377</t>
  </si>
  <si>
    <t>P10:1,85*2*2*0,0129</t>
  </si>
  <si>
    <t>P12:1,3*2*1*0,0129</t>
  </si>
  <si>
    <t>342254611R00</t>
  </si>
  <si>
    <t xml:space="preserve">Příčky z desek pórobetonových tl. 100 mm </t>
  </si>
  <si>
    <t>1.PP:</t>
  </si>
  <si>
    <t>1.24-28:(3,4+1,8*2+1,75)*3,73-0,9*2,2*2</t>
  </si>
  <si>
    <t>1.01:2,9*3,73*2-(1,3+0,9)*2,2</t>
  </si>
  <si>
    <t>1.05-07:(2,4+1,1+0,7+3,85)*3,73-(0,7+0,8)*2,2</t>
  </si>
  <si>
    <t>1.09,12:(2,3*2+0,17)*3,16+1,6*2,5-1,3*2,2</t>
  </si>
  <si>
    <t>schodiště:(2,5*2+0,2)*2,6+1,6*3,7-0,8*2,2+2,5*1,3/2</t>
  </si>
  <si>
    <t>1.NP 1.09:(1,8+1,3)*2,95-0,7*2,2</t>
  </si>
  <si>
    <t>2.NP:0,9*2,02</t>
  </si>
  <si>
    <t>3.NP:(1,9+1,0+0,8*2+1,1*2)*3,25-0,7*1,97</t>
  </si>
  <si>
    <t>4.NP:(1,9+1,0+0,8*2+1,1*2)*2*3,25-0,7*1,97*2</t>
  </si>
  <si>
    <t>5.NP:(1,9*2+1,0*2+0,8*3+1,1*3)*2*3,25-0,7*1,97*2</t>
  </si>
  <si>
    <t>6.NP:(1,0+0,8*2+1,1*2)*2*3,25-0,7*1,97*2</t>
  </si>
  <si>
    <t>7.NP:(1,0*2+0,8*2+1,1*2)*2*3,25</t>
  </si>
  <si>
    <t>8.NP:(1,1+0,9*4)*3,26</t>
  </si>
  <si>
    <t>342254811R00</t>
  </si>
  <si>
    <t xml:space="preserve">Příčky z desek pórobetonových tl. 150 mm </t>
  </si>
  <si>
    <t>1.PP :3,4*3,73+(2,36+1,2)*3,16+(3,5+0,4*2)*3,73-0,8*2,2+(0,9*3+0,8)*2,15</t>
  </si>
  <si>
    <t>(8,65+2,13+4,5+2,3)*3,73-0,9*2,2*2</t>
  </si>
  <si>
    <t>1.NP 1.14:(1,7+0,4)*2,95</t>
  </si>
  <si>
    <t>342254911R00</t>
  </si>
  <si>
    <t xml:space="preserve">Příčky z desek pórobetonových tl. 200 mm </t>
  </si>
  <si>
    <t>1.NP:(1,3+0,8*2)*2,95</t>
  </si>
  <si>
    <t>342261211RS1</t>
  </si>
  <si>
    <t>Příčka sádrokarton. ocel.kce, 2x oplášť. tl.100 mm desky standard tl. 12,5 mm, izol. minerál tl. 4 cm</t>
  </si>
  <si>
    <t>požární odolnost navržené příčky je  EI 60 DP1.:</t>
  </si>
  <si>
    <t>1.NP 1.11-14:(1,4+2,0+3,6*2+0,9+1,3+1,8+1,65+2,9)*3,2-0,7*2,2*4</t>
  </si>
  <si>
    <t>1.NP 1.10:(1,8+1,0+0,3)*3,2+(1,3+3,9+0,9+0,6)*1,5+0,4*3,2</t>
  </si>
  <si>
    <t>2.07-16:(2,5+1,5+2,0+3,35+2,1+1,13)*3,8-0,9*2,2*3</t>
  </si>
  <si>
    <t>2.10-15:(1,5+3,9+2,1+2,0*2+1,5+1,9+3,5)*3,8-0,7*2,2*6</t>
  </si>
  <si>
    <t>2.17-27:(4,95+6,0*4+3,36+4,9+1,18+7,0*2+15,2+7,4+0,4*14+1,15)*3,8-0,9*2,2*10</t>
  </si>
  <si>
    <t>2.28-36:(1,88+4,0+2,1*2+4,15+2,4+1,9+1,2+2,36+1,5*2)*3,8-0,7*2,2*8</t>
  </si>
  <si>
    <t>2.38-42:(1,2+0,8+2,5+8,3+1,77*2+3,65+0,15+1,1+6,2+0,4+2,68)*3,8-0,9*2,2*3</t>
  </si>
  <si>
    <t>2.43-46:(16,0+3,9+1,7+0,85+1,64+1,6+0,75+1,6+0,7*2)*3,8-0,9*2,2*2</t>
  </si>
  <si>
    <t>349231811RT2</t>
  </si>
  <si>
    <t>Přizdívka ostění s ozubem z cihel, kapsy do 15 cm s použitím suché maltové směsi</t>
  </si>
  <si>
    <t>po výměnách výplní otvorů:190</t>
  </si>
  <si>
    <t>133301510000</t>
  </si>
  <si>
    <t>Tyč ocelová L jakost 425541  50x50x5 mm</t>
  </si>
  <si>
    <t>P2:1,05*2*6*3,77*1,05</t>
  </si>
  <si>
    <t>P3:1,2*2*10*3,77*1,05</t>
  </si>
  <si>
    <t>P4:2,6*2*1*3,77*1,05</t>
  </si>
  <si>
    <t>P5:1,6*2*3*3,77*1,05</t>
  </si>
  <si>
    <t>P6:1,3*2*50*3,77*1,05</t>
  </si>
  <si>
    <t>P9:0,85*2*4*3,77*1,05</t>
  </si>
  <si>
    <t>13383425</t>
  </si>
  <si>
    <t>Tyč průřezu IPE 140, střední, jakost oceli S235</t>
  </si>
  <si>
    <t>P10:1,85*2*2*0,0129*1,05</t>
  </si>
  <si>
    <t>P12:1,3*2*1*0,0129*1,05</t>
  </si>
  <si>
    <t>311</t>
  </si>
  <si>
    <t>Sádrokartonové konstrukce</t>
  </si>
  <si>
    <t>342262411RS1</t>
  </si>
  <si>
    <t>Příčka SDK instalační 2x OK, 2x opl. desky standard tl. 12,5 mm, izol. minerál tl. 4 cm</t>
  </si>
  <si>
    <t>1.NP 1.10:1,3*3,2</t>
  </si>
  <si>
    <t>2.NP:(6,8+1,9+2,0+4,7+4,3+1,0+1,35+1,77*2)*3,8-0,7*2,2</t>
  </si>
  <si>
    <t>342264051R00</t>
  </si>
  <si>
    <t xml:space="preserve">Podhled sádrokartonový na zavěšenou ocel. konstr. </t>
  </si>
  <si>
    <t>1.PP:9,55+1,89+3,7*5,1</t>
  </si>
  <si>
    <t>1.NP:2,3*2,8+6,37+27,3+1,98+118,54+4,84+1,48+1,48+88,89+7,73+1,37</t>
  </si>
  <si>
    <t>2.NP:796,04-20,3-19,12*2-1,65*2</t>
  </si>
  <si>
    <t>S23 3.-8.NP:1,07+1,23+1,02+1,11*7+1,0*2+1,02*3+1,09*2</t>
  </si>
  <si>
    <t>S24 3.NP:2,95+1,65+1,31+3,13+1,17+3,07+4,0+1,79+5,16+5,84</t>
  </si>
  <si>
    <t>4.NP:3,15*2+4,23*2+1,13*3+3,07*4+4,49*2+1,17</t>
  </si>
  <si>
    <t>5.NP:3,15*2+4,23+1,17+3,07*3+4,49*2+1,13*2</t>
  </si>
  <si>
    <t>6.NP:16,87+4,06+1,13*3+3,07*4+1,17+4,48+4,49+3,11+4,23</t>
  </si>
  <si>
    <t>7.NP:2,94+4,23+1,13+3,07*2+1,17+4,49+2,94</t>
  </si>
  <si>
    <t>8.NP:4,56+1,17+3,39+3,84*2+4,02+1,22</t>
  </si>
  <si>
    <t>2,3+2,28*2</t>
  </si>
  <si>
    <t>342264101R00</t>
  </si>
  <si>
    <t xml:space="preserve">Osazení reviz. dvířek do SDK podhledu, do 0,25 m2 </t>
  </si>
  <si>
    <t>A2:5</t>
  </si>
  <si>
    <t>342264518RT2</t>
  </si>
  <si>
    <t>A3:1</t>
  </si>
  <si>
    <t>347013121R00</t>
  </si>
  <si>
    <t xml:space="preserve">Předstěna SDK,1xoc.kce C,1xRB 12,5mm,izol. </t>
  </si>
  <si>
    <t>1.NP 1.10:1,0*3,2</t>
  </si>
  <si>
    <t>2.NP:(0,5*2+0,28+1,6)*3,8</t>
  </si>
  <si>
    <t>347051222RR0</t>
  </si>
  <si>
    <t xml:space="preserve">Předstěna SDK instalační, ocel.kce 2x opl. </t>
  </si>
  <si>
    <t>1.PP:(0,9+1,2+2,3+0,9+0,6+0,39+0,41)*3,73</t>
  </si>
  <si>
    <t>1.NP 1.08-14:(1,3+0,6+3,64+0,7+1,7+1,0+3,7+2,8+3,6+3,2+2,2+0,8*2)*3,2</t>
  </si>
  <si>
    <t>2.NP:(1,0+0,625*2+(0,388+0,2)*8+0,513*2*6+1,1+6,1+1,9+10,3+3,7+3,1)*3,8</t>
  </si>
  <si>
    <t>3.NP:(1,0*2+1,5+0,8*2+1,9*2+0,9*3+1,0*2+1,45+1,7+2,6+2,4)*3,25</t>
  </si>
  <si>
    <t>4.NP:(0,9*12+1,9*4+1,53*4+0,8*2+1,0*2)*3,25</t>
  </si>
  <si>
    <t>5.NP:(0,9*9+1,9*3+1,53*3+0,8*2+1,0*2)*3,25</t>
  </si>
  <si>
    <t>6.NP:(0,9*12+1,9*4+1,53*4+0,8*2+1,0*2)*3,25</t>
  </si>
  <si>
    <t>7.NP:(0,9*6+1,9*2+1,53*2+0,8*2+1,0*2)*3,25</t>
  </si>
  <si>
    <t>8.NP:(1,2+0,9*5+2,1*3)*3,26</t>
  </si>
  <si>
    <t>767.01</t>
  </si>
  <si>
    <t>Podhled minerál.obdélníky 600/600 - D+M s viditelným rámem š.15mm,hrana SK</t>
  </si>
  <si>
    <t>2.NP rozebíratelná část podhledu:(18,8+2,45+21,0+7,4)*0,6</t>
  </si>
  <si>
    <t>59591091</t>
  </si>
  <si>
    <t>Dvířka do sádrokartonu 400/300 s tlačným zámkem</t>
  </si>
  <si>
    <t>900      RT2</t>
  </si>
  <si>
    <t>HZS Provedení detailů kolem rozvaděčů apod.</t>
  </si>
  <si>
    <t>61</t>
  </si>
  <si>
    <t>Upravy povrchů vnitřní</t>
  </si>
  <si>
    <t>612403380R00</t>
  </si>
  <si>
    <t xml:space="preserve">Hrubá výplň rýh ve stěnách do 3x3 cm maltou ze SMS </t>
  </si>
  <si>
    <t>ODHAD-PO ŘEMESLECH:1480</t>
  </si>
  <si>
    <t>612403382R00</t>
  </si>
  <si>
    <t xml:space="preserve">Hrubá výplň rýh ve stěnách do 5x5 cm maltou ze SMS </t>
  </si>
  <si>
    <t>ODHAD-PO ŘEMESLECH:2100</t>
  </si>
  <si>
    <t>612403384R00</t>
  </si>
  <si>
    <t xml:space="preserve">Hrubá výplň rýh ve stěnách do 7x7 cm maltou ze SMS </t>
  </si>
  <si>
    <t>ODHAD-PO ŘEMESLECH:1200</t>
  </si>
  <si>
    <t>612421231RT2</t>
  </si>
  <si>
    <t>Oprava vápen.omítek stěn do 10 % pl. - štukových s použitím suché maltové směsi</t>
  </si>
  <si>
    <t>postup dle technické zprávy:2500</t>
  </si>
  <si>
    <t>612421637R00</t>
  </si>
  <si>
    <t xml:space="preserve">Omítka vnitřní zdiva, MVC, štuková </t>
  </si>
  <si>
    <t>postup dle technické zprávy:</t>
  </si>
  <si>
    <t>(23,0+1,6+331,8+113,6+8,6)*2</t>
  </si>
  <si>
    <t>1,0*2,02*2</t>
  </si>
  <si>
    <t>(1,1*0,8+0,6*0,8+0,5*1,43*3+0,75*1,43*2+0,75*1,41)*2</t>
  </si>
  <si>
    <t>(0,75*1,41*8+0,37*1,43*4+0,5*1,43*4+1,15*0,8+0,6*0,8)*2</t>
  </si>
  <si>
    <t>(0,75*1,41*5+0,37*1,43*3+0,5*1,43*3+1,15*0,8*+0,6*0,8*2)*2</t>
  </si>
  <si>
    <t>(0,75*1,41*8+0,37*1,43*4+0,5*1,43*4+0,6*0,8)*2</t>
  </si>
  <si>
    <t>(0,75*1,41*4+0,37*1,43*2+0,5*1,43*2+0,6*0,8+1,15*0,8)*2</t>
  </si>
  <si>
    <t>(0,75*1,41*5+0,37*1,43*3+0,5*1,43*2+0,6*0,8*2+1,15*0,8*2+1,2*0,8)*2</t>
  </si>
  <si>
    <t>(0,8+0,45)*2*0,8*2</t>
  </si>
  <si>
    <t>1,5*0,8*2*2</t>
  </si>
  <si>
    <t>1,5*0,8*2</t>
  </si>
  <si>
    <t>1,4*0,8*2</t>
  </si>
  <si>
    <t>(0,37*1,43+0,75*1,41)*2</t>
  </si>
  <si>
    <t>1,6*2,5*2-0,9*1,9*2+2,0*1,15*2*5</t>
  </si>
  <si>
    <t>612443541R00</t>
  </si>
  <si>
    <t xml:space="preserve">Omítka rýh stěn a stropů  o šířce do 15 cm štuk </t>
  </si>
  <si>
    <t>450</t>
  </si>
  <si>
    <t>62</t>
  </si>
  <si>
    <t>Úpravy povrchů vnější</t>
  </si>
  <si>
    <t>620991121R00</t>
  </si>
  <si>
    <t xml:space="preserve">Zakrývání výplní vnějších otvorů z lešení </t>
  </si>
  <si>
    <t>(3,2*2,3*7+3,1*1,8*27+2,2*2,2*12+2,3*3,5*2+2,3*1,8*6+2,4*3,2)</t>
  </si>
  <si>
    <t>(1,0*2,7*17+1,2*1,8*17+2,3*1,8+2,4*2,7+1,5*2,7+0,7*1,8*3)</t>
  </si>
  <si>
    <t>622421143R00</t>
  </si>
  <si>
    <t>Omítka vnější stěn, MVC, štuková, složitost 1-2 receptura dle stratigrafického prúzkumu</t>
  </si>
  <si>
    <t>VČ.ŠPALET A LIŠT:</t>
  </si>
  <si>
    <t>788,2</t>
  </si>
  <si>
    <t>622431351R00</t>
  </si>
  <si>
    <t xml:space="preserve">Oprava omítek teracových,opracovaných do 30 % </t>
  </si>
  <si>
    <t>622904112R00</t>
  </si>
  <si>
    <t xml:space="preserve">Očištění fasád tlakovou vodou složitost 1 - 2 </t>
  </si>
  <si>
    <t>627451641RT4</t>
  </si>
  <si>
    <t xml:space="preserve">Oprava spárování cihelného zdiva stěn, pl. do 40 % </t>
  </si>
  <si>
    <t>1,5*33,6+28,0*1,5</t>
  </si>
  <si>
    <t>622450001RR</t>
  </si>
  <si>
    <t>Fasáda m2:784,4</t>
  </si>
  <si>
    <t>kompletní dodávka vč.zaměření,výkresové dokumentace,demontáže stávajícího obložení,likvidace suti,tepelné izolace:</t>
  </si>
  <si>
    <t>Výlohy černá žula m2:72,5</t>
  </si>
  <si>
    <t>demontáž,číslování,strojní přeleštění,montáž,tepelná izolace:</t>
  </si>
  <si>
    <t>457451131RT1</t>
  </si>
  <si>
    <t xml:space="preserve">Cementový potěr tl.do 4 cm s vložkou ze svař. sítí </t>
  </si>
  <si>
    <t>S33:(46,78+28,72)</t>
  </si>
  <si>
    <t>564861111RT2</t>
  </si>
  <si>
    <t>Podklad ze štěrkodrti po zhutnění tloušťky 20 cm štěrkodrť frakce 0-32 mm</t>
  </si>
  <si>
    <t>631313711R00</t>
  </si>
  <si>
    <t xml:space="preserve">Mazanina betonová tl. 8 - 12 cm C 25/30 </t>
  </si>
  <si>
    <t>S17:14,8*0,1</t>
  </si>
  <si>
    <t>S33:(46,78+28,72)*0,08</t>
  </si>
  <si>
    <t>S35:81,35*0,1</t>
  </si>
  <si>
    <t>631319161R00</t>
  </si>
  <si>
    <t xml:space="preserve">Příplatek za konečnou úpravu mazanin </t>
  </si>
  <si>
    <t>631319183R00</t>
  </si>
  <si>
    <t xml:space="preserve">Příplatek za sklon mazaniny 15°-35°  tl. 8 - 12 cm </t>
  </si>
  <si>
    <t>632418140RU1</t>
  </si>
  <si>
    <t>Potěr cementový, ruční zpracování, tl. 49 mm samonivelační</t>
  </si>
  <si>
    <t>632418150RU1</t>
  </si>
  <si>
    <t>Potěr cementový, ruční zpracování, tl. 52 mm samonivelační</t>
  </si>
  <si>
    <t>S20 2.NP:11,87+3,67+1,35*2+2,93+1,83*2+3,33+6,98+1,85+1,35+5,11+1,35*2+2,11</t>
  </si>
  <si>
    <t>2,83+4,57+17,21</t>
  </si>
  <si>
    <t>632418150RV2</t>
  </si>
  <si>
    <t>Potěr cementový, ruční zpracování, tl. 58 mm samonivelační</t>
  </si>
  <si>
    <t>S19 2.NP:51,39+62,46+9,29+27,41+26,37+7,85+8,53</t>
  </si>
  <si>
    <t>S27 1.NP:1,98+4,84+1,48*2+1,37</t>
  </si>
  <si>
    <t>632418150RV3</t>
  </si>
  <si>
    <t>Potěr cementový, ruční zpracování, tl. 62 mm samonivelační</t>
  </si>
  <si>
    <t>S26 1.NP:6,37+27,3+118,54+88,89+7,73</t>
  </si>
  <si>
    <t>632418150RV4</t>
  </si>
  <si>
    <t>Potěr cementový, ruční zpracování, tl. 65 mm samonivelační</t>
  </si>
  <si>
    <t>S21 2.NP:26,66+23,06+17,25+23,44*2+23,44+23,46+23,29+35,45+35,14+24,93+24,21</t>
  </si>
  <si>
    <t>63,17+17,13+15,29+68,67</t>
  </si>
  <si>
    <t>632419104R00</t>
  </si>
  <si>
    <t xml:space="preserve">Samonivelač. stěrka, ruční zpracování tl.4 mm </t>
  </si>
  <si>
    <t>S9 2.PP:14,5+13,46+1,72+87,44+31,58+115,15+1,65+9,61*2</t>
  </si>
  <si>
    <t>8.NP:2,27</t>
  </si>
  <si>
    <t>S12 1.PP:24,17+3,12+11,79+7,96+15,67+6,67+9,55+1,89+81,21+28,81+13,01+5,12+5,6</t>
  </si>
  <si>
    <t>14,68+13,12+22,48+18,0+36,93+23,02+21,98+25,97+31,71+60,95+2,91+10,45</t>
  </si>
  <si>
    <t>4,24+20,44+11,18</t>
  </si>
  <si>
    <t>6324771221RR</t>
  </si>
  <si>
    <t xml:space="preserve">Vyspravení poškozených částí teracové podlahy </t>
  </si>
  <si>
    <t>479,46*0,3</t>
  </si>
  <si>
    <t>941941031RA0</t>
  </si>
  <si>
    <t>Lešení vč.stavebního výtahu (viz SO 01.ST-01)</t>
  </si>
  <si>
    <t xml:space="preserve">Kompletní dodávka: </t>
  </si>
  <si>
    <t>montáž, demontáž, doprava, nájem, přesun po staveništi, statický posudek, včetně všech kotev a spojů:</t>
  </si>
  <si>
    <t>941941192R00</t>
  </si>
  <si>
    <t>2200+2400</t>
  </si>
  <si>
    <t>941955004R00</t>
  </si>
  <si>
    <t xml:space="preserve">Lešení lehké pomocné, výška podlahy do 3,5 m </t>
  </si>
  <si>
    <t>783825110RR</t>
  </si>
  <si>
    <t>Vyčištění a napuštění kamenných dlažeb a obkladů stěn</t>
  </si>
  <si>
    <t>952901111R00</t>
  </si>
  <si>
    <t xml:space="preserve">Vyčištění budov o výšce podlaží do 4 m </t>
  </si>
  <si>
    <t>Úklid prostor,dotčených stavbou v průběhu výstavby (viz popis SO 01.ST-01 - Technická zpráva)</t>
  </si>
  <si>
    <t>95290121R</t>
  </si>
  <si>
    <t xml:space="preserve">Deratizace podlaží 2.p.p.-2.n.p. </t>
  </si>
  <si>
    <t>95001</t>
  </si>
  <si>
    <t xml:space="preserve">Požární ucpávky  dod.+mont. </t>
  </si>
  <si>
    <t>DN160:3</t>
  </si>
  <si>
    <t>DN200:22</t>
  </si>
  <si>
    <t>700x400:1</t>
  </si>
  <si>
    <t>400x400:1</t>
  </si>
  <si>
    <t>500x350:1</t>
  </si>
  <si>
    <t>DN250:1</t>
  </si>
  <si>
    <t>DN100:3</t>
  </si>
  <si>
    <t>DN125:51</t>
  </si>
  <si>
    <t>200x250:3</t>
  </si>
  <si>
    <t>300x400:2</t>
  </si>
  <si>
    <t>950011</t>
  </si>
  <si>
    <t xml:space="preserve">PHP práškový 21A </t>
  </si>
  <si>
    <t>950012</t>
  </si>
  <si>
    <t xml:space="preserve">PHP práškový 34A </t>
  </si>
  <si>
    <t>950013</t>
  </si>
  <si>
    <t xml:space="preserve">PHP CO2 </t>
  </si>
  <si>
    <t>950014</t>
  </si>
  <si>
    <t xml:space="preserve">Vnitřní hydrant d+m </t>
  </si>
  <si>
    <t>95002</t>
  </si>
  <si>
    <t xml:space="preserve">Řešení detailů kolem výtahu na vývoz odpadů </t>
  </si>
  <si>
    <t>veškeré zednické práce, spojené s montáží daného výtahu:</t>
  </si>
  <si>
    <t>dle detailů v projektové dokumentaci:</t>
  </si>
  <si>
    <t>vč.dodávky materiálu:</t>
  </si>
  <si>
    <t>95003</t>
  </si>
  <si>
    <t xml:space="preserve">Tabla pro označení kanceláří </t>
  </si>
  <si>
    <t>95004</t>
  </si>
  <si>
    <t xml:space="preserve">Zakrývání stávajících kcí </t>
  </si>
  <si>
    <t>95005</t>
  </si>
  <si>
    <t xml:space="preserve">Polep skla </t>
  </si>
  <si>
    <t>OA1,OA2,OA3,OA9,OA16:5</t>
  </si>
  <si>
    <t>polep skla s označením provozu v prostoru 1.10:</t>
  </si>
  <si>
    <t>polep skla pro zviditelnění zasklení-mléčný odstín:</t>
  </si>
  <si>
    <t>95006</t>
  </si>
  <si>
    <t xml:space="preserve">Kamenné parapetní desky </t>
  </si>
  <si>
    <t>711</t>
  </si>
  <si>
    <t>Izolace proti vodě</t>
  </si>
  <si>
    <t>711212000R00</t>
  </si>
  <si>
    <t xml:space="preserve">Penetrace podkladu pod hydroizolační nátěr,vč.dod. </t>
  </si>
  <si>
    <t>490,7100+882,4739</t>
  </si>
  <si>
    <t>711212002RT1</t>
  </si>
  <si>
    <t>Hydroizolační povlak - stěrka vč.bandáží, koutů a vytažení na stěnu</t>
  </si>
  <si>
    <t>S17:14,8+50,0*0,1</t>
  </si>
  <si>
    <t>S24:201,96</t>
  </si>
  <si>
    <t>S34 2.NP:20,3</t>
  </si>
  <si>
    <t>svislá:115,0</t>
  </si>
  <si>
    <t>S37:26,3+50,0*0,1</t>
  </si>
  <si>
    <t>711212321R00</t>
  </si>
  <si>
    <t>Stěrka hydroizol.  dvouvrstvá pochůzí vč.dodávky materiálu</t>
  </si>
  <si>
    <t>soklík :(3,578*2+3,52*2+18*(0,16+0,29)*2+3,65+2,85*2+2,2+2,15*4+1,7+1,4)*0,08</t>
  </si>
  <si>
    <t>(18*(0,18+0,3)*2+1,4+1,57+1,3+0,7+4,7+5,9+0,8+4,4+1,5+1,55+1,4*2)*0,08</t>
  </si>
  <si>
    <t>(3,65+8,6+12,12+8,3+0,8+0,53+0,55*2+0,25)*2*0,08</t>
  </si>
  <si>
    <t>-0,9*3-0,8*7</t>
  </si>
  <si>
    <t>stěny výška 500mm:(7,7+6,0+7,35+2,2*2+3,2+1,18+2,0+0,5+1,9)*0,5</t>
  </si>
  <si>
    <t>sokl 2.01-03:(2,9+3,65+2,5+2,7-(0,8+0,9*2+1,3)+10,7+3,1+1,7+9,0+1,1-0,8*5-0,9)*0,08</t>
  </si>
  <si>
    <t>2.04,05:((2,46+3,4+4,25+3,7+3,0*2+1,8+2,0+5,3+2,5+0,9+1,0)*2-0,8*2-0,7)*0,08</t>
  </si>
  <si>
    <t>2.06-08:((5,3+2,5+0,9+1,0+9,4+8,6+0,7*2+0,63*2)*2+0,4*3+0,2*6-0,7*2)*0,08</t>
  </si>
  <si>
    <t>2.09,10:(8,9+3,5+0,35+0,4*2+5,3+0,6+2,4+3,1+2,5+5,2-0,8*2-0,9-0,6)*0,08</t>
  </si>
  <si>
    <t>2.11-17:(2,0+2,2+2,8+1,6*2+1,8+32,6-1,6+13,7+2,9+11,2+1,5)*2*0,08</t>
  </si>
  <si>
    <t>-(0,6+1,3*2+0,8*8+0,9*5)*0,08</t>
  </si>
  <si>
    <t>2.18-21:(3,7+10,0+0,2+0,58+0,7+4,0+7,5+0,6+3,8+5,9+0,43+3,6+7,3+0,18)*2*0,08</t>
  </si>
  <si>
    <t>-(0,8*3+1,6)*0,08</t>
  </si>
  <si>
    <t>2.22,23:(4,0+7,8+1,2+4,7+3,2+0,4+3,65+10,0+0,25+8,3+2,8+5,6+4,8*2-0,8*2)*0,08</t>
  </si>
  <si>
    <t>(1,8*4+(4,5+2,36+2,5+1,8+3,8+2,7)*2+1,7*3-0,9*5-0,7-1,3-1,4)*0,08</t>
  </si>
  <si>
    <t>711111001RZ1</t>
  </si>
  <si>
    <t>S15:815,8244</t>
  </si>
  <si>
    <t>S16 :(148,65+66,0*0,2)</t>
  </si>
  <si>
    <t>712341559RT1</t>
  </si>
  <si>
    <t>Povlaková krytina střech do 10°, NAIP přitavením 1 vrstva - materiál ve specifikaci</t>
  </si>
  <si>
    <t>S15 parozábrana:20,4*14,7+6,1*1,8+6,7*0,7</t>
  </si>
  <si>
    <t>20,95*14,7+6,1*1,8+7,0*0,7</t>
  </si>
  <si>
    <t>-(1,28*2,98*2+1,75*1,1+0,4*2,5*4+1,8*1,0+1,15*2,9+15,68)</t>
  </si>
  <si>
    <t>atika:(41,95*2+15,2*2+1,8*2+1,0*2)*0,15</t>
  </si>
  <si>
    <t>9.01:3,4*3,45+(3,4+3,45)*2*0,15</t>
  </si>
  <si>
    <t>9.02:2,95*3,475+(2,95+3,475)*2*0,12</t>
  </si>
  <si>
    <t>9.03:1,2*3,35+(1,2+3,35)*2*0,15</t>
  </si>
  <si>
    <t>S16 BOČNÍ TERASY 8.NP:</t>
  </si>
  <si>
    <t>parozábrana:148,65+66,0*0,2</t>
  </si>
  <si>
    <t>712341559RT2</t>
  </si>
  <si>
    <t>Povlaková krytina střech do 10°, NAIP přitavením 2 vrstvy - materiál ve specifikaci</t>
  </si>
  <si>
    <t>S15 :20,4*14,7+6,1*1,8+6,7*0,7</t>
  </si>
  <si>
    <t>(1,28*2+2,98*2+1,75+1,1+0,4*4+2,5*4+1,8+1,0+1,15+2,9)*2*0,3</t>
  </si>
  <si>
    <t>S18 -světlík 2.46:13,77</t>
  </si>
  <si>
    <t>S35:81,35</t>
  </si>
  <si>
    <t>712371801RT1</t>
  </si>
  <si>
    <t>Povlaková krytina střech do 10°, fólií PVC 1 vrstva - fólie ve specifikaci</t>
  </si>
  <si>
    <t>S16:148,65+66,0*1,0</t>
  </si>
  <si>
    <t>712491171RT1</t>
  </si>
  <si>
    <t>Povlaková krytina střech do 30°, podklad. textilie 1 vrstva - textilie ve specifikaci</t>
  </si>
  <si>
    <t>283221391</t>
  </si>
  <si>
    <t>Fólie hydroizolační střešní PVC tl. 2,4 vč.detailů a uchycení na atiku</t>
  </si>
  <si>
    <t>214,65*1,1</t>
  </si>
  <si>
    <t>628522531</t>
  </si>
  <si>
    <t>Pás modifikovaný asfalt tl.4,5 s posypem specifikace dle PD</t>
  </si>
  <si>
    <t>S15:815,8244*1,1</t>
  </si>
  <si>
    <t>S18 -světlík 2.46:13,77*1,1</t>
  </si>
  <si>
    <t>S35:81,35*1,1</t>
  </si>
  <si>
    <t>628522557</t>
  </si>
  <si>
    <t>Pás modifikovaný asfalt tl.3,0 s posypem specifikace dle PD</t>
  </si>
  <si>
    <t>628522691</t>
  </si>
  <si>
    <t>Pás modifikovaný asfalt AL 40 mineral, tl.4,0 parotěsnící,specifikace dle PD</t>
  </si>
  <si>
    <t>S16 :(148,65+66,0*0,2)*1,1</t>
  </si>
  <si>
    <t>69366198</t>
  </si>
  <si>
    <t>998712103R00</t>
  </si>
  <si>
    <t xml:space="preserve">Přesun hmot pro povlakové krytiny, výšky do 24 m </t>
  </si>
  <si>
    <t>713121111RT1</t>
  </si>
  <si>
    <t>Izolace tepelná podlah na sucho, jednovrstvá materiál ve specifikaci</t>
  </si>
  <si>
    <t>S26 1.NP:(6,37+27,3+118,54+88,89+7,73)*2</t>
  </si>
  <si>
    <t>S27 1.NP:(1,98+4,84+1,48*2+1,37)*2</t>
  </si>
  <si>
    <t>713141151R00</t>
  </si>
  <si>
    <t xml:space="preserve">Izolace tepelná střech kladená na sucho 1vrstvá </t>
  </si>
  <si>
    <t>-(1,28*2,98*2+1,75*1,1+0,4*2,5*4+1,8*1,0+1,15*2,9)</t>
  </si>
  <si>
    <t>620,71*3</t>
  </si>
  <si>
    <t>S16:148,65*3</t>
  </si>
  <si>
    <t>28375766.A</t>
  </si>
  <si>
    <t>Deska polystyrén samozhášivý EPS 100 S</t>
  </si>
  <si>
    <t>S15:620,71*(0,05+0,18)*1,1</t>
  </si>
  <si>
    <t>S16:148,65*(0,05+0,18)*1,1</t>
  </si>
  <si>
    <t>S18 -světlík 2.46:13,77*0,1*1,1</t>
  </si>
  <si>
    <t>S35:81,35*0,04*1,1</t>
  </si>
  <si>
    <t>28375770</t>
  </si>
  <si>
    <t>Deska z kam.vlny tl. 20 mm</t>
  </si>
  <si>
    <t>S26 1.NP:(6,37+27,3+118,54+88,89+7,73)*1,1</t>
  </si>
  <si>
    <t>S27 1.NP:(1,98+4,84+1,48*2+1,37)*1,1</t>
  </si>
  <si>
    <t>28375776</t>
  </si>
  <si>
    <t>Deska z kam.vlny tl. 40 mm</t>
  </si>
  <si>
    <t>S24:201,96*1,1</t>
  </si>
  <si>
    <t>28375777</t>
  </si>
  <si>
    <t>Deska z kam.vlny tl. 80 mm</t>
  </si>
  <si>
    <t>734,2*1,1</t>
  </si>
  <si>
    <t>28375976</t>
  </si>
  <si>
    <t>Deska - klín spádový</t>
  </si>
  <si>
    <t>S15:620,71*0,02*1,1</t>
  </si>
  <si>
    <t>S16:148,65*0,02*1,1</t>
  </si>
  <si>
    <t>28600433</t>
  </si>
  <si>
    <t>Deska systémová podlahového vytápění</t>
  </si>
  <si>
    <t>998713106R00</t>
  </si>
  <si>
    <t xml:space="preserve">Přesun hmot pro izolace tepelné, výšky do 60 m </t>
  </si>
  <si>
    <t>721242117R00</t>
  </si>
  <si>
    <t>Lapač střešních splavenin litinový DN 150 dod.+mont.</t>
  </si>
  <si>
    <t>762132135RT2</t>
  </si>
  <si>
    <t>Montáž bednění stěn, prkna hoblovaná 32 mm na sraz včetně dodávky řeziva, prkna tl. 18 mm</t>
  </si>
  <si>
    <t>dřevěná konstrukce sklepních kójí:77,0</t>
  </si>
  <si>
    <t>763613122R00</t>
  </si>
  <si>
    <t xml:space="preserve">M.záklopu stropů z desek do tl.18 mm,P+D </t>
  </si>
  <si>
    <t>zakrytí kamenné dlažby v 1.NP během výstavby:105,0</t>
  </si>
  <si>
    <t>zabednění stěn:130,0</t>
  </si>
  <si>
    <t>60725010</t>
  </si>
  <si>
    <t>Deska dřevoštěpková OSB 3 N tl. 12 mm</t>
  </si>
  <si>
    <t>235,0000*1,1</t>
  </si>
  <si>
    <t>998762104R00</t>
  </si>
  <si>
    <t xml:space="preserve">Přesun hmot pro tesařské konstrukce, výšky do 36 m </t>
  </si>
  <si>
    <t>764001100R</t>
  </si>
  <si>
    <t xml:space="preserve">Oplechování fasády nerez r.š.170 </t>
  </si>
  <si>
    <t>K1:24,55</t>
  </si>
  <si>
    <t>K2:24,55</t>
  </si>
  <si>
    <t>764231430R00</t>
  </si>
  <si>
    <t>Oplechování světlíku specifikace dle PD</t>
  </si>
  <si>
    <t>K8:6,612</t>
  </si>
  <si>
    <t>K9:4,76</t>
  </si>
  <si>
    <t>K16:13,2</t>
  </si>
  <si>
    <t>K22:4,675</t>
  </si>
  <si>
    <t>K23:5,0</t>
  </si>
  <si>
    <t>K24:7,0*3</t>
  </si>
  <si>
    <t>K25:7,5</t>
  </si>
  <si>
    <t>K26:3,9*2</t>
  </si>
  <si>
    <t>764241420R00</t>
  </si>
  <si>
    <t xml:space="preserve">Oplechování otvoru vč.jeklové konstrukce </t>
  </si>
  <si>
    <t>K10:1</t>
  </si>
  <si>
    <t>K11:1</t>
  </si>
  <si>
    <t>764351207R00</t>
  </si>
  <si>
    <t>Žlaby z Pz plechu čtyřhranné,rš 500 mm tvarová replika</t>
  </si>
  <si>
    <t>K3:3,23</t>
  </si>
  <si>
    <t>K4:5,32</t>
  </si>
  <si>
    <t>K5:6,61</t>
  </si>
  <si>
    <t>K6:6,3</t>
  </si>
  <si>
    <t>K7:5,9</t>
  </si>
  <si>
    <t>K13:8,1</t>
  </si>
  <si>
    <t>K17:26,35</t>
  </si>
  <si>
    <t>K27:118,5</t>
  </si>
  <si>
    <t>K33:1,25</t>
  </si>
  <si>
    <t>K36:3,45</t>
  </si>
  <si>
    <t>K38:2,95</t>
  </si>
  <si>
    <t>764353392R00</t>
  </si>
  <si>
    <t>Žlab zaatikový Al čtyřhranný, dod.+mont. specifikace dle PD</t>
  </si>
  <si>
    <t>K40:4,78*2</t>
  </si>
  <si>
    <t>764410430R00</t>
  </si>
  <si>
    <t>Oplechování parapetů z Al tl. 0,63 mm, rš 200 mm tvarová replika</t>
  </si>
  <si>
    <t>K16a:7,76</t>
  </si>
  <si>
    <t>764410460R00</t>
  </si>
  <si>
    <t>Oplechování parapetů z Al tl. 0,63 mm, rš 400 mm tvarová replika</t>
  </si>
  <si>
    <t>K41:0,9</t>
  </si>
  <si>
    <t>764430240R00</t>
  </si>
  <si>
    <t>Oplechování atiky z Pz plechu,tvarová replika specifikace dle PD</t>
  </si>
  <si>
    <t>K21:50,32</t>
  </si>
  <si>
    <t>K34:7,55</t>
  </si>
  <si>
    <t>K37:10,25</t>
  </si>
  <si>
    <t>K39:9,9</t>
  </si>
  <si>
    <t>764430260R00</t>
  </si>
  <si>
    <t xml:space="preserve">Oplechování zdí z Pz plechu, rš 800 mm </t>
  </si>
  <si>
    <t>K43 levý dvorek:2,52</t>
  </si>
  <si>
    <t>764430350R00</t>
  </si>
  <si>
    <t>Oplechování atiky včetně rohů z Al tvar.replika, specifikace dle PD</t>
  </si>
  <si>
    <t>K21a:50,32</t>
  </si>
  <si>
    <t>K21b:15,5</t>
  </si>
  <si>
    <t>K21c:7,9</t>
  </si>
  <si>
    <t>764451204R00</t>
  </si>
  <si>
    <t>Odpadní trouby z Pz plechu, čtvercové o str. 150mm tvarová replika</t>
  </si>
  <si>
    <t>K14:5,2*3</t>
  </si>
  <si>
    <t>K15:1,225*2</t>
  </si>
  <si>
    <t>K20:27,35*2</t>
  </si>
  <si>
    <t>K29:25,0+25,5*2+25,75</t>
  </si>
  <si>
    <t>K30:30,7*2</t>
  </si>
  <si>
    <t>K31:3,3*4</t>
  </si>
  <si>
    <t>K32:27,5*2</t>
  </si>
  <si>
    <t>K35:2,2*3</t>
  </si>
  <si>
    <t>K42:4,3</t>
  </si>
  <si>
    <t>764521430R00</t>
  </si>
  <si>
    <t xml:space="preserve">Okapnička z Al plechu, rš 220 mm </t>
  </si>
  <si>
    <t>K12:2,4*19</t>
  </si>
  <si>
    <t>K28:9,6</t>
  </si>
  <si>
    <t>998764104R00</t>
  </si>
  <si>
    <t xml:space="preserve">Přesun hmot pro klempířské konstr., výšky do 36 m </t>
  </si>
  <si>
    <t>7662001004T</t>
  </si>
  <si>
    <t>T4:Dveře dřevěné vnitřní falcové vč.zárubně požární, specifikace dle výpisu,D+M</t>
  </si>
  <si>
    <t>7662001007T</t>
  </si>
  <si>
    <t>T7:Dveře dřev.vnitřní falcové vč.zár.,dod.+mont. požární,vč.příslušenství.,specifikace dle výpisu</t>
  </si>
  <si>
    <t>7662001007TA</t>
  </si>
  <si>
    <t>T7a:Dveře dřev.vnitřní falcové vč.zár.,dod.+mont. požární,vč.příslušenství.,specifikace dle výpisu</t>
  </si>
  <si>
    <t>7662001009T</t>
  </si>
  <si>
    <t>T9:Dveře dřevěné vnitř. falcové vč.zár.,dod.+mont. požární,vč.příslušenství.,specifikace dle výpisu</t>
  </si>
  <si>
    <t>7662001010T</t>
  </si>
  <si>
    <t>T10:Dveře dřevěné vnitř.falc.vč.zárubně,dod.+mont. specifikace dle výpisu</t>
  </si>
  <si>
    <t>7662001011T</t>
  </si>
  <si>
    <t>T11:Dveře dřevěné vnitř.falc.vč.zárubně,dod.+mont. vč.příslušenství, specifikace dle výpisu</t>
  </si>
  <si>
    <t>7662001012R</t>
  </si>
  <si>
    <t>T12:Dveře dřevěné vnitř.falcové vč.zárubně specifikace dle výpisu, dod.+mont.</t>
  </si>
  <si>
    <t>7662001013T</t>
  </si>
  <si>
    <t>T13:Dveře dřevěné vnitřní vč.zárubně,dod.+mont. vč.příslušenství.,specifikace dle výpisu</t>
  </si>
  <si>
    <t>VČ.PANIKOVÉ KLIKY:3</t>
  </si>
  <si>
    <t>7662001014T</t>
  </si>
  <si>
    <t>T14:Dveře dřevěné vnitř.falc.vč.zárubně,dod.+mont. vč.příslušenství.,specifikace dle výpisu</t>
  </si>
  <si>
    <t>7662001015TT</t>
  </si>
  <si>
    <t>T15:Dveře dřevěné vnitř.falc.vč.zárubně,dvoukřídlé dod.+mont.,specifikace dle výpisu</t>
  </si>
  <si>
    <t>7662001016T</t>
  </si>
  <si>
    <t>T16:Dveře dřevěné vnitř.falc.vč.zárubně,dod.+mont. specifikace dle výpisu,D+M</t>
  </si>
  <si>
    <t>7662001019T</t>
  </si>
  <si>
    <t>T19:Dveře dřevěné vnitřní vč.zárubně,dod.+mont. vč.příslušenství, specifikace dle výpisu</t>
  </si>
  <si>
    <t>7662001020S</t>
  </si>
  <si>
    <t>T20:Dveře dřevěné vnit.falc.vč.zárubně,dod.+mont. požární, specifikace dle PD</t>
  </si>
  <si>
    <t>7662001022T</t>
  </si>
  <si>
    <t>T22:Dveře dřevěné vnitřní,požární ,dod.+mont. vč.zárubně a příslušenství, specifikace dle výpisu</t>
  </si>
  <si>
    <t>7662001023T</t>
  </si>
  <si>
    <t>T23:Dveře dřevěné dvoukř.vnitř.požární,dod.+mont. vč.zárubně a příslušenství, specifikace dle výpisu</t>
  </si>
  <si>
    <t>7662001024T</t>
  </si>
  <si>
    <t>T24:Dveře dřev.falc.vnitřní vč.zárubně,dod.+mont. vč.příslušenství, specifikace dle výpisu</t>
  </si>
  <si>
    <t>7662001025T</t>
  </si>
  <si>
    <t>T25:Dveře dřev.vnitř.dvoukř.vč.zárubně,dod.+mont. požární,vč.příslušenství, specifikace dle výpisu</t>
  </si>
  <si>
    <t>7662001026T</t>
  </si>
  <si>
    <t>T26:Dveře dřev.vnitř.dvoukř.vč.zárubně,dod.+mont. požární,vč.příslušenství, specifikace dle výpisu</t>
  </si>
  <si>
    <t>VČ.PANIKOVÉ KLIKY:1</t>
  </si>
  <si>
    <t>7662001027T</t>
  </si>
  <si>
    <t>T27:Dveře dřevěné vnitřní posuvné,dod.+mont. vč.příslušenství, specifikace dle výpisu</t>
  </si>
  <si>
    <t>7662001112s</t>
  </si>
  <si>
    <t>T12s:Dřevěné dveře exteriér,část.prosklené vč.zárubně a příslušenství, specifikace dle výpisu</t>
  </si>
  <si>
    <t>7662001115s</t>
  </si>
  <si>
    <t>T15s:Dveře dřev.vnitřní falcové vč.zár.,dod.+mont. požární,vč.příslušenství,specifikace dle výpisu,</t>
  </si>
  <si>
    <t>7662001118s</t>
  </si>
  <si>
    <t>T18s:Dveře dřev.vnitřní falcové vč.zár.,dod.+mont. vč.příslušenství, specifikace dle výpisu</t>
  </si>
  <si>
    <t>7662001120s</t>
  </si>
  <si>
    <t>T20s:Dveře dřev.vnitřní falcové vč.zár.,dod.+mont. vč.příslušenství, specifikace dle výpisu</t>
  </si>
  <si>
    <t>7662001121s</t>
  </si>
  <si>
    <t>T21s:Dveře dřev.vnitřní falcové vč.zár.,dod.+mont. vč.příslušenství, specifikace dle výpisu</t>
  </si>
  <si>
    <t>7663001001</t>
  </si>
  <si>
    <t>O1:Okna v obvodových kcích, replika,dod.+mont. vč.příslušenství, specifikace dle výpisu</t>
  </si>
  <si>
    <t>7663001002</t>
  </si>
  <si>
    <t>O2:Okna v obvodových kcích, replika,dod.+mont. vč.příslušenství, specifikace dle výpisu</t>
  </si>
  <si>
    <t>7663001003</t>
  </si>
  <si>
    <t>O3:Okna v obvodových kcích, replika,dod.+mont. vč.příslušenství, specifikace dle výpisu</t>
  </si>
  <si>
    <t>7663001004</t>
  </si>
  <si>
    <t>O4:Okna v obvodových kcích, replika,dod.+mont. vč.příslušenství, specifikace dle výpisu</t>
  </si>
  <si>
    <t>7663001005</t>
  </si>
  <si>
    <t>O5:Okna v obvodových kcích, replika,dod.+mont. vč.příslušenství, specifikace dle výpisu</t>
  </si>
  <si>
    <t>7663001006</t>
  </si>
  <si>
    <t>O6:Okna v obvodových kcích, replika,dod.+mont. vč.příslušenství, specifikace dle výpisu</t>
  </si>
  <si>
    <t>7663001007</t>
  </si>
  <si>
    <t>O7:Okna v obvodových kcích, replika,dod.+mont. vč.příslušenství, specifikace dle výpisu</t>
  </si>
  <si>
    <t>7663001008</t>
  </si>
  <si>
    <t>O8:Okna v obvodových kcích, replika,dod.+mont. vč.příslušenství, specifikace dle výpisu</t>
  </si>
  <si>
    <t>7663001009</t>
  </si>
  <si>
    <t>O9:Okna v obvodových kcích, replika,dod.+mont. vč.příslušenství, specifikace dle výpisu</t>
  </si>
  <si>
    <t>7663001010</t>
  </si>
  <si>
    <t>O10:Okna v obvodových kcích, replika,dod.+mont. vč.příslušenství, specifikace dle výpisu</t>
  </si>
  <si>
    <t>7663001011</t>
  </si>
  <si>
    <t>O11:Okna v obvodových kcích, replika,dod.+mont. vč.příslušenství, specifikace dle výpisu</t>
  </si>
  <si>
    <t>7663001012</t>
  </si>
  <si>
    <t>O12:Okna v obvodových kcích, replika,dod.+mont. vč.příslušenství, specifikace dle výpisu</t>
  </si>
  <si>
    <t>7663001013</t>
  </si>
  <si>
    <t>O13:Okna v obvodových kcích, replika,dod.+mont. vč.příslušenství, specifikace dle výpisu</t>
  </si>
  <si>
    <t>7663001014</t>
  </si>
  <si>
    <t>O14:Okna v obvodových kcích, replika,dod.+mont. vč.příslušenství, specifikace dle výpisu</t>
  </si>
  <si>
    <t>7663001015</t>
  </si>
  <si>
    <t>O15:Okna v obvodových kcích, replika,dod.+mont. vč.příslušenství, specifikace dle výpisu</t>
  </si>
  <si>
    <t>7663001016</t>
  </si>
  <si>
    <t>O16:Okna v obvodových kcích, replika,dod.+mont. vč.příslušenství, specifikace dle výpisu</t>
  </si>
  <si>
    <t>7663001017</t>
  </si>
  <si>
    <t>O17:Okna v obvodových kcích, replika,dod.+mont. vč.příslušenství, specifikace dle výpisu</t>
  </si>
  <si>
    <t>7663001018</t>
  </si>
  <si>
    <t>O18:Okna v obvodových kcích, replika,dod.+mont. vč.příslušenství, specifikace dle výpisu</t>
  </si>
  <si>
    <t>7663001019</t>
  </si>
  <si>
    <t>O19:Okna v obvodových kcích, replika,dod.+mont. vč.příslušenství, specifikace dle výpisu</t>
  </si>
  <si>
    <t>7663001020</t>
  </si>
  <si>
    <t>O20:Okna v obvodových kcích, replika,dod.+mont. vč.příslušenství, specifikace dle výpisu</t>
  </si>
  <si>
    <t>7663001021</t>
  </si>
  <si>
    <t>O21:Okna v obvodových kcích, replika,dod.+mont. vč.příslušenství, specifikace dle výpisu</t>
  </si>
  <si>
    <t>7663001022</t>
  </si>
  <si>
    <t>O22:Okna v obvodových kcích, replika,dod.+mont. vč.příslušenství, specifikace dle výpisu</t>
  </si>
  <si>
    <t>7663001023</t>
  </si>
  <si>
    <t>O23:Okna v obvodových kcích, replika,dod.+mont. vč.příslušenství, specifikace dle výpisu</t>
  </si>
  <si>
    <t>7663001024</t>
  </si>
  <si>
    <t>O24:Okna v obvodových kcích, replika,dod.+mont. vč.příslušenství, specifikace dle výpisu</t>
  </si>
  <si>
    <t>7663001025</t>
  </si>
  <si>
    <t>O25:Okna v obvodových kcích, replika,dod.+mont. vč.příslušenství, specifikace dle výpisu</t>
  </si>
  <si>
    <t>7663001026</t>
  </si>
  <si>
    <t>O26:Okna v obvodových kcích, replika,dod.+mont. vč.příslušenství, specifikace dle výpisu</t>
  </si>
  <si>
    <t>7663001027</t>
  </si>
  <si>
    <t>O27:Okna v obvodových kcích, replika,dod.+mont. vč.příslušenství, specifikace dle výpisu</t>
  </si>
  <si>
    <t>7663001028</t>
  </si>
  <si>
    <t>O28:Okna v obvodových kcích, replika,dod.+mont. vč.příslušenství, specifikace dle výpisu</t>
  </si>
  <si>
    <t>7663001029</t>
  </si>
  <si>
    <t>O29:Okna v obvodových kcích, replika,dod.+mont. vč.příslušenství, specifikace dle výpisu</t>
  </si>
  <si>
    <t>7663001030</t>
  </si>
  <si>
    <t>O30:Dřev.dveře,část.proskl.,replika,dod.+mont. vč.příslušenství, specifikace dle výpisu</t>
  </si>
  <si>
    <t>7663001031</t>
  </si>
  <si>
    <t>O31:Okna v obvodových kcích, replika,dod.+mont. vč.příslušenství, specifikace dle výpisu</t>
  </si>
  <si>
    <t>7663001032</t>
  </si>
  <si>
    <t>O32:Dřev.dveře,část.proskl.,replika,dod.+mont. vč.příslušenství, specifikace dle výpisu</t>
  </si>
  <si>
    <t>7663001033</t>
  </si>
  <si>
    <t>O33:Okna v obvodových kcích, replika,dod.+mont. vč.příslušenství, specifikace dle výpisu</t>
  </si>
  <si>
    <t>7663001034</t>
  </si>
  <si>
    <t>O34:Okna v obvodových kcích, replika,dod.+mont. vč.příslušenství, specifikace dle výpisu</t>
  </si>
  <si>
    <t>766416143R00</t>
  </si>
  <si>
    <t xml:space="preserve">Obložení stěn nad 5 m2, aglomer. desky nad 1,5 m2 </t>
  </si>
  <si>
    <t>dřevěná kce sklepních kójí:450,0</t>
  </si>
  <si>
    <t>766622922R00</t>
  </si>
  <si>
    <t>Repase původních oken kompletní vč.parapetů specifikace dle PD</t>
  </si>
  <si>
    <t>RO4:2,35*1,9*10</t>
  </si>
  <si>
    <t>RO5:(0,9*2,175+0,9*0,525)*36</t>
  </si>
  <si>
    <t>RO6:3,25*1,9*16</t>
  </si>
  <si>
    <t>RO7:3,68*1,9*6</t>
  </si>
  <si>
    <t>RO8:3,68*2,2*12</t>
  </si>
  <si>
    <t>RO9:2,78*2,2*6</t>
  </si>
  <si>
    <t>RO10:2,45*1,9*10</t>
  </si>
  <si>
    <t>RO11:(1,05*2,3+0,9*0,45)*1</t>
  </si>
  <si>
    <t>RO12:0,85*1,9*1</t>
  </si>
  <si>
    <t>RO13:3,1*1,9*1</t>
  </si>
  <si>
    <t>RO14:2,4*1,9*10</t>
  </si>
  <si>
    <t>RO16:0,6*1,4*1</t>
  </si>
  <si>
    <t>60726014.A</t>
  </si>
  <si>
    <t>Deska dřevoštěpková OSB 3 N - 4PD tl. 18 mm</t>
  </si>
  <si>
    <t>dřevěná kce sklepních kójí:450,0*1,1</t>
  </si>
  <si>
    <t>998766204R00</t>
  </si>
  <si>
    <t xml:space="preserve">Přesun hmot pro truhlářské konstr., výšky do 36 m </t>
  </si>
  <si>
    <t>697520010</t>
  </si>
  <si>
    <t>Čistící rohož vstupní dod.+mont. vč.rámu</t>
  </si>
  <si>
    <t>1,8*0,9+1,3*0,6*3+1,15*0,6*2</t>
  </si>
  <si>
    <t>7662001001</t>
  </si>
  <si>
    <t>T1:Dveře ocelové vnitřní falcové vč.zárubně požární, specifikace dle výpisu,D+M</t>
  </si>
  <si>
    <t>VČ.PANIKOVÉ KLIKY :</t>
  </si>
  <si>
    <t>1.PP:2</t>
  </si>
  <si>
    <t>7662001001A</t>
  </si>
  <si>
    <t>T1a:Dveře ocelové vnitřní  vč.zárubně požární, specifikace dle výpisu,D+M</t>
  </si>
  <si>
    <t>1.PP:1</t>
  </si>
  <si>
    <t>7662001002O</t>
  </si>
  <si>
    <t>T2:Dveře ocelové vnitřní falcové vč.zárubně požární, specifikace dle výpisu,D+M</t>
  </si>
  <si>
    <t>7662001005</t>
  </si>
  <si>
    <t>T5:Dveře ocelové vnitřní  vč.zárubně,požární specifikace dle výpisu,D+M</t>
  </si>
  <si>
    <t>7662001006</t>
  </si>
  <si>
    <t>T6:Dveře ocelové vnitřní falcové  vč.zárubně požární, specifikace dle výpisu,D+M</t>
  </si>
  <si>
    <t>7662001008</t>
  </si>
  <si>
    <t>T8:Ocelový kryt lapolu,požární specifikace dle výpisu,D+M</t>
  </si>
  <si>
    <t>7662001011OS</t>
  </si>
  <si>
    <t>T11a:Dveře ocelové vnitřní falcové  vč.zárubně specifikace dle PD</t>
  </si>
  <si>
    <t>7662001018RA</t>
  </si>
  <si>
    <t>T18:Požární revizní dvířka plechová,dod.+mont. specifikace dle PD, PBŘ</t>
  </si>
  <si>
    <t>7662001021S</t>
  </si>
  <si>
    <t>T21:Požární revizní dvířka plechová,dod.+mont. specifikace dle PD, PBŘ</t>
  </si>
  <si>
    <t>7662001036</t>
  </si>
  <si>
    <t>T28:Dveře ocelové vnitřní  vč.zárubně,požární specifikace dle výpisu,D+M</t>
  </si>
  <si>
    <t>7671000011S</t>
  </si>
  <si>
    <t>T11s:Dveře ocelové vnitřní falcové  vč.zárubně požární, specifikace dle výpisu,D+M</t>
  </si>
  <si>
    <t>7671000013S</t>
  </si>
  <si>
    <t>T13s:Dveře ocelové exteriér.falcové  vč.zárubně plné, specifikace dle výpisu,D+M</t>
  </si>
  <si>
    <t>7671000014S</t>
  </si>
  <si>
    <t>T14s:Dveře ocelové exteriér.falcové  vč.zárubně plné, specifikace dle výpisu,D+M</t>
  </si>
  <si>
    <t>7671001001</t>
  </si>
  <si>
    <t>OA1:Celoprosklená příčka požární vč.automat.dveří,specifikace dle PD</t>
  </si>
  <si>
    <t>7671001002</t>
  </si>
  <si>
    <t>OA2:Celoprosklená příčka vč.dveří,požární specifikace dle PD</t>
  </si>
  <si>
    <t>7671001003</t>
  </si>
  <si>
    <t>OA3:Celoprosklená příčka vč.dveří požární specifikace dle PD</t>
  </si>
  <si>
    <t>7671001004</t>
  </si>
  <si>
    <t>OA4: Prosklený parter specifikace dle PD</t>
  </si>
  <si>
    <t>7671001005</t>
  </si>
  <si>
    <t>OA5: Prosklený parter specifikace dle PD</t>
  </si>
  <si>
    <t>7671001006</t>
  </si>
  <si>
    <t>OA6: Prosklený parter specifikace dle PD</t>
  </si>
  <si>
    <t>7671001007</t>
  </si>
  <si>
    <t>OA7: Prosklený parter specifikace dle PD</t>
  </si>
  <si>
    <t>7671001008</t>
  </si>
  <si>
    <t>OA8: Prosklený parter specifikace dle PD</t>
  </si>
  <si>
    <t>7671001009</t>
  </si>
  <si>
    <t>OA9: Celoprosklené jednokř. dveře specifikace dle PD</t>
  </si>
  <si>
    <t>7671001010</t>
  </si>
  <si>
    <t>OA10: Prosklený parter specifikace dle PD</t>
  </si>
  <si>
    <t>7671001011</t>
  </si>
  <si>
    <t>OA11,OA12:Celoprosklená příčka vč.dveří specifikace dle PD</t>
  </si>
  <si>
    <t>7671001013</t>
  </si>
  <si>
    <t>OA13: Prosklený parter specifikace dle PD</t>
  </si>
  <si>
    <t>7671001014</t>
  </si>
  <si>
    <t>OA14: Prosklený parter specifikace dle PD</t>
  </si>
  <si>
    <t>7671001015</t>
  </si>
  <si>
    <t>OA15: Prosklený parter specifikace dle PD</t>
  </si>
  <si>
    <t>7671001016</t>
  </si>
  <si>
    <t>OA16:Celoprosklené jednokř. dveře specifikace dle PD</t>
  </si>
  <si>
    <t>7671001017</t>
  </si>
  <si>
    <t>OA17:Prosklený parter specifikace dle PD</t>
  </si>
  <si>
    <t>7671001018</t>
  </si>
  <si>
    <t>OA18:Prosklený parter specifikace dle PD</t>
  </si>
  <si>
    <t>7671001019</t>
  </si>
  <si>
    <t>OA19:Automatické posuvné dveře specifikace dle PD</t>
  </si>
  <si>
    <t>7671001020</t>
  </si>
  <si>
    <t>OA20:Prosklený parter specifikace dle PD</t>
  </si>
  <si>
    <t>7671001021</t>
  </si>
  <si>
    <t>OA21:Prosklený parter specifikace dle PD</t>
  </si>
  <si>
    <t>7671001022</t>
  </si>
  <si>
    <t>OA22:Celoprosklená příčka vč.dveří specifikace dle PD</t>
  </si>
  <si>
    <t>7671001023</t>
  </si>
  <si>
    <t>OA23:Celoprosklená příčka vč.dveří specifikace dle PD</t>
  </si>
  <si>
    <t>7671001024</t>
  </si>
  <si>
    <t>OA24:Celoprosklená příčka vč.dveří specifikace dle PD</t>
  </si>
  <si>
    <t>7671001025</t>
  </si>
  <si>
    <t>OA25:Celoprosklená příčka vč.dveří specifikace dle PD</t>
  </si>
  <si>
    <t>7671001026</t>
  </si>
  <si>
    <t>OA26:Prosklený parter specifikace dle PD</t>
  </si>
  <si>
    <t>7671001027</t>
  </si>
  <si>
    <t>OA27Prosklený parter specifikace dle PD</t>
  </si>
  <si>
    <t>7671001028</t>
  </si>
  <si>
    <t>OA28:Celoprosklená příčka vč.dveří specifikace dle PD</t>
  </si>
  <si>
    <t>7671001029</t>
  </si>
  <si>
    <t>OA29:Celoprosklená příčka vč.dveří specifikace dle PD</t>
  </si>
  <si>
    <t>767141900RRE</t>
  </si>
  <si>
    <t>Repase původních kovových oken komplet vč.parapetů specifikace dle PD</t>
  </si>
  <si>
    <t>RO1:3,62*2,8*2</t>
  </si>
  <si>
    <t>RO2:1,685*2,8*18</t>
  </si>
  <si>
    <t>RO3:1,625*2,8*2</t>
  </si>
  <si>
    <t>767141901RRE</t>
  </si>
  <si>
    <t>RO29:Repase proskl.parteru vč.doplnění obkladu specifikace dle PD,dodávka a montáž</t>
  </si>
  <si>
    <t>767141902REE</t>
  </si>
  <si>
    <t>RO31:Repase proskl.parteru vč.doplnění obkladu specifikace dle PD,dodávka a montáž</t>
  </si>
  <si>
    <t>767141903REE</t>
  </si>
  <si>
    <t>RO40: Repase původního zasklení světlíku specifikace dle PD,dodávka a montáž</t>
  </si>
  <si>
    <t>767141912R00</t>
  </si>
  <si>
    <t>Repase původních dveří kompletní,povrch nerez specifikace dle PD</t>
  </si>
  <si>
    <t>RO26,27:3,79*3,15*2</t>
  </si>
  <si>
    <t>RO28:1,2*2,15*1</t>
  </si>
  <si>
    <t>RO30:1,2*2,52*1</t>
  </si>
  <si>
    <t>767165111U00</t>
  </si>
  <si>
    <t>Dod.+mont.  rovné madlo specifikace dle výpisu</t>
  </si>
  <si>
    <t>Z25:14</t>
  </si>
  <si>
    <t>Z26:1,41*2</t>
  </si>
  <si>
    <t>Z39:17,1</t>
  </si>
  <si>
    <t>767200002RRR</t>
  </si>
  <si>
    <t xml:space="preserve">Zábradlí můstku </t>
  </si>
  <si>
    <t>Z24:2,1</t>
  </si>
  <si>
    <t>7672001040</t>
  </si>
  <si>
    <t>O1: Al okna do světlíku vč.rámu specifikace dle PD</t>
  </si>
  <si>
    <t>767591220R00</t>
  </si>
  <si>
    <t xml:space="preserve">Montáž vzduchotechnické mřížky s prostupem </t>
  </si>
  <si>
    <t>Z4:1</t>
  </si>
  <si>
    <t>Z41:4</t>
  </si>
  <si>
    <t>767662110R00</t>
  </si>
  <si>
    <t>Demontáž,repase a zpětná montáž mříží pevných specifikace dle PD</t>
  </si>
  <si>
    <t>RZ1:3,1*1,55*3</t>
  </si>
  <si>
    <t>RZ2:1,6*1,05*2</t>
  </si>
  <si>
    <t>RZ3:3,2*1,05</t>
  </si>
  <si>
    <t>RZ4:1,7*1,9</t>
  </si>
  <si>
    <t>RZ5:1,6*1,9</t>
  </si>
  <si>
    <t>RZ6:3,2*1,9</t>
  </si>
  <si>
    <t>RZ7:5,0</t>
  </si>
  <si>
    <t>767833100R00</t>
  </si>
  <si>
    <t xml:space="preserve">Dod a montáž žebříku do zdiva </t>
  </si>
  <si>
    <t>Z12:2,7</t>
  </si>
  <si>
    <t>76789222R</t>
  </si>
  <si>
    <t>Dod.a montáž požárních rolet vč.příslušenství EI30 specifikace dle výpisu</t>
  </si>
  <si>
    <t>1,975*2,7</t>
  </si>
  <si>
    <t>767896120RR</t>
  </si>
  <si>
    <t>Dod.a montáž požárních rolet vč.příslušenství EW30 specifikace dle výpisu</t>
  </si>
  <si>
    <t>3,2*1,05</t>
  </si>
  <si>
    <t>1,7*1,9</t>
  </si>
  <si>
    <t>1,6*1,9</t>
  </si>
  <si>
    <t>3,1*1,9</t>
  </si>
  <si>
    <t>3,645*2,35</t>
  </si>
  <si>
    <t>1,695*2,8</t>
  </si>
  <si>
    <t>1,685*2,0</t>
  </si>
  <si>
    <t>767896121RR</t>
  </si>
  <si>
    <t>Dod.a montáž požárních rolet vč.příslušenství EW45 specifikace dle výpisu</t>
  </si>
  <si>
    <t>(3,2+1,6)*2,5</t>
  </si>
  <si>
    <t>767995104R00</t>
  </si>
  <si>
    <t>Dodávka a montáž kov. atypických konstr. do 50 kg kov.konstrukce sklepních kójí,vč.povrch.úpravy</t>
  </si>
  <si>
    <t>767995105RR0</t>
  </si>
  <si>
    <t>Dod.a montáž kov. atypických konstr.kus  do 50 kg specifikace dle PD</t>
  </si>
  <si>
    <t>ocel.klec proklimatizace:1092,73+1613,82</t>
  </si>
  <si>
    <t>prosklený parter:1590,42</t>
  </si>
  <si>
    <t>PD statika střecha:180,0</t>
  </si>
  <si>
    <t>PD statika nové schodiště:78,0</t>
  </si>
  <si>
    <t>PD statika ok pod vzt:761,3</t>
  </si>
  <si>
    <t>767200002RA0</t>
  </si>
  <si>
    <t>Zábradlí dod.+mont. specifikace dle PD</t>
  </si>
  <si>
    <t>Z6:9,6</t>
  </si>
  <si>
    <t>Z40:1,015</t>
  </si>
  <si>
    <t>Z44:1,735+1,785</t>
  </si>
  <si>
    <t>7662001035</t>
  </si>
  <si>
    <t>Revizní dvířka požární 600/600 specifikace dle výpisu,D+M</t>
  </si>
  <si>
    <t>T18:1</t>
  </si>
  <si>
    <t>T21:3</t>
  </si>
  <si>
    <t>767.02</t>
  </si>
  <si>
    <t>Lem kolem klimatizace komaxit bílý viz detail</t>
  </si>
  <si>
    <t>A1:26</t>
  </si>
  <si>
    <t>767001</t>
  </si>
  <si>
    <t>Mříž kovová vč.rámu dod.+mont. 450x450mm nerez</t>
  </si>
  <si>
    <t>Z1:0,45*0,45</t>
  </si>
  <si>
    <t>Z14:0,75*0,95*2</t>
  </si>
  <si>
    <t>767002</t>
  </si>
  <si>
    <t>Poštovní schránky nerez vč.obvod.rámu specifikace dle PD, dod.+mont.</t>
  </si>
  <si>
    <t>Z20:30+25</t>
  </si>
  <si>
    <t>767003</t>
  </si>
  <si>
    <t xml:space="preserve">Síť proti holubům v č kotvení, dod.+mont. </t>
  </si>
  <si>
    <t>Z13:25</t>
  </si>
  <si>
    <t>767004</t>
  </si>
  <si>
    <t>Kovová mříž 750x800mm, dod.+mont. specifikace dle PD</t>
  </si>
  <si>
    <t>Z14:2</t>
  </si>
  <si>
    <t>767005</t>
  </si>
  <si>
    <t>Vyrovnávací schody kompletní dodávka a montáž</t>
  </si>
  <si>
    <t>Z15:1</t>
  </si>
  <si>
    <t>specifikace dle výpisu zámečnických výrobků:</t>
  </si>
  <si>
    <t>7670061</t>
  </si>
  <si>
    <t>Vestavěná skříňka pro Central Stop dod.+mont.</t>
  </si>
  <si>
    <t>Z2:1</t>
  </si>
  <si>
    <t>76700611</t>
  </si>
  <si>
    <t xml:space="preserve">Nerez.skříňka pro lapol </t>
  </si>
  <si>
    <t>Z42:1</t>
  </si>
  <si>
    <t>7670062</t>
  </si>
  <si>
    <t xml:space="preserve">Replika původní nerezové mřížky </t>
  </si>
  <si>
    <t>Z19a:1</t>
  </si>
  <si>
    <t>7670063</t>
  </si>
  <si>
    <t xml:space="preserve">Zabezpečovací kotevní systém </t>
  </si>
  <si>
    <t>Z22:1</t>
  </si>
  <si>
    <t>7670064</t>
  </si>
  <si>
    <t>Konstrukce zastřešení větracích světlíků kompletní dodávka a montáž</t>
  </si>
  <si>
    <t>Z7,8,9,10,18,19:1</t>
  </si>
  <si>
    <t>7670065</t>
  </si>
  <si>
    <t>Výlez na střechu kompletní dodávka a montáž</t>
  </si>
  <si>
    <t>Z16:1</t>
  </si>
  <si>
    <t>7670067</t>
  </si>
  <si>
    <t>Nerezová mřížka dvorních vtoků dod.+mont.</t>
  </si>
  <si>
    <t>Z32:3</t>
  </si>
  <si>
    <t>7670068</t>
  </si>
  <si>
    <t xml:space="preserve">Kolejnice na schodištích 1.32 </t>
  </si>
  <si>
    <t>Z35:1,5*4</t>
  </si>
  <si>
    <t>7670069</t>
  </si>
  <si>
    <t>Zastřešení nové zděné šachty specifikace dle Technické zprávy a výkresů</t>
  </si>
  <si>
    <t>Z36:1</t>
  </si>
  <si>
    <t>767007</t>
  </si>
  <si>
    <t>Repase zábradlí schodiště (viz SO 01.ST-01 - Technická zpráva)</t>
  </si>
  <si>
    <t>RZ8:140,0</t>
  </si>
  <si>
    <t>7670070</t>
  </si>
  <si>
    <t xml:space="preserve">Větrací mřížka šachty dod.+mont. </t>
  </si>
  <si>
    <t>Z37:1</t>
  </si>
  <si>
    <t>7670071</t>
  </si>
  <si>
    <t xml:space="preserve">Kovový prefa stojan na kola </t>
  </si>
  <si>
    <t>Z43:3,4</t>
  </si>
  <si>
    <t>7670072</t>
  </si>
  <si>
    <t xml:space="preserve">Zastřešení šachet </t>
  </si>
  <si>
    <t>Z38:2</t>
  </si>
  <si>
    <t>767008</t>
  </si>
  <si>
    <t>Repase světlíku, specifikace dle PD (viz SO 01.ST-01 - Technická zpráva)</t>
  </si>
  <si>
    <t>RZ9:1</t>
  </si>
  <si>
    <t>767009</t>
  </si>
  <si>
    <t>Repase zábradlí oken a terasy (viz SO 01.ST-01 - Technická zpráva)</t>
  </si>
  <si>
    <t>RZ10:0,9*16</t>
  </si>
  <si>
    <t>RZ11:14,9</t>
  </si>
  <si>
    <t>RZ13:2,4*21</t>
  </si>
  <si>
    <t>RZ15:20,0</t>
  </si>
  <si>
    <t>767010</t>
  </si>
  <si>
    <t>Repase madla zábradlí (viz SO 01.ST-01 - Technická zpráva)</t>
  </si>
  <si>
    <t>RZ12:27,65</t>
  </si>
  <si>
    <t>767011</t>
  </si>
  <si>
    <t>Repase nerez větrací mřížky 280x200 (viz SO 01.ST-01 - Technická zpráva)</t>
  </si>
  <si>
    <t>RZ14:5</t>
  </si>
  <si>
    <t>132301300000</t>
  </si>
  <si>
    <t>Tyč ocelová válcovaná jakost 425541 L 30x30x3 mm</t>
  </si>
  <si>
    <t>0,5*4*1,36*1,1</t>
  </si>
  <si>
    <t>42972874</t>
  </si>
  <si>
    <t>Mřížka čtyřhranná  vel. 500x800.30, nerez</t>
  </si>
  <si>
    <t>42972875</t>
  </si>
  <si>
    <t>Mřížka čtyřhranná  790x200 nerez</t>
  </si>
  <si>
    <t>998767204R00</t>
  </si>
  <si>
    <t xml:space="preserve">Přesun hmot pro zámečnické konstr., výšky do 36 m </t>
  </si>
  <si>
    <t>771</t>
  </si>
  <si>
    <t>Podlahy z dlaždic a obklady</t>
  </si>
  <si>
    <t>771101210RT1</t>
  </si>
  <si>
    <t>Penetrace podkladu pod dlažby penetrační nátěr</t>
  </si>
  <si>
    <t>(807,8400+463,7900*0,08)</t>
  </si>
  <si>
    <t>771475014R00</t>
  </si>
  <si>
    <t xml:space="preserve">Obklad soklíků keram.rovných, tmel,výška 10 cm </t>
  </si>
  <si>
    <t>1.07,8:(1,2+2,2+3,6+3,7+2,35+1,5+1,1+1,7+0,46+6,0-0,8)</t>
  </si>
  <si>
    <t>1.10:(3,8+0,6*2+2,5+1,9*2+2,9+1,4+7,5+4,6+1,8+1,7+3,5+3,3*2+3,6+1,4+0,6*8)</t>
  </si>
  <si>
    <t>4,0*2+0,5*2+1,3*2</t>
  </si>
  <si>
    <t>1.11,14,14a:(1,3+3,5+0,5)*2+1,2+2,2*2+3,5+4,8+2,1+2,0+7,1+10,0+0,8+0,15+3,4+2,0</t>
  </si>
  <si>
    <t>0,7*4+3,0+2,5+1,3-0,7</t>
  </si>
  <si>
    <t>2.05,06:(20,2+1,9+2,4+2,1+22,2+1,9+7,4)*2-(1,6*4+0,9*18+0,7*5)</t>
  </si>
  <si>
    <t>2.07-09:(3,73+2,48+4,19+3,4+6,0+4,7)*2-0,9*3</t>
  </si>
  <si>
    <t>2.41,42,43:(6,1*2+4,6+0,85+3,9+2,0)*2+3,1+2,2-(0,8+0,9+2,4)</t>
  </si>
  <si>
    <t>2.46:(0,18+0,275)*23*2+1,5</t>
  </si>
  <si>
    <t>S17:55,0</t>
  </si>
  <si>
    <t>S37:55,0</t>
  </si>
  <si>
    <t>771575111RT6</t>
  </si>
  <si>
    <t>Montáž podlah keram.,hladké, tmel flexibilní lepidlo,silikony</t>
  </si>
  <si>
    <t>FORMÁT DLAŽEB STANOVEN VE VÝPISU SKLADEB:</t>
  </si>
  <si>
    <t>S17:14,8</t>
  </si>
  <si>
    <t>S37:26,3</t>
  </si>
  <si>
    <t>59764203</t>
  </si>
  <si>
    <t>Dlažba v ceně CZ standard dodávka dle výběru objednatele</t>
  </si>
  <si>
    <t>(776,74-20,3+353,79*0,08)*1,15</t>
  </si>
  <si>
    <t>59764204</t>
  </si>
  <si>
    <t>Mrazuvzdorná dlažba v ceně CZ standard dodávka dle výběru objednatele</t>
  </si>
  <si>
    <t>S34:20,3*1,12</t>
  </si>
  <si>
    <t>S17:14,8*1,12</t>
  </si>
  <si>
    <t>S37:26,3*1,12</t>
  </si>
  <si>
    <t>soklíky:110,0*0,08*1,12</t>
  </si>
  <si>
    <t>998771106R00</t>
  </si>
  <si>
    <t xml:space="preserve">Přesun hmot pro podlahy z dlaždic, výšky do 60 m </t>
  </si>
  <si>
    <t>776101121R00</t>
  </si>
  <si>
    <t xml:space="preserve">Provedení penetrace podkladu </t>
  </si>
  <si>
    <t>776431010R00</t>
  </si>
  <si>
    <t xml:space="preserve">Montáž podlahových soklíků z koberc. pásů na lištu </t>
  </si>
  <si>
    <t>2.16:(4,9+7,8)*2+0,8+0,95-0,9</t>
  </si>
  <si>
    <t>2.17-27:5,4+6,0*6+4,4+3,8+4,02*6+6,06+6,1+4,1+1,1*14+(0,6+0,53)*2*3-0,9*11</t>
  </si>
  <si>
    <t>2.38-39:8,5*2+10,5+8,7+9,0+0,9+0,5*3+1,2*2+2,7*2-0,9-3,72-2,25</t>
  </si>
  <si>
    <t>2.44,45:17,0+6,8+(4,0+3,9+0,55)*2+0,9*3+0,5*5+2,4+1,0+3,4+3,6+2,8-0,8*2-0,9</t>
  </si>
  <si>
    <t>776572100RT1</t>
  </si>
  <si>
    <t>Lepení povlakových podlah z pásů textilních pouze položení - koberec ve specifikaci</t>
  </si>
  <si>
    <t>69741046.A</t>
  </si>
  <si>
    <t>Koberec zátěžový ,vč.soklů, v ceně CZ standard dodávka dle výběru objednatele</t>
  </si>
  <si>
    <t>(468,0300+233,64*0,08)*1,07</t>
  </si>
  <si>
    <t>998776106R00</t>
  </si>
  <si>
    <t xml:space="preserve">Přesun hmot pro podlahy povlakové, výšky do 60 m </t>
  </si>
  <si>
    <t>781</t>
  </si>
  <si>
    <t>Obklady keramické</t>
  </si>
  <si>
    <t>781101210RT1</t>
  </si>
  <si>
    <t>Penetrace podkladu pod obklady penetrační nátěr</t>
  </si>
  <si>
    <t>781415015RT2</t>
  </si>
  <si>
    <t xml:space="preserve">Montáž obkladů stěn, porovin.,tmel </t>
  </si>
  <si>
    <t>1.09:(1,52+1,3)*2*1,5-0,7*1,5</t>
  </si>
  <si>
    <t>1.12,13:(0,9+1,6)*4*1,5-0,7*1,5*2</t>
  </si>
  <si>
    <t>1.14a,b:(2,5+1,6)*2*2,1-0,7*2,1+(1,5+0,9)*2*1,5-0,7*1,5</t>
  </si>
  <si>
    <t>2.10-15:(1,9*4+1,95+1,8+0,9*4+1,5*2)*1,5-0,7*1,5*6</t>
  </si>
  <si>
    <t>2.28-35:(1,76+1,88+2,98+2,4+1,5*4+1,4+0,8*3+2,4+0,9)*2*1,5-0,7*1,5*15</t>
  </si>
  <si>
    <t>2.36,7:(2,2+2,1+2,4+1,2)*2*2,1-0,7*2,2*3</t>
  </si>
  <si>
    <t>3.NP:((1,9+1,7+0,8)*2+0,1)*2,1-0,7*1,97</t>
  </si>
  <si>
    <t>(1,5+1,12+1,2+1,0*2+1,35+1,25+1,3*2+0,9*2+1,4)*2*1,5-0,7*1,5*6</t>
  </si>
  <si>
    <t>((1,85+1,9)*2+1,7+2,35+0,8*2+1,0*2+0,1*3)*2,1-0,7*1,97*3</t>
  </si>
  <si>
    <t>(2,85+2,3*3+2,45+2,4)*2*2,1-0,7*1,97*2</t>
  </si>
  <si>
    <t>4.NP:(1,4*2+1,3*4+1,2*2+0,9*8)*1,5-0,7*1,5*8</t>
  </si>
  <si>
    <t>(1,7*7+1,8*2+1,9*7+2,5*4+0,8*10+0,1*5)*2*2,1-0,7*1,97*10</t>
  </si>
  <si>
    <t>5.NP:(1,7*6+1,8*2+1,9*5+2,53*3+0,8*5+0,9*3+0,1*4)*2*2,1-0,7*1,97*8</t>
  </si>
  <si>
    <t>(1,4*2+1,3*4+0,9*6)*1,5-0,7*1,5*6</t>
  </si>
  <si>
    <t>6.NP:(1,4*2+1,3*4+1,2*2+0,9*8)*1,5-0,7*1,5*8</t>
  </si>
  <si>
    <t>7.NP:(1,7*5+1,8+1,9*4+2,53*2+0,8*4+0,9*2+0,1*3)*2*2,1-0,7*1,97*6</t>
  </si>
  <si>
    <t>(1,4*2+1,3*2+0,9*4)*1,5-0,7*1,5*4</t>
  </si>
  <si>
    <t>8.NP:((2,2+2,3+0,3+1,7*2+1,8*2+2,1+2,2*2+2,4+0,9*5)*2+0,1*5)*2,1-0,7*1,97*5</t>
  </si>
  <si>
    <t>(1,4*2+1,3+1,5+0,9*5)*1,5-0,7*1,5*5</t>
  </si>
  <si>
    <t>5978136370RBB</t>
  </si>
  <si>
    <t>Obkládačka v ceně CZ standard dodávka dle výběru objednatele</t>
  </si>
  <si>
    <t>1080,225*1,15</t>
  </si>
  <si>
    <t>998781106R00</t>
  </si>
  <si>
    <t xml:space="preserve">Přesun hmot pro obklady keramické, výšky do 60 m </t>
  </si>
  <si>
    <t>783201831R00</t>
  </si>
  <si>
    <t xml:space="preserve">Odstr. nátěrů z kovových konstr.přebroušením </t>
  </si>
  <si>
    <t>Z27:11,0*2+6,0</t>
  </si>
  <si>
    <t>Z28:0,6*0,6*2</t>
  </si>
  <si>
    <t>Z33:10,5</t>
  </si>
  <si>
    <t>783225600R00</t>
  </si>
  <si>
    <t xml:space="preserve">Nátěr,nástřik stáv.OK </t>
  </si>
  <si>
    <t>Z3:19,85</t>
  </si>
  <si>
    <t>Z5:20,3</t>
  </si>
  <si>
    <t>OK pod terasou:40</t>
  </si>
  <si>
    <t>783881260R00</t>
  </si>
  <si>
    <t xml:space="preserve">Impregnační nátěr teracové podlahy </t>
  </si>
  <si>
    <t>784</t>
  </si>
  <si>
    <t>Malby</t>
  </si>
  <si>
    <t>784161401R00</t>
  </si>
  <si>
    <t xml:space="preserve">Penetrace podkladu nátěrem, 1 x </t>
  </si>
  <si>
    <t>784165522R00</t>
  </si>
  <si>
    <t xml:space="preserve">Malba tekutá , barva, bez penetrace, 2 x </t>
  </si>
  <si>
    <t>2.PP:(3,57+3,52*2+1,8)*2,6+(3,57+1,6*2)*1,35+2,5*(2,6+1,35)/2*2+2,5*1,35</t>
  </si>
  <si>
    <t>14,0*(2,6+1,35)/2*2+(3,65+2,85*2+2,3)*2,6+(1,7+2,15*4+1,4)*1,35</t>
  </si>
  <si>
    <t>2,1*(2,6+1,35)/2*2+2,1*1,35+(1,4+1,57+1,3+0,7)*2,6</t>
  </si>
  <si>
    <t>(7,7+7,35+0,1+2,1+3,2+2,2+1,18+0,75*2)*3,9+(4,8+0,5)*1,4+1,9*1,4</t>
  </si>
  <si>
    <t>(4,7+5,9+0,8+4,4+1,5+0,75+0,8+(0,65+0,75)*2)*2,6</t>
  </si>
  <si>
    <t>((3,65+8,6)*2*2,6+(12,12+8,3)*2+0,55*4+0,25*2+(0,8+0,53)*2)*2,6</t>
  </si>
  <si>
    <t>1.PP:3,25*3,73*2</t>
  </si>
  <si>
    <t>01-03:(2,9+3,65+0,2+2,3+2,7+10,7+2,8+0,3+1,7+9,0+1,1)*3,73</t>
  </si>
  <si>
    <t>04-07:(2,46+3,4+4,25+3,7+3,0*2+5,3+2,5+0,9+1,0)*2*3,73</t>
  </si>
  <si>
    <t>08,09:((9,4+8,6+1,33*2)*2+0,4*3+0,2*6+8,9+3,5+0,35+0,8+5,3+3,0+3,1)*3,73</t>
  </si>
  <si>
    <t>10-12:(2,5+5,2+(2,0+2,2+2,8+1,6)*2)*3,73</t>
  </si>
  <si>
    <t>13:(1,+1,6)*2*4,2</t>
  </si>
  <si>
    <t>14-19:(32,6-1,6+0,4+13,7+11,2+1,5+3,7+10,0+0,58+0,7+4,0+7,5+0,6)*2*3,73</t>
  </si>
  <si>
    <t>20-22:((3,8+5,9+0,33+0,1+3,6+7,3+0,18)*2+4,0+7,8+0,6*2+4,7+3,2+0,4)*3,73</t>
  </si>
  <si>
    <t>23-26:(3,65+10,0+0,25+8,3+1,4*2+5,6+4,8*2+1,8*4+(4,5+2,36+2,5+1,8)*2)*3,73</t>
  </si>
  <si>
    <t>27,28:((3,8+2,7)*2-1,3)*3,73-1,4*3,73</t>
  </si>
  <si>
    <t>1.07,08:(1,2+2,2+3,6+0,6+3,1+0,25+2,1+1,5+1,1+1,7+0,46+6,0)*3,2</t>
  </si>
  <si>
    <t>1.10:(3,8+0,6*2+1,7+0,8+1,9*2+4,3+7,5+1,0+3,6+3,5*2+3,3*2+3,6+1,4+1,2)*3,2</t>
  </si>
  <si>
    <t>(4,0*2+1,0+1,3*2)*1,5</t>
  </si>
  <si>
    <t>1.11:(1,3+3,5+0,5)*2*3,2</t>
  </si>
  <si>
    <t>1.14,14a:(1,2+2,2*2+3,5+4,8+4,1+7,1+10,8+0,15+3,4+0,5*4+0,7*4+3,0+2,5+1,3)*3,2</t>
  </si>
  <si>
    <t>1.09:(1,52+1,3)*2*1,7-0,7*0,47</t>
  </si>
  <si>
    <t>1.12,13:(0,9+1,6)*4*1,7-0,7*0,47*2</t>
  </si>
  <si>
    <t>1.14a,b:(2,5+1,6)*2*1,1+(1,5+0,9)*2*1,7-0,7*0,47</t>
  </si>
  <si>
    <t>2.05-09:(20,2+1,9+2,4+2,1+22,2+1,9+7,4+3,73+2,48+4,19+3,4+6,0+4,7)*2*3,0</t>
  </si>
  <si>
    <t>-3,2*2,4*2</t>
  </si>
  <si>
    <t>2.10-16:(1,9*4+1,95+1,8+0,9*4+1,5*2+4,9*2+7,8*2+0,8+0,95)*3,0-3,2*2,4</t>
  </si>
  <si>
    <t>2.17-27:((4,3+3,83+4,02*5+4,22+3,7+6,1*2+4,9*8+6,0*3)*2+1,1*14+1,13*6)*3,0</t>
  </si>
  <si>
    <t>-(3,2*2,4*20++3,62*2,8*2)</t>
  </si>
  <si>
    <t>2.28-37:(1,76+1,88+2,98+2,4+1,5*4+1,4+0,8*3+2,2+1,9+2,4*2+0,9+1,2)*2*3,0</t>
  </si>
  <si>
    <t>2.38,39:(8,5*2+10,5+8,7+9,0+0,9+0,5*3+1,2*2+2,7*2)*3,0-(3,72*2,4+2,25*2,4)</t>
  </si>
  <si>
    <t>2.41,42,43:((6,1*2+4,6+0,85+3,9+2,0)*2+3,1+2,2)*3,0-1,74*3,25</t>
  </si>
  <si>
    <t>2.44,45:(17,0+6,8+(4,0+3,9+0,55+1,7+1,8)*2+0,9*3+0,5*7+2,4+1,3+1,5)*3,0</t>
  </si>
  <si>
    <t>-99,8</t>
  </si>
  <si>
    <t>3.NP:((1,9+1,7+0,8)*2+0,1)*0,5</t>
  </si>
  <si>
    <t>(1,5+1,12+1,2+1,0*2+1,35+1,25+1,3*2+0,9*2+1,4)*2*1,1-0,7*0,47*6</t>
  </si>
  <si>
    <t>((1,85+1,9)*2+1,7+2,35+0,8*2+1,0*2+0,1*3)*0,5</t>
  </si>
  <si>
    <t>(2,85+2,3*3+2,45+2,4)*2*0,5</t>
  </si>
  <si>
    <t>4.NP:(1,4*2+1,3*4+1,2*2+0,9*8)*1,1-0,7*0,47*8</t>
  </si>
  <si>
    <t>(1,7*7+1,8*2+1,9*7+2,5*4+0,8*10+0,1*5)*2*0,5-0,7*0,47*10</t>
  </si>
  <si>
    <t>5.NP:(1,7*6+1,8*2+1,9*5+2,53*3+0,8*5+0,9*3+0,1*4)*2*0,5</t>
  </si>
  <si>
    <t>(1,4*2+1,3*4+0,9*6)*1,1-0,7*0,47*6</t>
  </si>
  <si>
    <t>6.NP:(1,4*2+1,3*4+1,2*2+0,9*8)*1,1-0,7*0,47*8</t>
  </si>
  <si>
    <t>(1,7*7+1,8*2+1,9*7+2,5*4+0,8*10+0,1*5)*2*0,5</t>
  </si>
  <si>
    <t>7.NP:(1,7*5+1,8+1,9*4+2,53*2+0,8*4+0,9*2+0,1*3)*2*0,5</t>
  </si>
  <si>
    <t>(1,4*2+1,3*2+0,9*4)*1,1-0,7*0,47*4</t>
  </si>
  <si>
    <t>8.NP:((2,2+2,3+0,3+1,7*2+1,8*2+2,1+2,2*2+2,4+0,9*5)*2+0,1*5)*0,5</t>
  </si>
  <si>
    <t>(1,4*2+1,3+1,5+0,9*5)*1,1-0,7*0,47*5</t>
  </si>
  <si>
    <t>sdk podhledy:1258,08</t>
  </si>
  <si>
    <t>stropy 2.pp:275,11-14,5-13,46-1,65+9,61</t>
  </si>
  <si>
    <t>stropy 1.pp:928,75-(9,55+1,89+3,7*5,1)</t>
  </si>
  <si>
    <t>výtahové šachty:1200,0</t>
  </si>
  <si>
    <t>ostatní, opravy:1000,0</t>
  </si>
  <si>
    <t>784402801R00</t>
  </si>
  <si>
    <t xml:space="preserve">Odstranění malby oškrábáním v místnosti H do 3,8 m </t>
  </si>
  <si>
    <t>9624,6457*0,5</t>
  </si>
  <si>
    <t>790</t>
  </si>
  <si>
    <t>Vnitřní vybavení</t>
  </si>
  <si>
    <t>790100001R</t>
  </si>
  <si>
    <t>S1:Vestavěná dřevěná skříň specifikace dle PD</t>
  </si>
  <si>
    <t>790100002</t>
  </si>
  <si>
    <t>S2:Vestavěná rohová dřevěná skříň specifikace dle PD</t>
  </si>
  <si>
    <t>790100003</t>
  </si>
  <si>
    <t>S3:Vestavěné zázemí specifikace dle PD</t>
  </si>
  <si>
    <t>790100004</t>
  </si>
  <si>
    <t>S4:Pult specifikace dle PD</t>
  </si>
  <si>
    <t>790100005</t>
  </si>
  <si>
    <t>S5:Vestavěná dřevěná skříň specifikace dle PD</t>
  </si>
  <si>
    <t>790100006</t>
  </si>
  <si>
    <t>S6:Kuchyňská linka specifikace dle PD</t>
  </si>
  <si>
    <t>790100007</t>
  </si>
  <si>
    <t>S7:Vestavěná dřevěná skříň specifikace dle PD</t>
  </si>
  <si>
    <t>790100008</t>
  </si>
  <si>
    <t>S8:Kuchyňská linka specifikace dle PD</t>
  </si>
  <si>
    <t>790100009</t>
  </si>
  <si>
    <t>S9:Pult specifikace dle PD</t>
  </si>
  <si>
    <t>790100010</t>
  </si>
  <si>
    <t>S10:Vestavěná dřevěná skříň specifikace dle PD</t>
  </si>
  <si>
    <t>790100011</t>
  </si>
  <si>
    <t>S11:Vestavěná dřevěná skříň specifikace dle PD</t>
  </si>
  <si>
    <t>790100012</t>
  </si>
  <si>
    <t>S12:Vestavěná dřevěná skříň specifikace dle PD</t>
  </si>
  <si>
    <t>790100013</t>
  </si>
  <si>
    <t>S13:Vestavěná dřevěná skříň specifikace dle PD</t>
  </si>
  <si>
    <t>790100014</t>
  </si>
  <si>
    <t>S14:Pult specifikace dle PD</t>
  </si>
  <si>
    <t>790100015</t>
  </si>
  <si>
    <t>S15:Pult specifikace dle PD</t>
  </si>
  <si>
    <t>790100016</t>
  </si>
  <si>
    <t>S16:Pult specifikace dle PD</t>
  </si>
  <si>
    <t>790100017</t>
  </si>
  <si>
    <t>S17:Vestavěné zázemí specifikace dle PD</t>
  </si>
  <si>
    <t>790100018</t>
  </si>
  <si>
    <t>S18:Pult specifikace dle PD</t>
  </si>
  <si>
    <t>790100019</t>
  </si>
  <si>
    <t>S19:Vestavěná dřevěná skříň specifikace dle PD</t>
  </si>
  <si>
    <t>790100020</t>
  </si>
  <si>
    <t>S20:Pult specifikace dle PD</t>
  </si>
  <si>
    <t>790100021</t>
  </si>
  <si>
    <t>S21:Vestavěné zázemí specifikace dle PD</t>
  </si>
  <si>
    <t>790100022</t>
  </si>
  <si>
    <t>S22:Vestavěná dřevěná skříň specifikace dle PD</t>
  </si>
  <si>
    <t>790100023</t>
  </si>
  <si>
    <t>S23:Vestavěné zázemí specifikace dle PD</t>
  </si>
  <si>
    <t>790100024</t>
  </si>
  <si>
    <t>S24:Vestavěné zázemí specifikace dle PD</t>
  </si>
  <si>
    <t>790100025</t>
  </si>
  <si>
    <t>S25:Vestavěná dřevěná skříň specifikace dle PD</t>
  </si>
  <si>
    <t>790100026</t>
  </si>
  <si>
    <t>S26:Vestavěná dřevěná skříň specifikace dle PD</t>
  </si>
  <si>
    <t>790100027</t>
  </si>
  <si>
    <t>S27:Kuchyňská linka specifikace dle PD</t>
  </si>
  <si>
    <t>790100028</t>
  </si>
  <si>
    <t>S28:Vestavěná dřevěná skříň specifikace dle PD</t>
  </si>
  <si>
    <t>790100029</t>
  </si>
  <si>
    <t>S29:Vestavěná dřevěná skříň specifikace dle PD</t>
  </si>
  <si>
    <t>790100030</t>
  </si>
  <si>
    <t>S30: specifikace dle PD</t>
  </si>
  <si>
    <t>790100031</t>
  </si>
  <si>
    <t>S31:Vestavěná dřevěná skříň specifikace dle PD</t>
  </si>
  <si>
    <t>790100032</t>
  </si>
  <si>
    <t>S32:Vestavěná dřevěná skříň specifikace dle PD</t>
  </si>
  <si>
    <t>790100033</t>
  </si>
  <si>
    <t>S33:Pult specifikace dle PD</t>
  </si>
  <si>
    <t>790100041</t>
  </si>
  <si>
    <t>S41:Pult specifikace dle PD</t>
  </si>
  <si>
    <t>833M10002</t>
  </si>
  <si>
    <t>Výtah BOV 320 kg 9/9 stanic vč.vyspravení šachty výroba,dodávka,montáž</t>
  </si>
  <si>
    <t>833M10003</t>
  </si>
  <si>
    <t>Výtah BOV 320 kg 10/10 stanic vč.vyspravení šachty výroba,dodávka,montáž</t>
  </si>
  <si>
    <t>833M10004</t>
  </si>
  <si>
    <t>Výtah MB 250 kg 2/2 stanic výroba,dodávka,montáž</t>
  </si>
  <si>
    <t>833M10005</t>
  </si>
  <si>
    <t xml:space="preserve">Lešení pro montáž výtahů </t>
  </si>
  <si>
    <t>Překlad nosný pórobeton, světlost otv. do 180 cm překlad nosný 149 x 24,9 x 30 cm</t>
  </si>
  <si>
    <t>Překlad nenosný porobeton, světlost otv. do 105 cm překlad nenosný 124 x 24,9 x 10 cm</t>
  </si>
  <si>
    <t>Překlad nenosný pórobeton, světlost otv. do 105 cm překlad nenosný 124 x 24,9 x 15 cm</t>
  </si>
  <si>
    <t>Revizní dvířka do SDK podhledu,1500x1200 mm, požární odolnost EW 30,dod.+mont.</t>
  </si>
  <si>
    <t>Obklad uliční fasády vápencemtl.3cm vč.demontáže a tep.izolace</t>
  </si>
  <si>
    <t>Příplatek za každý měsíc použití lešení</t>
  </si>
  <si>
    <t xml:space="preserve">Izolace proti vlhkosti nátěr za studena 1x nátěr - včetně dodávky penetračního laku </t>
  </si>
  <si>
    <t>Geotextilie 300 g/m2 š. 200cm 100% PP</t>
  </si>
  <si>
    <t>VÝKAZ VÝMĚR</t>
  </si>
  <si>
    <t>Stavební část - Výkaz výměr</t>
  </si>
  <si>
    <t>Stavební část - Výkaz výměr k DPS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</si>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</sst>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(&quot;$&quot;* #,##0_);_(&quot;$&quot;* \(#,##0\);_(&quot;$&quot;* &quot;-&quot;_);_(@_)"/>
    <numFmt numFmtId="165" formatCode="#,##0.0"/>
    <numFmt numFmtId="166" formatCode="_(&quot;$&quot;* #,##0.00_);_(&quot;$&quot;* \(#,##0.00\);_(&quot;$&quot;* &quot;-&quot;??_);_(@_)"/>
    <numFmt numFmtId="167" formatCode="_-* #,##0_-;\-* #,##0_-;_-* &quot;-&quot;_-;_-@_-"/>
    <numFmt numFmtId="168" formatCode="_-* #,##0.00_-;\-* #,##0.00_-;_-* &quot;-&quot;??_-;_-@_-"/>
    <numFmt numFmtId="169" formatCode="#,##0.000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  <numFmt numFmtId="172" formatCode="#,##0\ [$Kč-405];\-#,##0\ [$Kč-405]"/>
    <numFmt numFmtId="173" formatCode="\ #,##0.00&quot;      &quot;;\-#,##0.00&quot;      &quot;;&quot; -&quot;#&quot;      &quot;;@\ "/>
    <numFmt numFmtId="174" formatCode="#,##0\ &quot;Kč&quot;"/>
    <numFmt numFmtId="175" formatCode="dd/mm/yy"/>
    <numFmt numFmtId="176" formatCode="0.0"/>
    <numFmt numFmtId="177" formatCode="0.000"/>
    <numFmt numFmtId="178" formatCode="#,##0.000;\-#,##0.000"/>
    <numFmt numFmtId="179" formatCode="0_)"/>
    <numFmt numFmtId="180" formatCode="#,##0\ "/>
    <numFmt numFmtId="181" formatCode="\$#,##0\ ;\(\$#,##0\)"/>
    <numFmt numFmtId="182" formatCode="_-* #,##0.00\ &quot;€&quot;_-;\-* #,##0.00\ &quot;€&quot;_-;_-* &quot;-&quot;??\ &quot;€&quot;_-;_-@_-"/>
    <numFmt numFmtId="183" formatCode="_([$€]* #,##0.00_);_([$€]* \(#,##0.00\);_([$€]* &quot;-&quot;??_);_(@_)"/>
    <numFmt numFmtId="184" formatCode="[$-405]General"/>
    <numFmt numFmtId="185" formatCode="_-* #,##0.00\ _D_M_-;\-* #,##0.00\ _D_M_-;_-* &quot;-&quot;??\ _D_M_-;_-@_-"/>
    <numFmt numFmtId="186" formatCode="_-* #,##0\ _D_M_-;\-* #,##0\ _D_M_-;_-* &quot;-&quot;\ _D_M_-;_-@_-"/>
    <numFmt numFmtId="187" formatCode="d/mm"/>
  </numFmts>
  <fonts count="10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sz val="8"/>
      <name val="HelveticaNewE"/>
      <charset val="238"/>
    </font>
    <font>
      <sz val="12"/>
      <color indexed="24"/>
      <name val="System"/>
      <family val="2"/>
      <charset val="238"/>
    </font>
    <font>
      <b/>
      <sz val="18"/>
      <color indexed="24"/>
      <name val="System"/>
      <family val="2"/>
      <charset val="238"/>
    </font>
    <font>
      <b/>
      <sz val="12"/>
      <color indexed="24"/>
      <name val="System"/>
      <family val="2"/>
      <charset val="238"/>
    </font>
    <font>
      <b/>
      <sz val="18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Arial"/>
      <family val="2"/>
    </font>
    <font>
      <sz val="10"/>
      <color indexed="62"/>
      <name val="Arial"/>
      <family val="2"/>
    </font>
    <font>
      <b/>
      <sz val="12"/>
      <name val="Times CE"/>
      <charset val="238"/>
    </font>
    <font>
      <b/>
      <sz val="11"/>
      <name val="Arial CE"/>
      <family val="2"/>
      <charset val="238"/>
    </font>
    <font>
      <shadow/>
      <sz val="12"/>
      <name val="Times CE"/>
      <charset val="238"/>
    </font>
    <font>
      <sz val="10"/>
      <name val="MS Sans Serif"/>
      <family val="2"/>
      <charset val="238"/>
    </font>
    <font>
      <b/>
      <sz val="10"/>
      <name val="Arial"/>
      <family val="2"/>
    </font>
    <font>
      <b/>
      <sz val="10"/>
      <name val="Arial CE"/>
      <family val="2"/>
      <charset val="238"/>
    </font>
    <font>
      <b/>
      <sz val="10"/>
      <color indexed="8"/>
      <name val="Arial CE"/>
      <family val="2"/>
    </font>
    <font>
      <sz val="10"/>
      <name val="Arial CE"/>
      <family val="2"/>
    </font>
    <font>
      <b/>
      <sz val="10"/>
      <color indexed="8"/>
      <name val="Arial CE"/>
      <family val="2"/>
      <charset val="238"/>
    </font>
    <font>
      <sz val="8"/>
      <color indexed="8"/>
      <name val="Arial CE"/>
      <family val="2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Helv"/>
      <family val="2"/>
    </font>
    <font>
      <u/>
      <sz val="10"/>
      <color theme="10"/>
      <name val="Arial CE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12"/>
      <name val="Arial"/>
      <family val="2"/>
      <charset val="238"/>
    </font>
    <font>
      <sz val="11"/>
      <name val="돋움"/>
      <family val="3"/>
      <charset val="129"/>
    </font>
    <font>
      <b/>
      <sz val="12"/>
      <name val="Century Gothic"/>
      <family val="2"/>
    </font>
    <font>
      <b/>
      <sz val="14"/>
      <name val="Century Gothic"/>
      <family val="2"/>
    </font>
    <font>
      <sz val="12"/>
      <name val="Century Gothic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name val="Times New Roman CE"/>
      <family val="1"/>
      <charset val="238"/>
    </font>
    <font>
      <b/>
      <sz val="11"/>
      <color theme="1"/>
      <name val="Calibri"/>
      <family val="2"/>
      <scheme val="minor"/>
    </font>
    <font>
      <b/>
      <sz val="11"/>
      <color indexed="52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7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24"/>
      <name val="Arial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8"/>
      <color indexed="24"/>
      <name val="Arial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2"/>
      <color indexed="24"/>
      <name val="Arial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charset val="238"/>
    </font>
    <font>
      <u/>
      <sz val="8.5"/>
      <color indexed="12"/>
      <name val="Arial CE"/>
      <charset val="238"/>
    </font>
    <font>
      <u/>
      <sz val="8.5"/>
      <color indexed="12"/>
      <name val="Arial CE"/>
      <family val="2"/>
      <charset val="238"/>
    </font>
    <font>
      <u/>
      <sz val="11"/>
      <color indexed="12"/>
      <name val="Calibri"/>
      <family val="2"/>
      <charset val="238"/>
    </font>
    <font>
      <u/>
      <sz val="11"/>
      <color theme="10"/>
      <name val="Calibri"/>
      <family val="2"/>
      <charset val="238"/>
    </font>
    <font>
      <u/>
      <sz val="8.5"/>
      <color theme="10"/>
      <name val="Arial CE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theme="1"/>
      <name val="Calibri"/>
      <family val="2"/>
      <scheme val="minor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rgb="FF000000"/>
      <name val="Arial CE"/>
      <family val="2"/>
      <charset val="238"/>
    </font>
    <font>
      <b/>
      <sz val="11"/>
      <color indexed="63"/>
      <name val="Calibri"/>
      <family val="2"/>
      <charset val="238"/>
    </font>
    <font>
      <sz val="12"/>
      <name val="Times New Roman CE"/>
      <family val="1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u/>
      <sz val="7"/>
      <name val="Arial CE"/>
      <family val="2"/>
      <charset val="238"/>
    </font>
    <font>
      <sz val="9"/>
      <name val="ＭＳ Ｐゴシック"/>
      <family val="3"/>
    </font>
    <font>
      <sz val="11"/>
      <name val="ＭＳ Ｐゴシック"/>
      <family val="3"/>
      <charset val="128"/>
    </font>
    <font>
      <sz val="10"/>
      <name val="MS Sans Serif"/>
      <family val="2"/>
    </font>
    <font>
      <sz val="10"/>
      <color indexed="9"/>
      <name val="Arial CE"/>
      <family val="2"/>
      <charset val="238"/>
    </font>
    <font>
      <sz val="10"/>
      <color indexed="9"/>
      <name val="Arial CE"/>
    </font>
    <font>
      <sz val="10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53"/>
      <name val="Arial"/>
      <family val="2"/>
      <charset val="238"/>
    </font>
    <font>
      <sz val="8"/>
      <color indexed="17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lightGray"/>
    </fill>
    <fill>
      <patternFill patternType="gray0625"/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40"/>
      </patternFill>
    </fill>
    <fill>
      <patternFill patternType="solid">
        <fgColor rgb="FFFFFF99"/>
        <bgColor indexed="40"/>
      </patternFill>
    </fill>
  </fills>
  <borders count="8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5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006">
    <xf numFmtId="0" fontId="0" fillId="0" borderId="0"/>
    <xf numFmtId="0" fontId="5" fillId="0" borderId="0"/>
    <xf numFmtId="0" fontId="6" fillId="0" borderId="0"/>
    <xf numFmtId="0" fontId="3" fillId="0" borderId="0" applyProtection="0"/>
    <xf numFmtId="0" fontId="6" fillId="0" borderId="0"/>
    <xf numFmtId="0" fontId="6" fillId="0" borderId="0"/>
    <xf numFmtId="0" fontId="3" fillId="0" borderId="0" applyProtection="0"/>
    <xf numFmtId="0" fontId="6" fillId="0" borderId="0"/>
    <xf numFmtId="0" fontId="3" fillId="0" borderId="0" applyProtection="0"/>
    <xf numFmtId="0" fontId="3" fillId="0" borderId="0" applyProtection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3" fillId="0" borderId="0" applyProtection="0"/>
    <xf numFmtId="0" fontId="3" fillId="0" borderId="0" applyProtection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164" fontId="9" fillId="0" borderId="0" applyFont="0" applyFill="0" applyBorder="0" applyAlignment="0" applyProtection="0"/>
    <xf numFmtId="165" fontId="10" fillId="0" borderId="0" applyFill="0" applyBorder="0" applyProtection="0">
      <alignment horizontal="right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1" fillId="0" borderId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2" fontId="11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" borderId="0"/>
    <xf numFmtId="0" fontId="15" fillId="3" borderId="0"/>
    <xf numFmtId="0" fontId="16" fillId="0" borderId="0" applyNumberFormat="0" applyFont="0" applyBorder="0" applyProtection="0"/>
    <xf numFmtId="0" fontId="17" fillId="0" borderId="0" applyNumberFormat="0" applyProtection="0"/>
    <xf numFmtId="49" fontId="3" fillId="0" borderId="1" applyBorder="0" applyProtection="0">
      <alignment horizontal="left"/>
    </xf>
    <xf numFmtId="169" fontId="3" fillId="0" borderId="0" applyBorder="0" applyProtection="0"/>
    <xf numFmtId="0" fontId="18" fillId="0" borderId="0"/>
    <xf numFmtId="49" fontId="19" fillId="0" borderId="0" applyBorder="0" applyProtection="0"/>
    <xf numFmtId="0" fontId="3" fillId="0" borderId="1" applyBorder="0" applyProtection="0">
      <alignment horizontal="left"/>
      <protection locked="0"/>
    </xf>
    <xf numFmtId="0" fontId="3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8" fillId="0" borderId="0"/>
    <xf numFmtId="0" fontId="2" fillId="0" borderId="0"/>
    <xf numFmtId="0" fontId="8" fillId="0" borderId="0"/>
    <xf numFmtId="0" fontId="20" fillId="0" borderId="0">
      <alignment wrapText="1"/>
    </xf>
    <xf numFmtId="0" fontId="21" fillId="0" borderId="0"/>
    <xf numFmtId="0" fontId="3" fillId="0" borderId="0" applyProtection="0"/>
    <xf numFmtId="0" fontId="3" fillId="0" borderId="0" applyProtection="0"/>
    <xf numFmtId="49" fontId="8" fillId="0" borderId="0" applyProtection="0"/>
    <xf numFmtId="0" fontId="11" fillId="0" borderId="2" applyNumberFormat="0" applyFill="0" applyAlignment="0" applyProtection="0"/>
    <xf numFmtId="165" fontId="22" fillId="0" borderId="3">
      <alignment horizontal="right" vertical="center"/>
    </xf>
    <xf numFmtId="0" fontId="23" fillId="0" borderId="0"/>
    <xf numFmtId="0" fontId="3" fillId="0" borderId="0"/>
    <xf numFmtId="170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23" fillId="4" borderId="0" applyProtection="0"/>
    <xf numFmtId="172" fontId="24" fillId="0" borderId="4" applyProtection="0">
      <alignment horizontal="right" vertical="center"/>
    </xf>
    <xf numFmtId="173" fontId="25" fillId="0" borderId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6" fillId="0" borderId="5" applyNumberFormat="0" applyFont="0" applyFill="0" applyAlignment="0" applyProtection="0"/>
    <xf numFmtId="0" fontId="27" fillId="0" borderId="4">
      <alignment horizontal="justify" vertical="center" wrapText="1"/>
      <protection locked="0"/>
    </xf>
    <xf numFmtId="9" fontId="25" fillId="0" borderId="0" applyFill="0" applyBorder="0" applyAlignment="0" applyProtection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7" fillId="0" borderId="0"/>
    <xf numFmtId="0" fontId="39" fillId="0" borderId="0"/>
    <xf numFmtId="0" fontId="6" fillId="0" borderId="0"/>
    <xf numFmtId="0" fontId="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7" fillId="0" borderId="0"/>
    <xf numFmtId="9" fontId="4" fillId="0" borderId="0" applyFont="0" applyFill="0" applyBorder="0" applyAlignment="0" applyProtection="0"/>
    <xf numFmtId="0" fontId="33" fillId="0" borderId="63">
      <alignment horizontal="center" vertical="center" wrapText="1"/>
    </xf>
    <xf numFmtId="0" fontId="51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7" fontId="52" fillId="4" borderId="2"/>
    <xf numFmtId="177" fontId="52" fillId="8" borderId="64"/>
    <xf numFmtId="0" fontId="16" fillId="7" borderId="3">
      <alignment horizontal="center"/>
    </xf>
    <xf numFmtId="0" fontId="16" fillId="9" borderId="4">
      <alignment horizontal="center"/>
    </xf>
    <xf numFmtId="0" fontId="16" fillId="7" borderId="3">
      <alignment horizontal="center"/>
    </xf>
    <xf numFmtId="0" fontId="16" fillId="9" borderId="4">
      <alignment horizontal="center"/>
    </xf>
    <xf numFmtId="0" fontId="16" fillId="7" borderId="3">
      <alignment horizontal="center"/>
    </xf>
    <xf numFmtId="0" fontId="16" fillId="9" borderId="4">
      <alignment horizontal="center"/>
    </xf>
    <xf numFmtId="0" fontId="16" fillId="7" borderId="3">
      <alignment horizontal="center"/>
    </xf>
    <xf numFmtId="0" fontId="16" fillId="9" borderId="4">
      <alignment horizontal="center"/>
    </xf>
    <xf numFmtId="0" fontId="16" fillId="7" borderId="3">
      <alignment horizontal="center"/>
    </xf>
    <xf numFmtId="0" fontId="16" fillId="9" borderId="4">
      <alignment horizontal="center"/>
    </xf>
    <xf numFmtId="0" fontId="39" fillId="0" borderId="0"/>
    <xf numFmtId="49" fontId="16" fillId="10" borderId="0"/>
    <xf numFmtId="49" fontId="16" fillId="11" borderId="0"/>
    <xf numFmtId="0" fontId="39" fillId="0" borderId="0"/>
    <xf numFmtId="0" fontId="53" fillId="0" borderId="0">
      <alignment vertical="center"/>
    </xf>
    <xf numFmtId="0" fontId="52" fillId="0" borderId="0">
      <alignment vertical="center"/>
    </xf>
    <xf numFmtId="0" fontId="54" fillId="0" borderId="0">
      <alignment vertical="center"/>
    </xf>
    <xf numFmtId="0" fontId="6" fillId="0" borderId="0"/>
    <xf numFmtId="0" fontId="6" fillId="0" borderId="0"/>
    <xf numFmtId="49" fontId="54" fillId="0" borderId="0"/>
    <xf numFmtId="0" fontId="54" fillId="0" borderId="0">
      <alignment vertical="top"/>
    </xf>
    <xf numFmtId="178" fontId="54" fillId="0" borderId="0">
      <alignment wrapText="1"/>
    </xf>
    <xf numFmtId="49" fontId="54" fillId="0" borderId="0">
      <alignment horizontal="right"/>
    </xf>
    <xf numFmtId="177" fontId="52" fillId="12" borderId="25"/>
    <xf numFmtId="177" fontId="52" fillId="13" borderId="65"/>
    <xf numFmtId="0" fontId="29" fillId="0" borderId="0" applyProtection="0"/>
    <xf numFmtId="1" fontId="19" fillId="12" borderId="3" applyNumberFormat="0" applyFill="0" applyBorder="0" applyAlignment="0" applyProtection="0">
      <alignment horizontal="center" vertical="center" wrapText="1"/>
      <protection locked="0"/>
    </xf>
    <xf numFmtId="0" fontId="47" fillId="0" borderId="3" applyProtection="0">
      <alignment vertical="center"/>
    </xf>
    <xf numFmtId="0" fontId="47" fillId="0" borderId="3" applyProtection="0">
      <alignment vertical="center"/>
    </xf>
    <xf numFmtId="0" fontId="47" fillId="0" borderId="4" applyProtection="0">
      <alignment vertical="center"/>
    </xf>
    <xf numFmtId="0" fontId="47" fillId="0" borderId="4" applyProtection="0">
      <alignment vertical="center"/>
    </xf>
    <xf numFmtId="0" fontId="47" fillId="0" borderId="3" applyProtection="0">
      <alignment vertical="center"/>
    </xf>
    <xf numFmtId="0" fontId="47" fillId="0" borderId="3" applyProtection="0">
      <alignment vertical="center"/>
    </xf>
    <xf numFmtId="0" fontId="47" fillId="0" borderId="4" applyProtection="0">
      <alignment vertical="center"/>
    </xf>
    <xf numFmtId="0" fontId="47" fillId="0" borderId="4" applyProtection="0">
      <alignment vertical="center"/>
    </xf>
    <xf numFmtId="0" fontId="47" fillId="0" borderId="3" applyProtection="0">
      <alignment vertical="center"/>
    </xf>
    <xf numFmtId="0" fontId="47" fillId="0" borderId="3" applyProtection="0">
      <alignment vertical="center"/>
    </xf>
    <xf numFmtId="0" fontId="47" fillId="0" borderId="4" applyProtection="0">
      <alignment vertical="center"/>
    </xf>
    <xf numFmtId="0" fontId="47" fillId="0" borderId="4" applyProtection="0">
      <alignment vertical="center"/>
    </xf>
    <xf numFmtId="0" fontId="47" fillId="0" borderId="3" applyProtection="0">
      <alignment vertical="center"/>
    </xf>
    <xf numFmtId="0" fontId="47" fillId="0" borderId="3" applyProtection="0">
      <alignment vertical="center"/>
    </xf>
    <xf numFmtId="0" fontId="47" fillId="0" borderId="4" applyProtection="0">
      <alignment vertical="center"/>
    </xf>
    <xf numFmtId="0" fontId="47" fillId="0" borderId="4" applyProtection="0">
      <alignment vertical="center"/>
    </xf>
    <xf numFmtId="0" fontId="47" fillId="0" borderId="3" applyProtection="0">
      <alignment vertical="center"/>
    </xf>
    <xf numFmtId="0" fontId="47" fillId="0" borderId="3" applyProtection="0">
      <alignment vertical="center"/>
    </xf>
    <xf numFmtId="0" fontId="47" fillId="0" borderId="4" applyProtection="0">
      <alignment vertical="center"/>
    </xf>
    <xf numFmtId="0" fontId="47" fillId="0" borderId="4" applyProtection="0">
      <alignment vertical="center"/>
    </xf>
    <xf numFmtId="165" fontId="29" fillId="0" borderId="0" applyAlignment="0">
      <alignment horizontal="right" wrapText="1"/>
    </xf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1" borderId="0" applyNumberFormat="0" applyBorder="0" applyAlignment="0" applyProtection="0"/>
    <xf numFmtId="0" fontId="55" fillId="22" borderId="0" applyNumberFormat="0" applyBorder="0" applyAlignment="0" applyProtection="0"/>
    <xf numFmtId="0" fontId="55" fillId="21" borderId="0" applyNumberFormat="0" applyBorder="0" applyAlignment="0" applyProtection="0"/>
    <xf numFmtId="0" fontId="55" fillId="19" borderId="0" applyNumberFormat="0" applyBorder="0" applyAlignment="0" applyProtection="0"/>
    <xf numFmtId="0" fontId="55" fillId="14" borderId="0" applyNumberFormat="0" applyBorder="0" applyAlignment="0" applyProtection="0"/>
    <xf numFmtId="0" fontId="55" fillId="16" borderId="0" applyNumberFormat="0" applyBorder="0" applyAlignment="0" applyProtection="0"/>
    <xf numFmtId="0" fontId="55" fillId="18" borderId="0" applyNumberFormat="0" applyBorder="0" applyAlignment="0" applyProtection="0"/>
    <xf numFmtId="0" fontId="55" fillId="20" borderId="0" applyNumberFormat="0" applyBorder="0" applyAlignment="0" applyProtection="0"/>
    <xf numFmtId="0" fontId="55" fillId="22" borderId="0" applyNumberFormat="0" applyBorder="0" applyAlignment="0" applyProtection="0"/>
    <xf numFmtId="0" fontId="55" fillId="21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1" borderId="0" applyNumberFormat="0" applyBorder="0" applyAlignment="0" applyProtection="0"/>
    <xf numFmtId="0" fontId="55" fillId="22" borderId="0" applyNumberFormat="0" applyBorder="0" applyAlignment="0" applyProtection="0"/>
    <xf numFmtId="0" fontId="55" fillId="21" borderId="0" applyNumberFormat="0" applyBorder="0" applyAlignment="0" applyProtection="0"/>
    <xf numFmtId="0" fontId="55" fillId="19" borderId="0" applyNumberFormat="0" applyBorder="0" applyAlignment="0" applyProtection="0"/>
    <xf numFmtId="4" fontId="29" fillId="0" borderId="0" applyBorder="0" applyAlignment="0">
      <alignment horizontal="right" wrapText="1"/>
    </xf>
    <xf numFmtId="0" fontId="29" fillId="0" borderId="0">
      <alignment horizontal="right" wrapText="1"/>
    </xf>
    <xf numFmtId="0" fontId="55" fillId="15" borderId="0" applyNumberFormat="0" applyBorder="0" applyAlignment="0" applyProtection="0"/>
    <xf numFmtId="0" fontId="55" fillId="22" borderId="0" applyNumberFormat="0" applyBorder="0" applyAlignment="0" applyProtection="0"/>
    <xf numFmtId="0" fontId="55" fillId="17" borderId="0" applyNumberFormat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5" borderId="0" applyNumberFormat="0" applyBorder="0" applyAlignment="0" applyProtection="0"/>
    <xf numFmtId="0" fontId="55" fillId="22" borderId="0" applyNumberFormat="0" applyBorder="0" applyAlignment="0" applyProtection="0"/>
    <xf numFmtId="0" fontId="55" fillId="25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7" borderId="0" applyNumberFormat="0" applyBorder="0" applyAlignment="0" applyProtection="0"/>
    <xf numFmtId="0" fontId="55" fillId="23" borderId="0" applyNumberFormat="0" applyBorder="0" applyAlignment="0" applyProtection="0"/>
    <xf numFmtId="0" fontId="55" fillId="20" borderId="0" applyNumberFormat="0" applyBorder="0" applyAlignment="0" applyProtection="0"/>
    <xf numFmtId="0" fontId="55" fillId="15" borderId="0" applyNumberFormat="0" applyBorder="0" applyAlignment="0" applyProtection="0"/>
    <xf numFmtId="0" fontId="55" fillId="25" borderId="0" applyNumberFormat="0" applyBorder="0" applyAlignment="0" applyProtection="0"/>
    <xf numFmtId="0" fontId="55" fillId="15" borderId="0" applyNumberFormat="0" applyBorder="0" applyAlignment="0" applyProtection="0"/>
    <xf numFmtId="0" fontId="55" fillId="22" borderId="0" applyNumberFormat="0" applyBorder="0" applyAlignment="0" applyProtection="0"/>
    <xf numFmtId="0" fontId="55" fillId="17" borderId="0" applyNumberFormat="0" applyBorder="0" applyAlignment="0" applyProtection="0"/>
    <xf numFmtId="0" fontId="55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16" borderId="0" applyNumberFormat="0" applyBorder="0" applyAlignment="0" applyProtection="0"/>
    <xf numFmtId="0" fontId="55" fillId="15" borderId="0" applyNumberFormat="0" applyBorder="0" applyAlignment="0" applyProtection="0"/>
    <xf numFmtId="0" fontId="55" fillId="22" borderId="0" applyNumberFormat="0" applyBorder="0" applyAlignment="0" applyProtection="0"/>
    <xf numFmtId="0" fontId="55" fillId="25" borderId="0" applyNumberFormat="0" applyBorder="0" applyAlignment="0" applyProtection="0"/>
    <xf numFmtId="0" fontId="55" fillId="19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7" borderId="0" applyNumberFormat="0" applyBorder="0" applyAlignment="0" applyProtection="0"/>
    <xf numFmtId="0" fontId="56" fillId="27" borderId="0" applyNumberFormat="0" applyBorder="0" applyAlignment="0" applyProtection="0"/>
    <xf numFmtId="0" fontId="56" fillId="23" borderId="0" applyNumberFormat="0" applyBorder="0" applyAlignment="0" applyProtection="0"/>
    <xf numFmtId="0" fontId="56" fillId="25" borderId="0" applyNumberFormat="0" applyBorder="0" applyAlignment="0" applyProtection="0"/>
    <xf numFmtId="0" fontId="56" fillId="28" borderId="0" applyNumberFormat="0" applyBorder="0" applyAlignment="0" applyProtection="0"/>
    <xf numFmtId="0" fontId="56" fillId="16" borderId="0" applyNumberFormat="0" applyBorder="0" applyAlignment="0" applyProtection="0"/>
    <xf numFmtId="0" fontId="56" fillId="29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6" fillId="17" borderId="0" applyNumberFormat="0" applyBorder="0" applyAlignment="0" applyProtection="0"/>
    <xf numFmtId="0" fontId="56" fillId="26" borderId="0" applyNumberFormat="0" applyBorder="0" applyAlignment="0" applyProtection="0"/>
    <xf numFmtId="0" fontId="56" fillId="17" borderId="0" applyNumberFormat="0" applyBorder="0" applyAlignment="0" applyProtection="0"/>
    <xf numFmtId="0" fontId="56" fillId="23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56" fillId="30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17" borderId="0" applyNumberFormat="0" applyBorder="0" applyAlignment="0" applyProtection="0"/>
    <xf numFmtId="0" fontId="56" fillId="27" borderId="0" applyNumberFormat="0" applyBorder="0" applyAlignment="0" applyProtection="0"/>
    <xf numFmtId="0" fontId="56" fillId="23" borderId="0" applyNumberFormat="0" applyBorder="0" applyAlignment="0" applyProtection="0"/>
    <xf numFmtId="0" fontId="56" fillId="25" borderId="0" applyNumberFormat="0" applyBorder="0" applyAlignment="0" applyProtection="0"/>
    <xf numFmtId="0" fontId="56" fillId="28" borderId="0" applyNumberFormat="0" applyBorder="0" applyAlignment="0" applyProtection="0"/>
    <xf numFmtId="0" fontId="56" fillId="16" borderId="0" applyNumberFormat="0" applyBorder="0" applyAlignment="0" applyProtection="0"/>
    <xf numFmtId="0" fontId="56" fillId="29" borderId="0" applyNumberFormat="0" applyBorder="0" applyAlignment="0" applyProtection="0"/>
    <xf numFmtId="0" fontId="56" fillId="22" borderId="0" applyNumberFormat="0" applyBorder="0" applyAlignment="0" applyProtection="0"/>
    <xf numFmtId="0" fontId="56" fillId="30" borderId="0" applyNumberFormat="0" applyBorder="0" applyAlignment="0" applyProtection="0"/>
    <xf numFmtId="0" fontId="56" fillId="17" borderId="0" applyNumberFormat="0" applyBorder="0" applyAlignment="0" applyProtection="0"/>
    <xf numFmtId="0" fontId="56" fillId="31" borderId="0" applyNumberFormat="0" applyBorder="0" applyAlignment="0" applyProtection="0"/>
    <xf numFmtId="0" fontId="56" fillId="32" borderId="0" applyNumberFormat="0" applyBorder="0" applyAlignment="0" applyProtection="0"/>
    <xf numFmtId="0" fontId="56" fillId="33" borderId="0" applyNumberFormat="0" applyBorder="0" applyAlignment="0" applyProtection="0"/>
    <xf numFmtId="0" fontId="56" fillId="27" borderId="0" applyNumberFormat="0" applyBorder="0" applyAlignment="0" applyProtection="0"/>
    <xf numFmtId="0" fontId="56" fillId="34" borderId="0" applyNumberFormat="0" applyBorder="0" applyAlignment="0" applyProtection="0"/>
    <xf numFmtId="0" fontId="56" fillId="25" borderId="0" applyNumberFormat="0" applyBorder="0" applyAlignment="0" applyProtection="0"/>
    <xf numFmtId="0" fontId="56" fillId="28" borderId="0" applyNumberFormat="0" applyBorder="0" applyAlignment="0" applyProtection="0"/>
    <xf numFmtId="0" fontId="56" fillId="35" borderId="0" applyNumberFormat="0" applyBorder="0" applyAlignment="0" applyProtection="0"/>
    <xf numFmtId="0" fontId="56" fillId="29" borderId="0" applyNumberFormat="0" applyBorder="0" applyAlignment="0" applyProtection="0"/>
    <xf numFmtId="0" fontId="56" fillId="27" borderId="0" applyNumberFormat="0" applyBorder="0" applyAlignment="0" applyProtection="0"/>
    <xf numFmtId="0" fontId="56" fillId="33" borderId="0" applyNumberFormat="0" applyBorder="0" applyAlignment="0" applyProtection="0"/>
    <xf numFmtId="0" fontId="57" fillId="16" borderId="0" applyNumberFormat="0" applyBorder="0" applyAlignment="0" applyProtection="0"/>
    <xf numFmtId="0" fontId="57" fillId="20" borderId="0" applyNumberFormat="0" applyBorder="0" applyAlignment="0" applyProtection="0"/>
    <xf numFmtId="179" fontId="58" fillId="0" borderId="0"/>
    <xf numFmtId="0" fontId="59" fillId="0" borderId="0"/>
    <xf numFmtId="3" fontId="47" fillId="0" borderId="66">
      <alignment horizontal="left" vertical="center"/>
    </xf>
    <xf numFmtId="3" fontId="47" fillId="0" borderId="66">
      <alignment horizontal="left" vertical="center"/>
    </xf>
    <xf numFmtId="0" fontId="60" fillId="36" borderId="67" applyNumberFormat="0" applyAlignment="0" applyProtection="0"/>
    <xf numFmtId="0" fontId="61" fillId="37" borderId="67" applyNumberFormat="0" applyAlignment="0" applyProtection="0"/>
    <xf numFmtId="169" fontId="62" fillId="0" borderId="3" applyNumberFormat="0" applyBorder="0" applyAlignment="0">
      <alignment horizontal="right" vertical="center"/>
      <protection locked="0"/>
    </xf>
    <xf numFmtId="180" fontId="29" fillId="0" borderId="0" applyFont="0" applyFill="0" applyBorder="0">
      <alignment horizontal="right" vertical="center"/>
    </xf>
    <xf numFmtId="0" fontId="63" fillId="0" borderId="68" applyNumberFormat="0" applyFill="0" applyAlignment="0" applyProtection="0"/>
    <xf numFmtId="0" fontId="63" fillId="0" borderId="69" applyNumberFormat="0" applyFill="0" applyAlignment="0" applyProtection="0"/>
    <xf numFmtId="3" fontId="64" fillId="0" borderId="0" applyFont="0" applyFill="0" applyBorder="0" applyAlignment="0" applyProtection="0"/>
    <xf numFmtId="181" fontId="64" fillId="0" borderId="0" applyFont="0" applyFill="0" applyBorder="0" applyAlignment="0" applyProtection="0"/>
    <xf numFmtId="41" fontId="8" fillId="0" borderId="0" applyFont="0" applyFill="0" applyBorder="0" applyAlignment="0" applyProtection="0"/>
    <xf numFmtId="39" fontId="8" fillId="0" borderId="0" applyFont="0" applyFill="0" applyBorder="0" applyAlignment="0" applyProtection="0"/>
    <xf numFmtId="0" fontId="65" fillId="18" borderId="0" applyNumberFormat="0" applyBorder="0" applyAlignment="0" applyProtection="0"/>
    <xf numFmtId="182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66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5" fillId="18" borderId="0" applyNumberFormat="0" applyBorder="0" applyAlignment="0" applyProtection="0"/>
    <xf numFmtId="0" fontId="65" fillId="22" borderId="0" applyNumberFormat="0" applyBorder="0" applyAlignment="0" applyProtection="0"/>
    <xf numFmtId="0" fontId="67" fillId="0" borderId="70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71" applyNumberFormat="0" applyFill="0" applyAlignment="0" applyProtection="0"/>
    <xf numFmtId="0" fontId="70" fillId="0" borderId="72" applyNumberFormat="0" applyFill="0" applyAlignment="0" applyProtection="0"/>
    <xf numFmtId="0" fontId="71" fillId="0" borderId="0" applyNumberFormat="0" applyFill="0" applyBorder="0" applyAlignment="0" applyProtection="0"/>
    <xf numFmtId="0" fontId="72" fillId="0" borderId="73" applyNumberFormat="0" applyFill="0" applyAlignment="0" applyProtection="0"/>
    <xf numFmtId="0" fontId="73" fillId="0" borderId="74" applyNumberFormat="0" applyFill="0" applyAlignment="0" applyProtection="0"/>
    <xf numFmtId="0" fontId="74" fillId="0" borderId="75" applyNumberFormat="0" applyFill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32" fillId="0" borderId="0">
      <alignment horizontal="center" vertical="center" wrapText="1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2" fillId="38" borderId="76" applyNumberFormat="0" applyAlignment="0" applyProtection="0"/>
    <xf numFmtId="0" fontId="57" fillId="16" borderId="0" applyNumberFormat="0" applyBorder="0" applyAlignment="0" applyProtection="0"/>
    <xf numFmtId="0" fontId="83" fillId="21" borderId="67" applyNumberFormat="0" applyAlignment="0" applyProtection="0"/>
    <xf numFmtId="0" fontId="83" fillId="24" borderId="67" applyNumberFormat="0" applyAlignment="0" applyProtection="0"/>
    <xf numFmtId="0" fontId="84" fillId="0" borderId="0"/>
    <xf numFmtId="0" fontId="82" fillId="38" borderId="76" applyNumberFormat="0" applyAlignment="0" applyProtection="0"/>
    <xf numFmtId="0" fontId="82" fillId="38" borderId="76" applyNumberFormat="0" applyAlignment="0" applyProtection="0"/>
    <xf numFmtId="0" fontId="85" fillId="0" borderId="77" applyNumberFormat="0" applyFill="0" applyAlignment="0" applyProtection="0"/>
    <xf numFmtId="0" fontId="86" fillId="0" borderId="78" applyNumberFormat="0" applyFill="0" applyAlignment="0" applyProtection="0"/>
    <xf numFmtId="0" fontId="67" fillId="0" borderId="70" applyNumberFormat="0" applyFill="0" applyAlignment="0" applyProtection="0"/>
    <xf numFmtId="0" fontId="69" fillId="0" borderId="71" applyNumberFormat="0" applyFill="0" applyAlignment="0" applyProtection="0"/>
    <xf numFmtId="0" fontId="70" fillId="0" borderId="72" applyNumberFormat="0" applyFill="0" applyAlignment="0" applyProtection="0"/>
    <xf numFmtId="0" fontId="72" fillId="0" borderId="73" applyNumberFormat="0" applyFill="0" applyAlignment="0" applyProtection="0"/>
    <xf numFmtId="0" fontId="73" fillId="0" borderId="74" applyNumberFormat="0" applyFill="0" applyAlignment="0" applyProtection="0"/>
    <xf numFmtId="0" fontId="74" fillId="0" borderId="75" applyNumberFormat="0" applyFill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87" fillId="0" borderId="0">
      <alignment horizontal="left"/>
    </xf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0" fillId="24" borderId="0" applyNumberFormat="0" applyBorder="0" applyAlignment="0" applyProtection="0"/>
    <xf numFmtId="0" fontId="91" fillId="24" borderId="0" applyNumberFormat="0" applyBorder="0" applyAlignment="0" applyProtection="0"/>
    <xf numFmtId="0" fontId="90" fillId="24" borderId="0" applyNumberFormat="0" applyBorder="0" applyAlignment="0" applyProtection="0"/>
    <xf numFmtId="0" fontId="90" fillId="24" borderId="0" applyNumberFormat="0" applyBorder="0" applyAlignment="0" applyProtection="0"/>
    <xf numFmtId="0" fontId="91" fillId="24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4" fontId="92" fillId="0" borderId="0" applyBorder="0" applyProtection="0"/>
    <xf numFmtId="0" fontId="8" fillId="0" borderId="0"/>
    <xf numFmtId="0" fontId="8" fillId="0" borderId="0"/>
    <xf numFmtId="0" fontId="21" fillId="0" borderId="0"/>
    <xf numFmtId="0" fontId="55" fillId="0" borderId="0"/>
    <xf numFmtId="0" fontId="92" fillId="0" borderId="0" applyNumberFormat="0" applyBorder="0" applyProtection="0"/>
    <xf numFmtId="0" fontId="5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8" fillId="0" borderId="0"/>
    <xf numFmtId="0" fontId="8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" fillId="0" borderId="0"/>
    <xf numFmtId="0" fontId="8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8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8" fillId="0" borderId="0"/>
    <xf numFmtId="0" fontId="8" fillId="0" borderId="0"/>
    <xf numFmtId="0" fontId="8" fillId="0" borderId="0"/>
    <xf numFmtId="0" fontId="3" fillId="0" borderId="0" applyProtection="0"/>
    <xf numFmtId="0" fontId="8" fillId="0" borderId="0"/>
    <xf numFmtId="0" fontId="8" fillId="0" borderId="0"/>
    <xf numFmtId="0" fontId="3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Alignment="0">
      <alignment vertical="top" wrapText="1"/>
      <protection locked="0"/>
    </xf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19" borderId="79" applyNumberFormat="0" applyFont="0" applyAlignment="0" applyProtection="0"/>
    <xf numFmtId="0" fontId="8" fillId="19" borderId="79" applyNumberFormat="0" applyFont="0" applyAlignment="0" applyProtection="0"/>
    <xf numFmtId="0" fontId="8" fillId="19" borderId="79" applyNumberFormat="0" applyFont="0" applyAlignment="0" applyProtection="0"/>
    <xf numFmtId="0" fontId="8" fillId="19" borderId="79" applyNumberFormat="0" applyFont="0" applyAlignment="0" applyProtection="0"/>
    <xf numFmtId="0" fontId="8" fillId="19" borderId="79" applyNumberFormat="0" applyFont="0" applyAlignment="0" applyProtection="0"/>
    <xf numFmtId="0" fontId="8" fillId="19" borderId="79" applyNumberFormat="0" applyFont="0" applyAlignment="0" applyProtection="0"/>
    <xf numFmtId="0" fontId="4" fillId="19" borderId="79" applyNumberFormat="0" applyFont="0" applyAlignment="0" applyProtection="0"/>
    <xf numFmtId="185" fontId="16" fillId="0" borderId="0" applyFont="0" applyFill="0" applyBorder="0" applyAlignment="0" applyProtection="0"/>
    <xf numFmtId="186" fontId="16" fillId="0" borderId="0" applyFont="0" applyFill="0" applyBorder="0" applyAlignment="0" applyProtection="0"/>
    <xf numFmtId="0" fontId="62" fillId="0" borderId="26" applyNumberFormat="0" applyFont="0" applyBorder="0" applyAlignment="0">
      <alignment horizontal="left" vertical="center"/>
    </xf>
    <xf numFmtId="0" fontId="62" fillId="0" borderId="26" applyNumberFormat="0" applyFont="0" applyBorder="0" applyAlignment="0">
      <alignment vertical="center"/>
    </xf>
    <xf numFmtId="0" fontId="62" fillId="0" borderId="26" applyNumberFormat="0" applyBorder="0" applyAlignment="0">
      <alignment horizontal="left" vertical="center"/>
    </xf>
    <xf numFmtId="0" fontId="93" fillId="36" borderId="80" applyNumberFormat="0" applyAlignment="0" applyProtection="0"/>
    <xf numFmtId="0" fontId="93" fillId="37" borderId="80" applyNumberFormat="0" applyAlignment="0" applyProtection="0"/>
    <xf numFmtId="187" fontId="41" fillId="0" borderId="0">
      <alignment horizontal="center" vertical="center"/>
    </xf>
    <xf numFmtId="187" fontId="3" fillId="0" borderId="0">
      <alignment horizontal="center" vertical="center"/>
    </xf>
    <xf numFmtId="187" fontId="3" fillId="0" borderId="0">
      <alignment horizontal="center" vertical="center"/>
    </xf>
    <xf numFmtId="0" fontId="8" fillId="19" borderId="79" applyNumberFormat="0" applyFont="0" applyAlignment="0" applyProtection="0"/>
    <xf numFmtId="0" fontId="8" fillId="19" borderId="79" applyNumberFormat="0" applyFont="0" applyAlignment="0" applyProtection="0"/>
    <xf numFmtId="0" fontId="4" fillId="19" borderId="79" applyNumberFormat="0" applyFont="0" applyAlignment="0" applyProtection="0"/>
    <xf numFmtId="0" fontId="85" fillId="0" borderId="77" applyNumberFormat="0" applyFill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5" fillId="0" borderId="77" applyNumberFormat="0" applyFill="0" applyAlignment="0" applyProtection="0"/>
    <xf numFmtId="0" fontId="86" fillId="0" borderId="78" applyNumberFormat="0" applyFill="0" applyAlignment="0" applyProtection="0"/>
    <xf numFmtId="0" fontId="94" fillId="0" borderId="0"/>
    <xf numFmtId="0" fontId="63" fillId="0" borderId="68" applyNumberFormat="0" applyFill="0" applyAlignment="0" applyProtection="0"/>
    <xf numFmtId="0" fontId="65" fillId="18" borderId="0" applyNumberFormat="0" applyBorder="0" applyAlignment="0" applyProtection="0"/>
    <xf numFmtId="0" fontId="65" fillId="22" borderId="0" applyNumberFormat="0" applyBorder="0" applyAlignment="0" applyProtection="0"/>
    <xf numFmtId="0" fontId="29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 applyProtection="0"/>
    <xf numFmtId="49" fontId="29" fillId="0" borderId="0" applyFill="0" applyBorder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5" fillId="0" borderId="36">
      <alignment horizontal="center" wrapText="1"/>
    </xf>
    <xf numFmtId="0" fontId="96" fillId="0" borderId="34">
      <alignment horizontal="center" wrapText="1"/>
    </xf>
    <xf numFmtId="0" fontId="88" fillId="0" borderId="0" applyNumberFormat="0" applyFill="0" applyBorder="0" applyAlignment="0" applyProtection="0"/>
    <xf numFmtId="0" fontId="64" fillId="0" borderId="53" applyNumberFormat="0" applyFont="0" applyFill="0" applyAlignment="0" applyProtection="0"/>
    <xf numFmtId="0" fontId="63" fillId="0" borderId="69" applyNumberFormat="0" applyFill="0" applyAlignment="0" applyProtection="0"/>
    <xf numFmtId="0" fontId="83" fillId="21" borderId="67" applyNumberFormat="0" applyAlignment="0" applyProtection="0"/>
    <xf numFmtId="0" fontId="83" fillId="24" borderId="67" applyNumberFormat="0" applyAlignment="0" applyProtection="0"/>
    <xf numFmtId="0" fontId="60" fillId="36" borderId="67" applyNumberFormat="0" applyAlignment="0" applyProtection="0"/>
    <xf numFmtId="0" fontId="61" fillId="37" borderId="67" applyNumberFormat="0" applyAlignment="0" applyProtection="0"/>
    <xf numFmtId="0" fontId="93" fillId="36" borderId="80" applyNumberFormat="0" applyAlignment="0" applyProtection="0"/>
    <xf numFmtId="0" fontId="93" fillId="37" borderId="80" applyNumberFormat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6" fillId="0" borderId="0" applyFont="0" applyFill="0" applyBorder="0" applyAlignment="0" applyProtection="0"/>
    <xf numFmtId="0" fontId="86" fillId="0" borderId="0" applyNumberFormat="0" applyFill="0" applyBorder="0" applyAlignment="0" applyProtection="0"/>
    <xf numFmtId="0" fontId="97" fillId="0" borderId="26" applyNumberFormat="0" applyFont="0" applyBorder="0" applyAlignment="0">
      <alignment horizontal="left" vertical="center"/>
    </xf>
    <xf numFmtId="0" fontId="57" fillId="16" borderId="0" applyNumberFormat="0" applyBorder="0" applyAlignment="0" applyProtection="0"/>
    <xf numFmtId="0" fontId="56" fillId="31" borderId="0" applyNumberFormat="0" applyBorder="0" applyAlignment="0" applyProtection="0"/>
    <xf numFmtId="0" fontId="56" fillId="32" borderId="0" applyNumberFormat="0" applyBorder="0" applyAlignment="0" applyProtection="0"/>
    <xf numFmtId="0" fontId="56" fillId="33" borderId="0" applyNumberFormat="0" applyBorder="0" applyAlignment="0" applyProtection="0"/>
    <xf numFmtId="0" fontId="56" fillId="27" borderId="0" applyNumberFormat="0" applyBorder="0" applyAlignment="0" applyProtection="0"/>
    <xf numFmtId="0" fontId="56" fillId="34" borderId="0" applyNumberFormat="0" applyBorder="0" applyAlignment="0" applyProtection="0"/>
    <xf numFmtId="0" fontId="56" fillId="25" borderId="0" applyNumberFormat="0" applyBorder="0" applyAlignment="0" applyProtection="0"/>
    <xf numFmtId="0" fontId="56" fillId="28" borderId="0" applyNumberFormat="0" applyBorder="0" applyAlignment="0" applyProtection="0"/>
    <xf numFmtId="0" fontId="56" fillId="35" borderId="0" applyNumberFormat="0" applyBorder="0" applyAlignment="0" applyProtection="0"/>
    <xf numFmtId="0" fontId="56" fillId="29" borderId="0" applyNumberFormat="0" applyBorder="0" applyAlignment="0" applyProtection="0"/>
    <xf numFmtId="0" fontId="56" fillId="27" borderId="0" applyNumberFormat="0" applyBorder="0" applyAlignment="0" applyProtection="0"/>
    <xf numFmtId="0" fontId="56" fillId="33" borderId="0" applyNumberFormat="0" applyBorder="0" applyAlignment="0" applyProtection="0"/>
    <xf numFmtId="0" fontId="56" fillId="31" borderId="0" applyNumberFormat="0" applyBorder="0" applyAlignment="0" applyProtection="0"/>
    <xf numFmtId="0" fontId="56" fillId="33" borderId="0" applyNumberFormat="0" applyBorder="0" applyAlignment="0" applyProtection="0"/>
    <xf numFmtId="0" fontId="56" fillId="34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56" fillId="27" borderId="0" applyNumberFormat="0" applyBorder="0" applyAlignment="0" applyProtection="0"/>
    <xf numFmtId="41" fontId="16" fillId="0" borderId="0" applyFont="0" applyFill="0" applyBorder="0" applyAlignment="0" applyProtection="0"/>
    <xf numFmtId="0" fontId="51" fillId="0" borderId="0"/>
    <xf numFmtId="43" fontId="98" fillId="0" borderId="0" applyFont="0" applyFill="0" applyBorder="0" applyAlignment="0" applyProtection="0"/>
    <xf numFmtId="38" fontId="99" fillId="0" borderId="0" applyFont="0" applyFill="0" applyBorder="0" applyAlignment="0" applyProtection="0"/>
    <xf numFmtId="0" fontId="100" fillId="0" borderId="0"/>
  </cellStyleXfs>
  <cellXfs count="266">
    <xf numFmtId="0" fontId="0" fillId="0" borderId="0" xfId="0"/>
    <xf numFmtId="0" fontId="28" fillId="0" borderId="0" xfId="79" applyFont="1"/>
    <xf numFmtId="0" fontId="4" fillId="0" borderId="0" xfId="79"/>
    <xf numFmtId="0" fontId="4" fillId="0" borderId="0" xfId="79" applyAlignment="1">
      <alignment vertical="top"/>
    </xf>
    <xf numFmtId="0" fontId="4" fillId="0" borderId="3" xfId="79" applyBorder="1" applyAlignment="1">
      <alignment vertical="center"/>
    </xf>
    <xf numFmtId="49" fontId="4" fillId="0" borderId="25" xfId="79" applyNumberFormat="1" applyBorder="1" applyAlignment="1">
      <alignment vertical="center"/>
    </xf>
    <xf numFmtId="49" fontId="4" fillId="0" borderId="0" xfId="79" applyNumberFormat="1" applyAlignment="1">
      <alignment vertical="top"/>
    </xf>
    <xf numFmtId="49" fontId="4" fillId="0" borderId="0" xfId="79" applyNumberFormat="1" applyAlignment="1">
      <alignment vertical="top" wrapText="1"/>
    </xf>
    <xf numFmtId="0" fontId="4" fillId="0" borderId="0" xfId="79" applyAlignment="1">
      <alignment horizontal="center" vertical="top"/>
    </xf>
    <xf numFmtId="0" fontId="4" fillId="0" borderId="0" xfId="79" applyAlignment="1">
      <alignment vertical="top" wrapText="1"/>
    </xf>
    <xf numFmtId="0" fontId="8" fillId="0" borderId="53" xfId="1420" applyFont="1" applyBorder="1"/>
    <xf numFmtId="0" fontId="8" fillId="0" borderId="54" xfId="1420" applyFont="1" applyBorder="1"/>
    <xf numFmtId="0" fontId="8" fillId="0" borderId="58" xfId="1420" applyFont="1" applyBorder="1"/>
    <xf numFmtId="0" fontId="28" fillId="0" borderId="0" xfId="1821" applyFont="1"/>
    <xf numFmtId="0" fontId="4" fillId="0" borderId="0" xfId="1821"/>
    <xf numFmtId="0" fontId="4" fillId="0" borderId="0" xfId="1821" applyBorder="1"/>
    <xf numFmtId="0" fontId="4" fillId="0" borderId="0" xfId="1821" applyAlignment="1"/>
    <xf numFmtId="4" fontId="4" fillId="0" borderId="0" xfId="1821" applyNumberFormat="1"/>
    <xf numFmtId="0" fontId="4" fillId="0" borderId="0" xfId="1821" applyAlignment="1">
      <alignment vertical="top"/>
    </xf>
    <xf numFmtId="0" fontId="4" fillId="0" borderId="3" xfId="1821" applyBorder="1" applyAlignment="1">
      <alignment vertical="center"/>
    </xf>
    <xf numFmtId="49" fontId="4" fillId="0" borderId="25" xfId="1821" applyNumberFormat="1" applyBorder="1" applyAlignment="1">
      <alignment vertical="center"/>
    </xf>
    <xf numFmtId="49" fontId="4" fillId="0" borderId="0" xfId="1821" applyNumberFormat="1" applyAlignment="1">
      <alignment vertical="top"/>
    </xf>
    <xf numFmtId="49" fontId="4" fillId="0" borderId="0" xfId="1821" applyNumberFormat="1" applyAlignment="1">
      <alignment vertical="top" wrapText="1"/>
    </xf>
    <xf numFmtId="0" fontId="4" fillId="0" borderId="0" xfId="1821" applyAlignment="1">
      <alignment horizontal="center" vertical="top"/>
    </xf>
    <xf numFmtId="0" fontId="4" fillId="0" borderId="0" xfId="1821" applyAlignment="1">
      <alignment vertical="top" wrapText="1"/>
    </xf>
    <xf numFmtId="0" fontId="34" fillId="0" borderId="33" xfId="1821" applyFont="1" applyBorder="1" applyAlignment="1">
      <alignment horizontal="centerContinuous" vertical="top"/>
    </xf>
    <xf numFmtId="0" fontId="8" fillId="0" borderId="33" xfId="1821" applyFont="1" applyBorder="1" applyAlignment="1">
      <alignment horizontal="centerContinuous"/>
    </xf>
    <xf numFmtId="0" fontId="35" fillId="7" borderId="8" xfId="1821" applyFont="1" applyFill="1" applyBorder="1" applyAlignment="1">
      <alignment horizontal="left"/>
    </xf>
    <xf numFmtId="0" fontId="36" fillId="7" borderId="40" xfId="1821" applyFont="1" applyFill="1" applyBorder="1" applyAlignment="1">
      <alignment horizontal="centerContinuous"/>
    </xf>
    <xf numFmtId="49" fontId="37" fillId="7" borderId="9" xfId="1821" applyNumberFormat="1" applyFont="1" applyFill="1" applyBorder="1" applyAlignment="1">
      <alignment horizontal="left"/>
    </xf>
    <xf numFmtId="49" fontId="36" fillId="7" borderId="40" xfId="1821" applyNumberFormat="1" applyFont="1" applyFill="1" applyBorder="1" applyAlignment="1">
      <alignment horizontal="centerContinuous"/>
    </xf>
    <xf numFmtId="0" fontId="36" fillId="0" borderId="12" xfId="1821" applyFont="1" applyBorder="1"/>
    <xf numFmtId="49" fontId="36" fillId="0" borderId="13" xfId="1821" applyNumberFormat="1" applyFont="1" applyBorder="1" applyAlignment="1">
      <alignment horizontal="left"/>
    </xf>
    <xf numFmtId="0" fontId="8" fillId="0" borderId="24" xfId="1821" applyFont="1" applyBorder="1"/>
    <xf numFmtId="0" fontId="36" fillId="0" borderId="27" xfId="1821" applyFont="1" applyBorder="1"/>
    <xf numFmtId="49" fontId="36" fillId="0" borderId="25" xfId="1821" applyNumberFormat="1" applyFont="1" applyBorder="1"/>
    <xf numFmtId="49" fontId="36" fillId="0" borderId="27" xfId="1821" applyNumberFormat="1" applyFont="1" applyBorder="1"/>
    <xf numFmtId="0" fontId="36" fillId="0" borderId="3" xfId="1821" applyFont="1" applyBorder="1"/>
    <xf numFmtId="0" fontId="36" fillId="0" borderId="15" xfId="1821" applyFont="1" applyBorder="1" applyAlignment="1">
      <alignment horizontal="left"/>
    </xf>
    <xf numFmtId="0" fontId="35" fillId="0" borderId="24" xfId="1821" applyFont="1" applyBorder="1"/>
    <xf numFmtId="49" fontId="36" fillId="0" borderId="15" xfId="1821" applyNumberFormat="1" applyFont="1" applyBorder="1" applyAlignment="1">
      <alignment horizontal="left"/>
    </xf>
    <xf numFmtId="49" fontId="35" fillId="7" borderId="24" xfId="1821" applyNumberFormat="1" applyFont="1" applyFill="1" applyBorder="1"/>
    <xf numFmtId="49" fontId="8" fillId="7" borderId="27" xfId="1821" applyNumberFormat="1" applyFont="1" applyFill="1" applyBorder="1"/>
    <xf numFmtId="49" fontId="35" fillId="7" borderId="25" xfId="1821" applyNumberFormat="1" applyFont="1" applyFill="1" applyBorder="1"/>
    <xf numFmtId="49" fontId="8" fillId="7" borderId="25" xfId="1821" applyNumberFormat="1" applyFont="1" applyFill="1" applyBorder="1"/>
    <xf numFmtId="0" fontId="36" fillId="0" borderId="3" xfId="1821" applyFont="1" applyFill="1" applyBorder="1"/>
    <xf numFmtId="3" fontId="36" fillId="0" borderId="15" xfId="1821" applyNumberFormat="1" applyFont="1" applyBorder="1" applyAlignment="1">
      <alignment horizontal="left"/>
    </xf>
    <xf numFmtId="0" fontId="4" fillId="0" borderId="0" xfId="1821" applyFill="1"/>
    <xf numFmtId="49" fontId="35" fillId="7" borderId="6" xfId="1821" applyNumberFormat="1" applyFont="1" applyFill="1" applyBorder="1"/>
    <xf numFmtId="49" fontId="8" fillId="7" borderId="41" xfId="1821" applyNumberFormat="1" applyFont="1" applyFill="1" applyBorder="1"/>
    <xf numFmtId="49" fontId="35" fillId="7" borderId="0" xfId="1821" applyNumberFormat="1" applyFont="1" applyFill="1" applyBorder="1"/>
    <xf numFmtId="49" fontId="8" fillId="7" borderId="0" xfId="1821" applyNumberFormat="1" applyFont="1" applyFill="1" applyBorder="1"/>
    <xf numFmtId="49" fontId="36" fillId="0" borderId="3" xfId="1821" applyNumberFormat="1" applyFont="1" applyBorder="1" applyAlignment="1">
      <alignment horizontal="left"/>
    </xf>
    <xf numFmtId="0" fontId="36" fillId="0" borderId="14" xfId="1821" applyFont="1" applyBorder="1"/>
    <xf numFmtId="0" fontId="36" fillId="0" borderId="3" xfId="1821" applyNumberFormat="1" applyFont="1" applyBorder="1"/>
    <xf numFmtId="0" fontId="36" fillId="0" borderId="28" xfId="1821" applyNumberFormat="1" applyFont="1" applyBorder="1" applyAlignment="1">
      <alignment horizontal="left"/>
    </xf>
    <xf numFmtId="0" fontId="4" fillId="0" borderId="0" xfId="1821" applyNumberFormat="1" applyBorder="1"/>
    <xf numFmtId="0" fontId="4" fillId="0" borderId="0" xfId="1821" applyNumberFormat="1"/>
    <xf numFmtId="0" fontId="36" fillId="0" borderId="28" xfId="1821" applyFont="1" applyBorder="1" applyAlignment="1">
      <alignment horizontal="left"/>
    </xf>
    <xf numFmtId="0" fontId="36" fillId="0" borderId="3" xfId="1821" applyFont="1" applyFill="1" applyBorder="1" applyAlignment="1"/>
    <xf numFmtId="0" fontId="36" fillId="0" borderId="28" xfId="1821" applyFont="1" applyFill="1" applyBorder="1" applyAlignment="1"/>
    <xf numFmtId="0" fontId="4" fillId="0" borderId="0" xfId="1821" applyFont="1" applyFill="1" applyBorder="1" applyAlignment="1"/>
    <xf numFmtId="0" fontId="36" fillId="0" borderId="3" xfId="1821" applyFont="1" applyBorder="1" applyAlignment="1"/>
    <xf numFmtId="0" fontId="36" fillId="0" borderId="28" xfId="1821" applyFont="1" applyBorder="1" applyAlignment="1"/>
    <xf numFmtId="3" fontId="4" fillId="0" borderId="0" xfId="1821" applyNumberFormat="1"/>
    <xf numFmtId="0" fontId="36" fillId="0" borderId="24" xfId="1821" applyFont="1" applyBorder="1"/>
    <xf numFmtId="0" fontId="36" fillId="0" borderId="12" xfId="1821" applyFont="1" applyBorder="1" applyAlignment="1">
      <alignment horizontal="left"/>
    </xf>
    <xf numFmtId="0" fontId="36" fillId="0" borderId="22" xfId="1821" applyFont="1" applyBorder="1" applyAlignment="1">
      <alignment horizontal="left"/>
    </xf>
    <xf numFmtId="0" fontId="34" fillId="0" borderId="42" xfId="1821" applyFont="1" applyBorder="1" applyAlignment="1">
      <alignment horizontal="centerContinuous" vertical="center"/>
    </xf>
    <xf numFmtId="0" fontId="38" fillId="0" borderId="43" xfId="1821" applyFont="1" applyBorder="1" applyAlignment="1">
      <alignment horizontal="centerContinuous" vertical="center"/>
    </xf>
    <xf numFmtId="0" fontId="8" fillId="0" borderId="43" xfId="1821" applyFont="1" applyBorder="1" applyAlignment="1">
      <alignment horizontal="centerContinuous" vertical="center"/>
    </xf>
    <xf numFmtId="0" fontId="8" fillId="0" borderId="44" xfId="1821" applyFont="1" applyBorder="1" applyAlignment="1">
      <alignment horizontal="centerContinuous" vertical="center"/>
    </xf>
    <xf numFmtId="0" fontId="35" fillId="7" borderId="30" xfId="1821" applyFont="1" applyFill="1" applyBorder="1" applyAlignment="1">
      <alignment horizontal="left"/>
    </xf>
    <xf numFmtId="0" fontId="8" fillId="7" borderId="31" xfId="1821" applyFont="1" applyFill="1" applyBorder="1" applyAlignment="1">
      <alignment horizontal="left"/>
    </xf>
    <xf numFmtId="0" fontId="8" fillId="7" borderId="32" xfId="1821" applyFont="1" applyFill="1" applyBorder="1" applyAlignment="1">
      <alignment horizontal="centerContinuous"/>
    </xf>
    <xf numFmtId="0" fontId="35" fillId="7" borderId="31" xfId="1821" applyFont="1" applyFill="1" applyBorder="1" applyAlignment="1">
      <alignment horizontal="centerContinuous"/>
    </xf>
    <xf numFmtId="0" fontId="8" fillId="7" borderId="31" xfId="1821" applyFont="1" applyFill="1" applyBorder="1" applyAlignment="1">
      <alignment horizontal="centerContinuous"/>
    </xf>
    <xf numFmtId="0" fontId="8" fillId="0" borderId="1" xfId="1821" applyFont="1" applyBorder="1"/>
    <xf numFmtId="0" fontId="8" fillId="0" borderId="21" xfId="1821" applyFont="1" applyBorder="1"/>
    <xf numFmtId="3" fontId="8" fillId="0" borderId="13" xfId="1821" applyNumberFormat="1" applyFont="1" applyBorder="1"/>
    <xf numFmtId="0" fontId="8" fillId="0" borderId="8" xfId="1821" applyFont="1" applyBorder="1"/>
    <xf numFmtId="3" fontId="8" fillId="0" borderId="9" xfId="1821" applyNumberFormat="1" applyFont="1" applyBorder="1"/>
    <xf numFmtId="0" fontId="8" fillId="0" borderId="40" xfId="1821" applyFont="1" applyBorder="1"/>
    <xf numFmtId="3" fontId="8" fillId="0" borderId="25" xfId="1821" applyNumberFormat="1" applyFont="1" applyBorder="1"/>
    <xf numFmtId="0" fontId="8" fillId="0" borderId="27" xfId="1821" applyFont="1" applyBorder="1"/>
    <xf numFmtId="0" fontId="8" fillId="0" borderId="11" xfId="1821" applyFont="1" applyBorder="1"/>
    <xf numFmtId="0" fontId="8" fillId="0" borderId="21" xfId="1821" applyFont="1" applyBorder="1" applyAlignment="1">
      <alignment shrinkToFit="1"/>
    </xf>
    <xf numFmtId="0" fontId="8" fillId="0" borderId="20" xfId="1821" applyFont="1" applyBorder="1"/>
    <xf numFmtId="0" fontId="8" fillId="0" borderId="6" xfId="1821" applyFont="1" applyBorder="1"/>
    <xf numFmtId="0" fontId="8" fillId="0" borderId="0" xfId="1821" applyFont="1" applyBorder="1"/>
    <xf numFmtId="3" fontId="8" fillId="0" borderId="39" xfId="1821" applyNumberFormat="1" applyFont="1" applyBorder="1"/>
    <xf numFmtId="0" fontId="8" fillId="0" borderId="45" xfId="1821" applyFont="1" applyBorder="1"/>
    <xf numFmtId="3" fontId="8" fillId="0" borderId="47" xfId="1821" applyNumberFormat="1" applyFont="1" applyBorder="1"/>
    <xf numFmtId="0" fontId="8" fillId="0" borderId="46" xfId="1821" applyFont="1" applyBorder="1"/>
    <xf numFmtId="0" fontId="35" fillId="7" borderId="8" xfId="1821" applyFont="1" applyFill="1" applyBorder="1"/>
    <xf numFmtId="0" fontId="35" fillId="7" borderId="9" xfId="1821" applyFont="1" applyFill="1" applyBorder="1"/>
    <xf numFmtId="0" fontId="35" fillId="7" borderId="40" xfId="1821" applyFont="1" applyFill="1" applyBorder="1"/>
    <xf numFmtId="0" fontId="35" fillId="7" borderId="38" xfId="1821" applyFont="1" applyFill="1" applyBorder="1"/>
    <xf numFmtId="0" fontId="35" fillId="7" borderId="10" xfId="1821" applyFont="1" applyFill="1" applyBorder="1"/>
    <xf numFmtId="0" fontId="8" fillId="0" borderId="41" xfId="1821" applyFont="1" applyBorder="1"/>
    <xf numFmtId="0" fontId="8" fillId="0" borderId="0" xfId="1821" applyFont="1"/>
    <xf numFmtId="0" fontId="8" fillId="0" borderId="34" xfId="1821" applyFont="1" applyBorder="1"/>
    <xf numFmtId="0" fontId="8" fillId="0" borderId="7" xfId="1821" applyFont="1" applyBorder="1"/>
    <xf numFmtId="0" fontId="8" fillId="0" borderId="0" xfId="1821" applyFont="1" applyBorder="1" applyAlignment="1">
      <alignment horizontal="right"/>
    </xf>
    <xf numFmtId="175" fontId="8" fillId="0" borderId="0" xfId="1821" applyNumberFormat="1" applyFont="1" applyBorder="1"/>
    <xf numFmtId="0" fontId="8" fillId="0" borderId="0" xfId="1821" applyFont="1" applyFill="1" applyBorder="1"/>
    <xf numFmtId="0" fontId="8" fillId="0" borderId="48" xfId="1821" applyFont="1" applyBorder="1"/>
    <xf numFmtId="0" fontId="8" fillId="0" borderId="29" xfId="1821" applyFont="1" applyBorder="1"/>
    <xf numFmtId="0" fontId="8" fillId="0" borderId="23" xfId="1821" applyFont="1" applyBorder="1"/>
    <xf numFmtId="0" fontId="8" fillId="0" borderId="19" xfId="1821" applyFont="1" applyBorder="1"/>
    <xf numFmtId="176" fontId="8" fillId="0" borderId="35" xfId="1821" applyNumberFormat="1" applyFont="1" applyBorder="1" applyAlignment="1">
      <alignment horizontal="right"/>
    </xf>
    <xf numFmtId="0" fontId="8" fillId="0" borderId="35" xfId="1821" applyFont="1" applyBorder="1"/>
    <xf numFmtId="0" fontId="8" fillId="0" borderId="25" xfId="1821" applyFont="1" applyBorder="1"/>
    <xf numFmtId="176" fontId="8" fillId="0" borderId="27" xfId="1821" applyNumberFormat="1" applyFont="1" applyBorder="1" applyAlignment="1">
      <alignment horizontal="right"/>
    </xf>
    <xf numFmtId="0" fontId="38" fillId="7" borderId="45" xfId="1821" applyFont="1" applyFill="1" applyBorder="1"/>
    <xf numFmtId="0" fontId="38" fillId="7" borderId="47" xfId="1821" applyFont="1" applyFill="1" applyBorder="1"/>
    <xf numFmtId="0" fontId="38" fillId="7" borderId="46" xfId="1821" applyFont="1" applyFill="1" applyBorder="1"/>
    <xf numFmtId="0" fontId="31" fillId="0" borderId="0" xfId="1821" applyFont="1"/>
    <xf numFmtId="0" fontId="4" fillId="0" borderId="0" xfId="1821" applyAlignment="1">
      <alignment vertical="justify"/>
    </xf>
    <xf numFmtId="49" fontId="35" fillId="0" borderId="53" xfId="1420" applyNumberFormat="1" applyFont="1" applyBorder="1"/>
    <xf numFmtId="49" fontId="8" fillId="0" borderId="53" xfId="1420" applyNumberFormat="1" applyFont="1" applyBorder="1"/>
    <xf numFmtId="49" fontId="8" fillId="0" borderId="53" xfId="1420" applyNumberFormat="1" applyFont="1" applyBorder="1" applyAlignment="1">
      <alignment horizontal="right"/>
    </xf>
    <xf numFmtId="49" fontId="8" fillId="0" borderId="53" xfId="1821" applyNumberFormat="1" applyFont="1" applyBorder="1" applyAlignment="1">
      <alignment horizontal="left"/>
    </xf>
    <xf numFmtId="0" fontId="8" fillId="0" borderId="55" xfId="1821" applyNumberFormat="1" applyFont="1" applyBorder="1"/>
    <xf numFmtId="49" fontId="35" fillId="0" borderId="58" xfId="1420" applyNumberFormat="1" applyFont="1" applyBorder="1"/>
    <xf numFmtId="49" fontId="8" fillId="0" borderId="58" xfId="1420" applyNumberFormat="1" applyFont="1" applyBorder="1"/>
    <xf numFmtId="49" fontId="8" fillId="0" borderId="58" xfId="1420" applyNumberFormat="1" applyFont="1" applyBorder="1" applyAlignment="1">
      <alignment horizontal="right"/>
    </xf>
    <xf numFmtId="49" fontId="34" fillId="0" borderId="0" xfId="1821" applyNumberFormat="1" applyFont="1" applyAlignment="1">
      <alignment horizontal="centerContinuous"/>
    </xf>
    <xf numFmtId="0" fontId="34" fillId="0" borderId="0" xfId="1821" applyFont="1" applyAlignment="1">
      <alignment horizontal="centerContinuous"/>
    </xf>
    <xf numFmtId="0" fontId="34" fillId="0" borderId="0" xfId="1821" applyFont="1" applyBorder="1" applyAlignment="1">
      <alignment horizontal="centerContinuous"/>
    </xf>
    <xf numFmtId="49" fontId="35" fillId="7" borderId="30" xfId="1821" applyNumberFormat="1" applyFont="1" applyFill="1" applyBorder="1" applyAlignment="1">
      <alignment horizontal="center"/>
    </xf>
    <xf numFmtId="0" fontId="35" fillId="7" borderId="31" xfId="1821" applyFont="1" applyFill="1" applyBorder="1" applyAlignment="1">
      <alignment horizontal="center"/>
    </xf>
    <xf numFmtId="0" fontId="35" fillId="7" borderId="32" xfId="1821" applyFont="1" applyFill="1" applyBorder="1" applyAlignment="1">
      <alignment horizontal="center"/>
    </xf>
    <xf numFmtId="0" fontId="35" fillId="7" borderId="61" xfId="1821" applyFont="1" applyFill="1" applyBorder="1" applyAlignment="1">
      <alignment horizontal="center"/>
    </xf>
    <xf numFmtId="0" fontId="35" fillId="7" borderId="17" xfId="1821" applyFont="1" applyFill="1" applyBorder="1" applyAlignment="1">
      <alignment horizontal="center"/>
    </xf>
    <xf numFmtId="0" fontId="35" fillId="7" borderId="18" xfId="1821" applyFont="1" applyFill="1" applyBorder="1" applyAlignment="1">
      <alignment horizontal="center"/>
    </xf>
    <xf numFmtId="49" fontId="36" fillId="0" borderId="6" xfId="1821" applyNumberFormat="1" applyFont="1" applyBorder="1"/>
    <xf numFmtId="0" fontId="36" fillId="0" borderId="0" xfId="1821" applyFont="1" applyBorder="1"/>
    <xf numFmtId="3" fontId="8" fillId="0" borderId="7" xfId="1821" applyNumberFormat="1" applyFont="1" applyBorder="1"/>
    <xf numFmtId="3" fontId="8" fillId="0" borderId="41" xfId="1821" applyNumberFormat="1" applyFont="1" applyBorder="1"/>
    <xf numFmtId="3" fontId="8" fillId="0" borderId="36" xfId="1821" applyNumberFormat="1" applyFont="1" applyBorder="1"/>
    <xf numFmtId="3" fontId="8" fillId="0" borderId="62" xfId="1821" applyNumberFormat="1" applyFont="1" applyBorder="1"/>
    <xf numFmtId="0" fontId="35" fillId="7" borderId="30" xfId="1821" applyFont="1" applyFill="1" applyBorder="1"/>
    <xf numFmtId="0" fontId="35" fillId="7" borderId="31" xfId="1821" applyFont="1" applyFill="1" applyBorder="1"/>
    <xf numFmtId="3" fontId="35" fillId="7" borderId="32" xfId="1821" applyNumberFormat="1" applyFont="1" applyFill="1" applyBorder="1"/>
    <xf numFmtId="3" fontId="35" fillId="7" borderId="61" xfId="1821" applyNumberFormat="1" applyFont="1" applyFill="1" applyBorder="1"/>
    <xf numFmtId="3" fontId="35" fillId="7" borderId="17" xfId="1821" applyNumberFormat="1" applyFont="1" applyFill="1" applyBorder="1"/>
    <xf numFmtId="3" fontId="35" fillId="7" borderId="18" xfId="1821" applyNumberFormat="1" applyFont="1" applyFill="1" applyBorder="1"/>
    <xf numFmtId="0" fontId="23" fillId="0" borderId="0" xfId="1821" applyFont="1"/>
    <xf numFmtId="3" fontId="34" fillId="0" borderId="0" xfId="1821" applyNumberFormat="1" applyFont="1" applyAlignment="1">
      <alignment horizontal="centerContinuous"/>
    </xf>
    <xf numFmtId="0" fontId="8" fillId="7" borderId="10" xfId="1821" applyFont="1" applyFill="1" applyBorder="1"/>
    <xf numFmtId="0" fontId="35" fillId="7" borderId="37" xfId="1821" applyFont="1" applyFill="1" applyBorder="1" applyAlignment="1">
      <alignment horizontal="right"/>
    </xf>
    <xf numFmtId="0" fontId="35" fillId="7" borderId="9" xfId="1821" applyFont="1" applyFill="1" applyBorder="1" applyAlignment="1">
      <alignment horizontal="right"/>
    </xf>
    <xf numFmtId="0" fontId="35" fillId="7" borderId="40" xfId="1821" applyFont="1" applyFill="1" applyBorder="1" applyAlignment="1">
      <alignment horizontal="center"/>
    </xf>
    <xf numFmtId="4" fontId="37" fillId="7" borderId="9" xfId="1821" applyNumberFormat="1" applyFont="1" applyFill="1" applyBorder="1" applyAlignment="1">
      <alignment horizontal="right"/>
    </xf>
    <xf numFmtId="4" fontId="37" fillId="7" borderId="10" xfId="1821" applyNumberFormat="1" applyFont="1" applyFill="1" applyBorder="1" applyAlignment="1">
      <alignment horizontal="right"/>
    </xf>
    <xf numFmtId="0" fontId="8" fillId="0" borderId="22" xfId="1821" applyFont="1" applyBorder="1"/>
    <xf numFmtId="3" fontId="8" fillId="0" borderId="11" xfId="1821" applyNumberFormat="1" applyFont="1" applyBorder="1" applyAlignment="1">
      <alignment horizontal="right"/>
    </xf>
    <xf numFmtId="176" fontId="8" fillId="0" borderId="3" xfId="1821" applyNumberFormat="1" applyFont="1" applyBorder="1" applyAlignment="1">
      <alignment horizontal="right"/>
    </xf>
    <xf numFmtId="3" fontId="8" fillId="0" borderId="48" xfId="1821" applyNumberFormat="1" applyFont="1" applyBorder="1" applyAlignment="1">
      <alignment horizontal="right"/>
    </xf>
    <xf numFmtId="4" fontId="8" fillId="0" borderId="21" xfId="1821" applyNumberFormat="1" applyFont="1" applyBorder="1" applyAlignment="1">
      <alignment horizontal="right"/>
    </xf>
    <xf numFmtId="3" fontId="8" fillId="0" borderId="22" xfId="1821" applyNumberFormat="1" applyFont="1" applyBorder="1" applyAlignment="1">
      <alignment horizontal="right"/>
    </xf>
    <xf numFmtId="0" fontId="8" fillId="7" borderId="45" xfId="1821" applyFont="1" applyFill="1" applyBorder="1"/>
    <xf numFmtId="0" fontId="35" fillId="7" borderId="47" xfId="1821" applyFont="1" applyFill="1" applyBorder="1"/>
    <xf numFmtId="0" fontId="8" fillId="7" borderId="47" xfId="1821" applyFont="1" applyFill="1" applyBorder="1"/>
    <xf numFmtId="4" fontId="8" fillId="7" borderId="50" xfId="1821" applyNumberFormat="1" applyFont="1" applyFill="1" applyBorder="1"/>
    <xf numFmtId="4" fontId="8" fillId="7" borderId="45" xfId="1821" applyNumberFormat="1" applyFont="1" applyFill="1" applyBorder="1"/>
    <xf numFmtId="4" fontId="8" fillId="7" borderId="47" xfId="1821" applyNumberFormat="1" applyFont="1" applyFill="1" applyBorder="1"/>
    <xf numFmtId="3" fontId="29" fillId="0" borderId="0" xfId="1821" applyNumberFormat="1" applyFont="1"/>
    <xf numFmtId="4" fontId="29" fillId="0" borderId="0" xfId="1821" applyNumberFormat="1" applyFont="1"/>
    <xf numFmtId="0" fontId="41" fillId="0" borderId="0" xfId="1420"/>
    <xf numFmtId="0" fontId="8" fillId="0" borderId="0" xfId="1420" applyFont="1"/>
    <xf numFmtId="0" fontId="43" fillId="0" borderId="0" xfId="1420" applyFont="1" applyAlignment="1">
      <alignment horizontal="centerContinuous"/>
    </xf>
    <xf numFmtId="0" fontId="44" fillId="0" borderId="0" xfId="1420" applyFont="1" applyAlignment="1">
      <alignment horizontal="centerContinuous"/>
    </xf>
    <xf numFmtId="0" fontId="44" fillId="0" borderId="0" xfId="1420" applyFont="1" applyAlignment="1">
      <alignment horizontal="right"/>
    </xf>
    <xf numFmtId="0" fontId="36" fillId="0" borderId="54" xfId="1420" applyFont="1" applyBorder="1" applyAlignment="1">
      <alignment horizontal="right"/>
    </xf>
    <xf numFmtId="49" fontId="8" fillId="0" borderId="53" xfId="1420" applyNumberFormat="1" applyFont="1" applyBorder="1" applyAlignment="1">
      <alignment horizontal="left"/>
    </xf>
    <xf numFmtId="0" fontId="8" fillId="0" borderId="55" xfId="1420" applyFont="1" applyBorder="1"/>
    <xf numFmtId="0" fontId="36" fillId="0" borderId="0" xfId="1420" applyFont="1"/>
    <xf numFmtId="0" fontId="8" fillId="0" borderId="0" xfId="1420" applyFont="1" applyAlignment="1">
      <alignment horizontal="right"/>
    </xf>
    <xf numFmtId="0" fontId="8" fillId="0" borderId="0" xfId="1420" applyFont="1" applyAlignment="1"/>
    <xf numFmtId="49" fontId="36" fillId="7" borderId="3" xfId="1420" applyNumberFormat="1" applyFont="1" applyFill="1" applyBorder="1"/>
    <xf numFmtId="0" fontId="36" fillId="7" borderId="27" xfId="1420" applyFont="1" applyFill="1" applyBorder="1" applyAlignment="1">
      <alignment horizontal="center"/>
    </xf>
    <xf numFmtId="0" fontId="36" fillId="7" borderId="27" xfId="1420" applyNumberFormat="1" applyFont="1" applyFill="1" applyBorder="1" applyAlignment="1">
      <alignment horizontal="center"/>
    </xf>
    <xf numFmtId="0" fontId="36" fillId="7" borderId="3" xfId="1420" applyFont="1" applyFill="1" applyBorder="1" applyAlignment="1">
      <alignment horizontal="center"/>
    </xf>
    <xf numFmtId="0" fontId="35" fillId="0" borderId="36" xfId="1420" applyFont="1" applyBorder="1" applyAlignment="1">
      <alignment horizontal="center"/>
    </xf>
    <xf numFmtId="49" fontId="35" fillId="0" borderId="36" xfId="1420" applyNumberFormat="1" applyFont="1" applyBorder="1" applyAlignment="1">
      <alignment horizontal="left"/>
    </xf>
    <xf numFmtId="0" fontId="35" fillId="0" borderId="26" xfId="1420" applyFont="1" applyBorder="1"/>
    <xf numFmtId="0" fontId="8" fillId="0" borderId="25" xfId="1420" applyFont="1" applyBorder="1" applyAlignment="1">
      <alignment horizontal="center"/>
    </xf>
    <xf numFmtId="0" fontId="8" fillId="0" borderId="25" xfId="1420" applyNumberFormat="1" applyFont="1" applyBorder="1" applyAlignment="1">
      <alignment horizontal="right"/>
    </xf>
    <xf numFmtId="0" fontId="8" fillId="0" borderId="27" xfId="1420" applyNumberFormat="1" applyFont="1" applyBorder="1"/>
    <xf numFmtId="0" fontId="41" fillId="0" borderId="0" xfId="1420" applyNumberFormat="1"/>
    <xf numFmtId="0" fontId="101" fillId="0" borderId="0" xfId="1420" applyFont="1"/>
    <xf numFmtId="0" fontId="45" fillId="0" borderId="16" xfId="1420" applyFont="1" applyBorder="1" applyAlignment="1">
      <alignment horizontal="center" vertical="top"/>
    </xf>
    <xf numFmtId="49" fontId="45" fillId="0" borderId="16" xfId="1420" applyNumberFormat="1" applyFont="1" applyBorder="1" applyAlignment="1">
      <alignment horizontal="left" vertical="top"/>
    </xf>
    <xf numFmtId="0" fontId="45" fillId="0" borderId="16" xfId="1420" applyFont="1" applyBorder="1" applyAlignment="1">
      <alignment vertical="top" wrapText="1"/>
    </xf>
    <xf numFmtId="49" fontId="45" fillId="0" borderId="16" xfId="1420" applyNumberFormat="1" applyFont="1" applyBorder="1" applyAlignment="1">
      <alignment horizontal="center" shrinkToFit="1"/>
    </xf>
    <xf numFmtId="4" fontId="45" fillId="0" borderId="16" xfId="1420" applyNumberFormat="1" applyFont="1" applyBorder="1" applyAlignment="1">
      <alignment horizontal="right"/>
    </xf>
    <xf numFmtId="4" fontId="45" fillId="0" borderId="16" xfId="1420" applyNumberFormat="1" applyFont="1" applyBorder="1"/>
    <xf numFmtId="0" fontId="102" fillId="0" borderId="0" xfId="1420" applyFont="1"/>
    <xf numFmtId="0" fontId="36" fillId="0" borderId="36" xfId="1420" applyFont="1" applyBorder="1" applyAlignment="1">
      <alignment horizontal="center"/>
    </xf>
    <xf numFmtId="49" fontId="36" fillId="0" borderId="36" xfId="1420" applyNumberFormat="1" applyFont="1" applyBorder="1" applyAlignment="1">
      <alignment horizontal="right"/>
    </xf>
    <xf numFmtId="4" fontId="50" fillId="39" borderId="83" xfId="1420" applyNumberFormat="1" applyFont="1" applyFill="1" applyBorder="1" applyAlignment="1">
      <alignment horizontal="right" wrapText="1"/>
    </xf>
    <xf numFmtId="0" fontId="50" fillId="39" borderId="34" xfId="1420" applyFont="1" applyFill="1" applyBorder="1" applyAlignment="1">
      <alignment horizontal="left" wrapText="1"/>
    </xf>
    <xf numFmtId="0" fontId="50" fillId="0" borderId="41" xfId="1821" applyFont="1" applyBorder="1" applyAlignment="1">
      <alignment horizontal="right"/>
    </xf>
    <xf numFmtId="0" fontId="104" fillId="0" borderId="0" xfId="1420" applyFont="1" applyAlignment="1">
      <alignment wrapText="1"/>
    </xf>
    <xf numFmtId="0" fontId="8" fillId="7" borderId="3" xfId="1420" applyFont="1" applyFill="1" applyBorder="1" applyAlignment="1">
      <alignment horizontal="center"/>
    </xf>
    <xf numFmtId="49" fontId="46" fillId="7" borderId="3" xfId="1420" applyNumberFormat="1" applyFont="1" applyFill="1" applyBorder="1" applyAlignment="1">
      <alignment horizontal="left"/>
    </xf>
    <xf numFmtId="0" fontId="46" fillId="7" borderId="26" xfId="1420" applyFont="1" applyFill="1" applyBorder="1"/>
    <xf numFmtId="0" fontId="8" fillId="7" borderId="25" xfId="1420" applyFont="1" applyFill="1" applyBorder="1" applyAlignment="1">
      <alignment horizontal="center"/>
    </xf>
    <xf numFmtId="4" fontId="8" fillId="7" borderId="25" xfId="1420" applyNumberFormat="1" applyFont="1" applyFill="1" applyBorder="1" applyAlignment="1">
      <alignment horizontal="right"/>
    </xf>
    <xf numFmtId="4" fontId="8" fillId="7" borderId="27" xfId="1420" applyNumberFormat="1" applyFont="1" applyFill="1" applyBorder="1" applyAlignment="1">
      <alignment horizontal="right"/>
    </xf>
    <xf numFmtId="4" fontId="35" fillId="7" borderId="3" xfId="1420" applyNumberFormat="1" applyFont="1" applyFill="1" applyBorder="1"/>
    <xf numFmtId="3" fontId="41" fillId="0" borderId="0" xfId="1420" applyNumberFormat="1"/>
    <xf numFmtId="4" fontId="105" fillId="39" borderId="83" xfId="1420" applyNumberFormat="1" applyFont="1" applyFill="1" applyBorder="1" applyAlignment="1">
      <alignment horizontal="right" wrapText="1"/>
    </xf>
    <xf numFmtId="4" fontId="106" fillId="39" borderId="83" xfId="1420" applyNumberFormat="1" applyFont="1" applyFill="1" applyBorder="1" applyAlignment="1">
      <alignment horizontal="right" wrapText="1"/>
    </xf>
    <xf numFmtId="0" fontId="41" fillId="0" borderId="0" xfId="1420" applyBorder="1"/>
    <xf numFmtId="0" fontId="48" fillId="0" borderId="0" xfId="1420" applyFont="1" applyAlignment="1"/>
    <xf numFmtId="0" fontId="41" fillId="0" borderId="0" xfId="1420" applyAlignment="1">
      <alignment horizontal="right"/>
    </xf>
    <xf numFmtId="0" fontId="49" fillId="0" borderId="0" xfId="1420" applyFont="1" applyBorder="1"/>
    <xf numFmtId="3" fontId="49" fillId="0" borderId="0" xfId="1420" applyNumberFormat="1" applyFont="1" applyBorder="1" applyAlignment="1">
      <alignment horizontal="right"/>
    </xf>
    <xf numFmtId="4" fontId="49" fillId="0" borderId="0" xfId="1420" applyNumberFormat="1" applyFont="1" applyBorder="1"/>
    <xf numFmtId="0" fontId="48" fillId="0" borderId="0" xfId="1420" applyFont="1" applyBorder="1" applyAlignment="1"/>
    <xf numFmtId="0" fontId="41" fillId="0" borderId="0" xfId="1420" applyBorder="1" applyAlignment="1">
      <alignment horizontal="right"/>
    </xf>
    <xf numFmtId="174" fontId="4" fillId="0" borderId="0" xfId="1821" applyNumberFormat="1"/>
    <xf numFmtId="4" fontId="45" fillId="5" borderId="16" xfId="1420" applyNumberFormat="1" applyFont="1" applyFill="1" applyBorder="1" applyAlignment="1" applyProtection="1">
      <alignment horizontal="right"/>
      <protection locked="0"/>
    </xf>
    <xf numFmtId="0" fontId="50" fillId="40" borderId="34" xfId="1420" applyFont="1" applyFill="1" applyBorder="1" applyAlignment="1" applyProtection="1">
      <alignment horizontal="left" wrapText="1"/>
      <protection locked="0"/>
    </xf>
    <xf numFmtId="0" fontId="33" fillId="0" borderId="0" xfId="1821" applyFont="1" applyAlignment="1">
      <alignment horizontal="left" vertical="top" wrapText="1"/>
    </xf>
    <xf numFmtId="0" fontId="36" fillId="0" borderId="3" xfId="1821" applyFont="1" applyBorder="1" applyAlignment="1">
      <alignment horizontal="left"/>
    </xf>
    <xf numFmtId="0" fontId="36" fillId="0" borderId="26" xfId="1821" applyFont="1" applyBorder="1" applyAlignment="1">
      <alignment horizontal="left"/>
    </xf>
    <xf numFmtId="0" fontId="36" fillId="0" borderId="3" xfId="1821" applyFont="1" applyBorder="1" applyAlignment="1">
      <alignment horizontal="center"/>
    </xf>
    <xf numFmtId="0" fontId="8" fillId="0" borderId="45" xfId="1821" applyFont="1" applyBorder="1" applyAlignment="1">
      <alignment horizontal="center" shrinkToFit="1"/>
    </xf>
    <xf numFmtId="0" fontId="8" fillId="0" borderId="46" xfId="1821" applyFont="1" applyBorder="1" applyAlignment="1">
      <alignment horizontal="center" shrinkToFit="1"/>
    </xf>
    <xf numFmtId="174" fontId="8" fillId="0" borderId="26" xfId="1821" applyNumberFormat="1" applyFont="1" applyBorder="1" applyAlignment="1">
      <alignment horizontal="right" indent="2"/>
    </xf>
    <xf numFmtId="174" fontId="8" fillId="0" borderId="28" xfId="1821" applyNumberFormat="1" applyFont="1" applyBorder="1" applyAlignment="1">
      <alignment horizontal="right" indent="2"/>
    </xf>
    <xf numFmtId="174" fontId="38" fillId="7" borderId="49" xfId="1821" applyNumberFormat="1" applyFont="1" applyFill="1" applyBorder="1" applyAlignment="1">
      <alignment horizontal="right" indent="2"/>
    </xf>
    <xf numFmtId="174" fontId="38" fillId="7" borderId="50" xfId="1821" applyNumberFormat="1" applyFont="1" applyFill="1" applyBorder="1" applyAlignment="1">
      <alignment horizontal="right" indent="2"/>
    </xf>
    <xf numFmtId="0" fontId="4" fillId="0" borderId="0" xfId="1821" applyAlignment="1">
      <alignment horizontal="left" wrapText="1"/>
    </xf>
    <xf numFmtId="0" fontId="8" fillId="0" borderId="51" xfId="1420" applyFont="1" applyBorder="1" applyAlignment="1">
      <alignment horizontal="center"/>
    </xf>
    <xf numFmtId="0" fontId="8" fillId="0" borderId="52" xfId="1420" applyFont="1" applyBorder="1" applyAlignment="1">
      <alignment horizontal="center"/>
    </xf>
    <xf numFmtId="0" fontId="8" fillId="0" borderId="56" xfId="1420" applyFont="1" applyBorder="1" applyAlignment="1">
      <alignment horizontal="center"/>
    </xf>
    <xf numFmtId="0" fontId="8" fillId="0" borderId="57" xfId="1420" applyFont="1" applyBorder="1" applyAlignment="1">
      <alignment horizontal="center"/>
    </xf>
    <xf numFmtId="0" fontId="8" fillId="0" borderId="59" xfId="1420" applyFont="1" applyBorder="1" applyAlignment="1">
      <alignment horizontal="left"/>
    </xf>
    <xf numFmtId="0" fontId="8" fillId="0" borderId="58" xfId="1420" applyFont="1" applyBorder="1" applyAlignment="1">
      <alignment horizontal="left"/>
    </xf>
    <xf numFmtId="0" fontId="8" fillId="0" borderId="60" xfId="1420" applyFont="1" applyBorder="1" applyAlignment="1">
      <alignment horizontal="left"/>
    </xf>
    <xf numFmtId="3" fontId="35" fillId="7" borderId="47" xfId="1821" applyNumberFormat="1" applyFont="1" applyFill="1" applyBorder="1" applyAlignment="1">
      <alignment horizontal="right"/>
    </xf>
    <xf numFmtId="3" fontId="35" fillId="7" borderId="50" xfId="1821" applyNumberFormat="1" applyFont="1" applyFill="1" applyBorder="1" applyAlignment="1">
      <alignment horizontal="right"/>
    </xf>
    <xf numFmtId="49" fontId="50" fillId="39" borderId="81" xfId="1420" applyNumberFormat="1" applyFont="1" applyFill="1" applyBorder="1" applyAlignment="1">
      <alignment horizontal="left" wrapText="1"/>
    </xf>
    <xf numFmtId="49" fontId="103" fillId="0" borderId="82" xfId="1821" applyNumberFormat="1" applyFont="1" applyBorder="1" applyAlignment="1">
      <alignment horizontal="left" wrapText="1"/>
    </xf>
    <xf numFmtId="0" fontId="42" fillId="0" borderId="0" xfId="1420" applyFont="1" applyAlignment="1">
      <alignment horizontal="center"/>
    </xf>
    <xf numFmtId="49" fontId="8" fillId="0" borderId="56" xfId="1420" applyNumberFormat="1" applyFont="1" applyBorder="1" applyAlignment="1">
      <alignment horizontal="center"/>
    </xf>
    <xf numFmtId="0" fontId="8" fillId="0" borderId="59" xfId="1420" applyFont="1" applyBorder="1" applyAlignment="1">
      <alignment horizontal="center" shrinkToFit="1"/>
    </xf>
    <xf numFmtId="0" fontId="8" fillId="0" borderId="58" xfId="1420" applyFont="1" applyBorder="1" applyAlignment="1">
      <alignment horizontal="center" shrinkToFit="1"/>
    </xf>
    <xf numFmtId="0" fontId="8" fillId="0" borderId="60" xfId="1420" applyFont="1" applyBorder="1" applyAlignment="1">
      <alignment horizontal="center" shrinkToFit="1"/>
    </xf>
    <xf numFmtId="49" fontId="105" fillId="39" borderId="81" xfId="1420" applyNumberFormat="1" applyFont="1" applyFill="1" applyBorder="1" applyAlignment="1">
      <alignment horizontal="left" wrapText="1"/>
    </xf>
    <xf numFmtId="49" fontId="106" fillId="39" borderId="81" xfId="1420" applyNumberFormat="1" applyFont="1" applyFill="1" applyBorder="1" applyAlignment="1">
      <alignment horizontal="left" wrapText="1"/>
    </xf>
    <xf numFmtId="0" fontId="30" fillId="0" borderId="0" xfId="1821" applyFont="1" applyAlignment="1">
      <alignment horizontal="center" vertical="top"/>
    </xf>
    <xf numFmtId="0" fontId="30" fillId="0" borderId="0" xfId="1821" applyFont="1" applyAlignment="1">
      <alignment horizontal="center" vertical="top" wrapText="1"/>
    </xf>
    <xf numFmtId="49" fontId="4" fillId="0" borderId="25" xfId="1821" applyNumberFormat="1" applyBorder="1" applyAlignment="1">
      <alignment vertical="center" shrinkToFit="1"/>
    </xf>
    <xf numFmtId="49" fontId="4" fillId="0" borderId="27" xfId="1821" applyNumberFormat="1" applyBorder="1" applyAlignment="1">
      <alignment vertical="center" shrinkToFit="1"/>
    </xf>
    <xf numFmtId="0" fontId="29" fillId="6" borderId="0" xfId="1821" applyFont="1" applyFill="1" applyAlignment="1">
      <alignment horizontal="left" wrapText="1"/>
    </xf>
    <xf numFmtId="0" fontId="30" fillId="0" borderId="0" xfId="79" applyFont="1" applyAlignment="1">
      <alignment horizontal="center" vertical="top"/>
    </xf>
    <xf numFmtId="0" fontId="30" fillId="0" borderId="0" xfId="79" applyFont="1" applyAlignment="1">
      <alignment horizontal="center" vertical="top" wrapText="1"/>
    </xf>
    <xf numFmtId="49" fontId="4" fillId="0" borderId="25" xfId="79" applyNumberFormat="1" applyBorder="1" applyAlignment="1">
      <alignment vertical="center" shrinkToFit="1"/>
    </xf>
    <xf numFmtId="49" fontId="4" fillId="0" borderId="27" xfId="79" applyNumberFormat="1" applyBorder="1" applyAlignment="1">
      <alignment vertical="center" shrinkToFit="1"/>
    </xf>
    <xf numFmtId="0" fontId="29" fillId="6" borderId="0" xfId="79" applyFont="1" applyFill="1" applyAlignment="1">
      <alignment horizontal="left" wrapText="1"/>
    </xf>
  </cellXfs>
  <cellStyles count="2006">
    <cellStyle name="_010_P11P003_SWPh4_Cooling machine room_R00" xfId="1425"/>
    <cellStyle name="_011_P11P003_Technology dampers_R00" xfId="1426"/>
    <cellStyle name="_06_FOX_6EX11_soupis_vykonu_100205_revA" xfId="1427"/>
    <cellStyle name="_06_GCZ_BQ_SO_1241_Hruba" xfId="82"/>
    <cellStyle name="_06_GCZ_BQ_SO_1242+1710_Hruba" xfId="83"/>
    <cellStyle name="_06_GCZ_BQ_SO_1510_Hruba" xfId="84"/>
    <cellStyle name="_06_GCZ_BQ_SO_1810_Hruba" xfId="85"/>
    <cellStyle name="_063-PK-05 INTERSPAR Prostějov@" xfId="2"/>
    <cellStyle name="_090118 AIRS (NET) cost estimation excl land leveling" xfId="1428"/>
    <cellStyle name="_090118 AIRS (NET) cost estimation excl land leveling 2" xfId="1429"/>
    <cellStyle name="_090202_KYOCERA II_NET_R03" xfId="1430"/>
    <cellStyle name="_090202_KYOCERA II_NET_R03 2" xfId="1431"/>
    <cellStyle name="_187_06 - HET Rousínov - silnoproud_2" xfId="3"/>
    <cellStyle name="_227-PK-06 RFE-RL_3" xfId="4"/>
    <cellStyle name="_237-DE-02-Interspar-přložka" xfId="5"/>
    <cellStyle name="_259_06 - Radio svobodná Evropa - Silnoproud_rozdíl mezi 60 a 90" xfId="6"/>
    <cellStyle name="_259_06 - RFE - 90%_26.1.2007" xfId="7"/>
    <cellStyle name="_259_06 - RFE - 90%_GT@_JCI_jaj_07.03.2007" xfId="8"/>
    <cellStyle name="_259_06 - RFE - rozdíl mezi 60 a 90_my" xfId="9"/>
    <cellStyle name="_259_06 - RFE - rozdíl mezi 60 a 90_my_varianty" xfId="10"/>
    <cellStyle name="_6VX01" xfId="86"/>
    <cellStyle name="_BOQ_SungWoo_Hitech_PH4_N110243A1_AZKLIMA_Contract" xfId="1432"/>
    <cellStyle name="_DaikinD change work list ME_Re09" xfId="1433"/>
    <cellStyle name="_DaikinD change work list ME_Re10" xfId="1434"/>
    <cellStyle name="_DaikinD change work list ME_Re10 (2)" xfId="1435"/>
    <cellStyle name="_DaikinD change work list ME_Re11" xfId="1436"/>
    <cellStyle name="_DaikinD change work list ME-UP Quality Rooms" xfId="1437"/>
    <cellStyle name="_DDC Process additional works Re02" xfId="1438"/>
    <cellStyle name="_DDC QCrooms change works ME Re00" xfId="1439"/>
    <cellStyle name="_DDC QCrooms change works ME Re00 2" xfId="1440"/>
    <cellStyle name="_DDC QCrooms change works ME Re00_090202_KYOCERA II_NET_R03" xfId="1441"/>
    <cellStyle name="_DDC QCrooms change works ME Re00_090202_KYOCERA II_NET_R03 2" xfId="1442"/>
    <cellStyle name="_DDC QCrooms change works ME Re00_090209 KSE_PhII 決裁書（EU）" xfId="1443"/>
    <cellStyle name="_DDC QCrooms change works ME Re00_090209 KSE_PhII 決裁書（EU） 2" xfId="1444"/>
    <cellStyle name="_DDC QCrooms change works ME Re00_S013 - Liberec_roof CN 13 1 09" xfId="1445"/>
    <cellStyle name="_DDC QCrooms change works ME Re00_S013 - Liberec_roof CN 13 1 09 2" xfId="1446"/>
    <cellStyle name="_ELEKTRO_01_Components_100505" xfId="1447"/>
    <cellStyle name="_F6_BS_SO 01+04_6SX01" xfId="87"/>
    <cellStyle name="_gesamtsummen" xfId="1448"/>
    <cellStyle name="_gesamtsummen_S013 - Liberec_roof CN 13 1 09" xfId="1449"/>
    <cellStyle name="_hilfe-befehl" xfId="1450"/>
    <cellStyle name="_hilfe-befehl_S013 - Liberec_roof CN 13 1 09" xfId="1451"/>
    <cellStyle name="_hilfe-befehl_Unit Cost" xfId="1452"/>
    <cellStyle name="_hilfe-befehl_Unit Cost_S013 - Liberec_roof CN 13 1 09" xfId="1453"/>
    <cellStyle name="_hilfe-befehl_UNIT rate NGK 21.11.2002" xfId="1454"/>
    <cellStyle name="_hilfe-befehl_UNIT rate NGK 21.11.2002_S013 - Liberec_roof CN 13 1 09" xfId="1455"/>
    <cellStyle name="_hilfe-befehl_UNIT rate TMMP Version, 31.01.2003" xfId="1456"/>
    <cellStyle name="_hilfe-befehl_UNIT rate TMMP Version, 31.01.2003_S013 - Liberec_roof CN 13 1 09" xfId="1457"/>
    <cellStyle name="_hilfe-befehl_豊田通商変更見積り25.11.02" xfId="1458"/>
    <cellStyle name="_hilfe-befehl_豊田通商変更見積り25.11.02_S013 - Liberec_roof CN 13 1 09" xfId="1459"/>
    <cellStyle name="_JCI 12-03-2007 PM finální nabídka dle 90% dokumentace" xfId="11"/>
    <cellStyle name="_MaR - Honeywell_60%" xfId="12"/>
    <cellStyle name="_MaR Spectrum_úprava_90%" xfId="13"/>
    <cellStyle name="_N145_05 eml" xfId="14"/>
    <cellStyle name="_Nabídka S0101 17.10.06 Spectrum" xfId="15"/>
    <cellStyle name="_nová" xfId="16"/>
    <cellStyle name="_PERSONAL" xfId="17"/>
    <cellStyle name="_PERSONAL_1" xfId="18"/>
    <cellStyle name="_Rekapitulace Bondy centrum" xfId="19"/>
    <cellStyle name="_Sebranice-Alps Electrtic-324-2007" xfId="1460"/>
    <cellStyle name="_Sešit1" xfId="20"/>
    <cellStyle name="_SO 05_F6_rain wat drain.060531" xfId="88"/>
    <cellStyle name="_SO 16_6VX01_vzduchotechnika" xfId="89"/>
    <cellStyle name="_SO-02 elektroinstalace" xfId="21"/>
    <cellStyle name="_spalte-kommentar" xfId="1461"/>
    <cellStyle name="_spalte-kommentar_S013 - Liberec_roof CN 13 1 09" xfId="1462"/>
    <cellStyle name="_TGSSC2 BOQ (TAKENAKA) 02July2003" xfId="1463"/>
    <cellStyle name="_TI_SO 01_060301_cz_en" xfId="90"/>
    <cellStyle name="_ueber1" xfId="1464"/>
    <cellStyle name="_ueber2" xfId="1465"/>
    <cellStyle name="_ueber3" xfId="1466"/>
    <cellStyle name="_VN pripojka_HET Rousinov" xfId="22"/>
    <cellStyle name="_Výkaz výměr" xfId="1467"/>
    <cellStyle name="_Vykaz vymer RFE_HO_SO 0101" xfId="23"/>
    <cellStyle name="_VZT" xfId="1468"/>
    <cellStyle name="_zeile-berechnung" xfId="1469"/>
    <cellStyle name="_zeile-bezeichner" xfId="1470"/>
    <cellStyle name="_zeile-ergebnis" xfId="1471"/>
    <cellStyle name="_zeile-rechenzeichen" xfId="1472"/>
    <cellStyle name="_zwischensummen" xfId="1473"/>
    <cellStyle name="_zwischensummen_S013 - Liberec_roof CN 13 1 09" xfId="1474"/>
    <cellStyle name="_コピーDaikinD change work list ME_Re09" xfId="1475"/>
    <cellStyle name="1" xfId="1476"/>
    <cellStyle name="1 000 Kč_HW" xfId="24"/>
    <cellStyle name="1_049F_K_CH_Piast_wersja2" xfId="1477"/>
    <cellStyle name="1_049F_K_CH_Piast_wersja2 2" xfId="1478"/>
    <cellStyle name="1_049F_K_CH_Piast_wersja2_S013 - Liberec_roof CN 13 1 09" xfId="1479"/>
    <cellStyle name="1_049F_K_CH_Piast_wersja2_S013 - Liberec_roof CN 13 1 09 2" xfId="1480"/>
    <cellStyle name="1_65203_2000.05.11" xfId="1481"/>
    <cellStyle name="1_65203_2000.05.11 2" xfId="1482"/>
    <cellStyle name="1_65203_2000.05.11_S013 - Liberec_roof CN 13 1 09" xfId="1483"/>
    <cellStyle name="1_65203_2000.05.11_S013 - Liberec_roof CN 13 1 09 2" xfId="1484"/>
    <cellStyle name="1_Ico_12c" xfId="1485"/>
    <cellStyle name="1_Ico_12c 2" xfId="1486"/>
    <cellStyle name="1_Ico_12c_S013 - Liberec_roof CN 13 1 09" xfId="1487"/>
    <cellStyle name="1_Ico_12c_S013 - Liberec_roof CN 13 1 09 2" xfId="1488"/>
    <cellStyle name="1_karta ico maj" xfId="1489"/>
    <cellStyle name="1_karta ico maj 2" xfId="1490"/>
    <cellStyle name="1_karta ico maj_S013 - Liberec_roof CN 13 1 09" xfId="1491"/>
    <cellStyle name="1_karta ico maj_S013 - Liberec_roof CN 13 1 09 2" xfId="1492"/>
    <cellStyle name="1_Kłodzko-szkoleniowy" xfId="1493"/>
    <cellStyle name="1_Kłodzko-szkoleniowy 2" xfId="1494"/>
    <cellStyle name="1_Kłodzko-szkoleniowy_S013 - Liberec_roof CN 13 1 09" xfId="1495"/>
    <cellStyle name="1_Kłodzko-szkoleniowy_S013 - Liberec_roof CN 13 1 09 2" xfId="1496"/>
    <cellStyle name="1D čísla" xfId="1497"/>
    <cellStyle name="20 % – Zvýraznění1 2" xfId="1498"/>
    <cellStyle name="20 % – Zvýraznění1 3" xfId="1499"/>
    <cellStyle name="20 % – Zvýraznění2 2" xfId="1500"/>
    <cellStyle name="20 % – Zvýraznění2 3" xfId="1501"/>
    <cellStyle name="20 % – Zvýraznění3 2" xfId="1502"/>
    <cellStyle name="20 % – Zvýraznění3 3" xfId="1503"/>
    <cellStyle name="20 % – Zvýraznění4 2" xfId="1504"/>
    <cellStyle name="20 % – Zvýraznění4 3" xfId="1505"/>
    <cellStyle name="20 % – Zvýraznění5 2" xfId="1506"/>
    <cellStyle name="20 % – Zvýraznění6 2" xfId="1507"/>
    <cellStyle name="20 % – Zvýraznění6 3" xfId="1508"/>
    <cellStyle name="20 % - zvýraznenie1" xfId="1509"/>
    <cellStyle name="20 % - zvýraznenie2" xfId="1510"/>
    <cellStyle name="20 % - zvýraznenie3" xfId="1511"/>
    <cellStyle name="20 % - zvýraznenie4" xfId="1512"/>
    <cellStyle name="20 % - zvýraznenie5" xfId="1513"/>
    <cellStyle name="20 % - zvýraznenie6" xfId="1514"/>
    <cellStyle name="20% - Accent1" xfId="1515"/>
    <cellStyle name="20% - Accent1 2" xfId="1516"/>
    <cellStyle name="20% - Accent2" xfId="1517"/>
    <cellStyle name="20% - Accent2 2" xfId="1518"/>
    <cellStyle name="20% - Accent3" xfId="1519"/>
    <cellStyle name="20% - Accent3 2" xfId="1520"/>
    <cellStyle name="20% - Accent4" xfId="1521"/>
    <cellStyle name="20% - Accent4 2" xfId="1522"/>
    <cellStyle name="20% - Accent5" xfId="1523"/>
    <cellStyle name="20% - Accent6" xfId="1524"/>
    <cellStyle name="20% - Accent6 2" xfId="1525"/>
    <cellStyle name="2D čísla" xfId="1526"/>
    <cellStyle name="3D čísla" xfId="1527"/>
    <cellStyle name="40 % – Zvýraznění1 2" xfId="1528"/>
    <cellStyle name="40 % – Zvýraznění1 3" xfId="1529"/>
    <cellStyle name="40 % – Zvýraznění2 2" xfId="1530"/>
    <cellStyle name="40 % – Zvýraznění3 2" xfId="1531"/>
    <cellStyle name="40 % – Zvýraznění3 3" xfId="1532"/>
    <cellStyle name="40 % – Zvýraznění4 2" xfId="1533"/>
    <cellStyle name="40 % – Zvýraznění4 3" xfId="1534"/>
    <cellStyle name="40 % – Zvýraznění5 2" xfId="1535"/>
    <cellStyle name="40 % – Zvýraznění5 3" xfId="1536"/>
    <cellStyle name="40 % – Zvýraznění6 2" xfId="1537"/>
    <cellStyle name="40 % – Zvýraznění6 3" xfId="1538"/>
    <cellStyle name="40 % - zvýraznenie1" xfId="1539"/>
    <cellStyle name="40 % - zvýraznenie2" xfId="1540"/>
    <cellStyle name="40 % - zvýraznenie3" xfId="1541"/>
    <cellStyle name="40 % - zvýraznenie4" xfId="1542"/>
    <cellStyle name="40 % - zvýraznenie5" xfId="1543"/>
    <cellStyle name="40 % - zvýraznenie6" xfId="1544"/>
    <cellStyle name="40% - Accent1" xfId="1545"/>
    <cellStyle name="40% - Accent1 2" xfId="1546"/>
    <cellStyle name="40% - Accent2" xfId="1547"/>
    <cellStyle name="40% - Accent3" xfId="1548"/>
    <cellStyle name="40% - Accent3 2" xfId="1549"/>
    <cellStyle name="40% - Accent4" xfId="1550"/>
    <cellStyle name="40% - Accent4 2" xfId="1551"/>
    <cellStyle name="40% - Accent5" xfId="1552"/>
    <cellStyle name="40% - Accent5 2" xfId="1553"/>
    <cellStyle name="40% - Accent6" xfId="1554"/>
    <cellStyle name="40% - Accent6 2" xfId="1555"/>
    <cellStyle name="60 % – Zvýraznění1 2" xfId="1556"/>
    <cellStyle name="60 % – Zvýraznění1 3" xfId="1557"/>
    <cellStyle name="60 % – Zvýraznění2 2" xfId="1558"/>
    <cellStyle name="60 % – Zvýraznění2 3" xfId="1559"/>
    <cellStyle name="60 % – Zvýraznění3 2" xfId="1560"/>
    <cellStyle name="60 % – Zvýraznění3 3" xfId="1561"/>
    <cellStyle name="60 % – Zvýraznění4 2" xfId="1562"/>
    <cellStyle name="60 % – Zvýraznění4 3" xfId="1563"/>
    <cellStyle name="60 % – Zvýraznění5 2" xfId="1564"/>
    <cellStyle name="60 % – Zvýraznění5 3" xfId="1565"/>
    <cellStyle name="60 % – Zvýraznění6 2" xfId="1566"/>
    <cellStyle name="60 % – Zvýraznění6 3" xfId="1567"/>
    <cellStyle name="60 % - zvýraznenie1" xfId="1568"/>
    <cellStyle name="60 % - zvýraznenie2" xfId="1569"/>
    <cellStyle name="60 % - zvýraznenie3" xfId="1570"/>
    <cellStyle name="60 % - zvýraznenie4" xfId="1571"/>
    <cellStyle name="60 % - zvýraznenie5" xfId="1572"/>
    <cellStyle name="60 % - zvýraznenie6" xfId="1573"/>
    <cellStyle name="60% - Accent1" xfId="1574"/>
    <cellStyle name="60% - Accent1 2" xfId="1575"/>
    <cellStyle name="60% - Accent2" xfId="1576"/>
    <cellStyle name="60% - Accent2 2" xfId="1577"/>
    <cellStyle name="60% - Accent3" xfId="1578"/>
    <cellStyle name="60% - Accent3 2" xfId="1579"/>
    <cellStyle name="60% - Accent4" xfId="1580"/>
    <cellStyle name="60% - Accent4 2" xfId="1581"/>
    <cellStyle name="60% - Accent5" xfId="1582"/>
    <cellStyle name="60% - Accent5 2" xfId="1583"/>
    <cellStyle name="60% - Accent6" xfId="1584"/>
    <cellStyle name="60% - Accent6 2" xfId="1585"/>
    <cellStyle name="Accent1" xfId="1586"/>
    <cellStyle name="Accent1 2" xfId="1587"/>
    <cellStyle name="Accent2" xfId="1588"/>
    <cellStyle name="Accent2 2" xfId="1589"/>
    <cellStyle name="Accent3" xfId="1590"/>
    <cellStyle name="Accent3 2" xfId="1591"/>
    <cellStyle name="Accent4" xfId="1592"/>
    <cellStyle name="Accent4 2" xfId="1593"/>
    <cellStyle name="Accent5" xfId="1594"/>
    <cellStyle name="Accent6" xfId="1595"/>
    <cellStyle name="Accent6 2" xfId="1596"/>
    <cellStyle name="Bad" xfId="1597"/>
    <cellStyle name="Bad 2" xfId="1598"/>
    <cellStyle name="bezčárky_" xfId="1599"/>
    <cellStyle name="Bold" xfId="1600"/>
    <cellStyle name="bUDGET  96" xfId="1601"/>
    <cellStyle name="bUDGET  96 2" xfId="1602"/>
    <cellStyle name="Calculation" xfId="1603"/>
    <cellStyle name="Calculation 2" xfId="1604"/>
    <cellStyle name="cargill9" xfId="1605"/>
    <cellStyle name="Celá čísla" xfId="1606"/>
    <cellStyle name="Celkem 2" xfId="1607"/>
    <cellStyle name="Celkem 3" xfId="1608"/>
    <cellStyle name="cena" xfId="25"/>
    <cellStyle name="cena 2" xfId="71"/>
    <cellStyle name="Comma [0]_laroux" xfId="26"/>
    <cellStyle name="Comma_laroux" xfId="27"/>
    <cellStyle name="Comma0" xfId="1609"/>
    <cellStyle name="Currency [0]_laroux" xfId="28"/>
    <cellStyle name="Currency_laroux" xfId="29"/>
    <cellStyle name="Currency0" xfId="1610"/>
    <cellStyle name="Čárka 2" xfId="72"/>
    <cellStyle name="čárky [0]_HW" xfId="30"/>
    <cellStyle name="Čárky bez des. míst 2" xfId="1611"/>
    <cellStyle name="číslo.00_" xfId="1612"/>
    <cellStyle name="Date" xfId="31"/>
    <cellStyle name="Dobrá" xfId="1613"/>
    <cellStyle name="Dziesiętny [0]_laroux" xfId="32"/>
    <cellStyle name="Dziesiętny_laroux" xfId="33"/>
    <cellStyle name="Euro" xfId="1614"/>
    <cellStyle name="Euro 2" xfId="1615"/>
    <cellStyle name="Explanatory Text" xfId="1616"/>
    <cellStyle name="Fixed" xfId="34"/>
    <cellStyle name="fnRegressQ" xfId="91"/>
    <cellStyle name="fnRegressQ 2" xfId="1617"/>
    <cellStyle name="fnRegressQ 2 2" xfId="1618"/>
    <cellStyle name="fnRegressQ 3" xfId="1619"/>
    <cellStyle name="fnRegressQ 3 2" xfId="1620"/>
    <cellStyle name="fnRegressQ 3 3" xfId="1621"/>
    <cellStyle name="Good" xfId="1622"/>
    <cellStyle name="Good 2" xfId="1623"/>
    <cellStyle name="Heading 1" xfId="1624"/>
    <cellStyle name="Heading 1 2" xfId="1625"/>
    <cellStyle name="Heading 1 3" xfId="1626"/>
    <cellStyle name="Heading 2" xfId="1627"/>
    <cellStyle name="Heading 2 2" xfId="1628"/>
    <cellStyle name="Heading 2 3" xfId="1629"/>
    <cellStyle name="Heading 3" xfId="1630"/>
    <cellStyle name="Heading 3 2" xfId="1631"/>
    <cellStyle name="Heading 4" xfId="1632"/>
    <cellStyle name="Heading 4 2" xfId="1633"/>
    <cellStyle name="HEADING1" xfId="35"/>
    <cellStyle name="HEADING2" xfId="36"/>
    <cellStyle name="Headline I" xfId="37"/>
    <cellStyle name="Headline II" xfId="38"/>
    <cellStyle name="Hiperłącze_Electrical" xfId="1634"/>
    <cellStyle name="Hlavička" xfId="1635"/>
    <cellStyle name="Honeywell" xfId="39"/>
    <cellStyle name="Hypertextový odkaz 2" xfId="92"/>
    <cellStyle name="Hypertextový odkaz 2 2" xfId="1636"/>
    <cellStyle name="Hypertextový odkaz 2 2 2" xfId="1637"/>
    <cellStyle name="Hypertextový odkaz 2 2 2 2" xfId="1638"/>
    <cellStyle name="Hypertextový odkaz 2 2 2 3" xfId="1639"/>
    <cellStyle name="Hypertextový odkaz 2 2 3" xfId="1640"/>
    <cellStyle name="Hypertextový odkaz 2 2 3 2" xfId="1641"/>
    <cellStyle name="Hypertextový odkaz 2 2 3 2 2" xfId="1642"/>
    <cellStyle name="Hypertextový odkaz 2 2 3 2 3" xfId="1643"/>
    <cellStyle name="Hypertextový odkaz 2 2 3 3" xfId="1644"/>
    <cellStyle name="Hypertextový odkaz 2 2 3 4" xfId="1645"/>
    <cellStyle name="Hypertextový odkaz 2 2 4" xfId="1646"/>
    <cellStyle name="Hypertextový odkaz 2 2 5" xfId="1647"/>
    <cellStyle name="Hypertextový odkaz 2 3" xfId="1648"/>
    <cellStyle name="Hypertextový odkaz 2 3 2" xfId="1649"/>
    <cellStyle name="Hypertextový odkaz 2 3 2 2" xfId="1650"/>
    <cellStyle name="Hypertextový odkaz 2 3 2 2 2" xfId="1651"/>
    <cellStyle name="Hypertextový odkaz 2 3 2 3" xfId="1652"/>
    <cellStyle name="Hypertextový odkaz 2 3 2 3 2" xfId="1653"/>
    <cellStyle name="Hypertextový odkaz 2 3 2 4" xfId="1654"/>
    <cellStyle name="Hypertextový odkaz 2 3 2 4 2" xfId="1655"/>
    <cellStyle name="Hypertextový odkaz 2 3 3" xfId="1656"/>
    <cellStyle name="Hypertextový odkaz 2 3 3 2" xfId="1657"/>
    <cellStyle name="Hypertextový odkaz 2 3 3 2 2" xfId="1658"/>
    <cellStyle name="Hypertextový odkaz 2 3 3 3" xfId="1659"/>
    <cellStyle name="Hypertextový odkaz 2 3 4" xfId="1660"/>
    <cellStyle name="Hypertextový odkaz 2 3 5" xfId="1661"/>
    <cellStyle name="Hypertextový odkaz 2 4" xfId="1662"/>
    <cellStyle name="Hypertextový odkaz 2 4 2" xfId="1663"/>
    <cellStyle name="Hypertextový odkaz 2 4 2 2" xfId="1664"/>
    <cellStyle name="Hypertextový odkaz 2 4 3" xfId="1665"/>
    <cellStyle name="Hypertextový odkaz 2 4 3 2" xfId="1666"/>
    <cellStyle name="Hypertextový odkaz 2 5" xfId="1667"/>
    <cellStyle name="Hypertextový odkaz 2 5 2" xfId="1668"/>
    <cellStyle name="Hypertextový odkaz 2 5 3" xfId="1669"/>
    <cellStyle name="Hypertextový odkaz 2 6" xfId="1670"/>
    <cellStyle name="Hypertextový odkaz 2 6 2" xfId="1671"/>
    <cellStyle name="Hypertextový odkaz 2 7" xfId="1672"/>
    <cellStyle name="Hypertextový odkaz 2 7 2" xfId="1673"/>
    <cellStyle name="Hypertextový odkaz 2 8" xfId="1674"/>
    <cellStyle name="Hypertextový odkaz 2 9" xfId="1675"/>
    <cellStyle name="Hypertextový odkaz 3" xfId="1676"/>
    <cellStyle name="Hypertextový odkaz 3 2" xfId="1677"/>
    <cellStyle name="Hypertextový odkaz 3 2 2" xfId="1678"/>
    <cellStyle name="Hypertextový odkaz 3 2 2 2" xfId="1679"/>
    <cellStyle name="Hypertextový odkaz 3 2 2 2 2" xfId="1680"/>
    <cellStyle name="Hypertextový odkaz 3 2 2 2 2 2" xfId="1681"/>
    <cellStyle name="Hypertextový odkaz 3 2 2 2 3" xfId="1682"/>
    <cellStyle name="Hypertextový odkaz 3 2 2 2 3 2" xfId="1683"/>
    <cellStyle name="Hypertextový odkaz 3 2 2 2 4" xfId="1684"/>
    <cellStyle name="Hypertextový odkaz 3 2 2 3" xfId="1685"/>
    <cellStyle name="Hypertextový odkaz 3 2 2 3 2" xfId="1686"/>
    <cellStyle name="Hypertextový odkaz 3 2 2 3 3" xfId="1687"/>
    <cellStyle name="Hypertextový odkaz 3 2 2 4" xfId="1688"/>
    <cellStyle name="Hypertextový odkaz 3 2 2 4 2" xfId="1689"/>
    <cellStyle name="Hypertextový odkaz 3 2 2 5" xfId="1690"/>
    <cellStyle name="Hypertextový odkaz 3 2 2 5 2" xfId="1691"/>
    <cellStyle name="Hypertextový odkaz 3 2 3" xfId="1692"/>
    <cellStyle name="Hypertextový odkaz 3 2 3 2" xfId="1693"/>
    <cellStyle name="Hypertextový odkaz 3 2 3 2 2" xfId="1694"/>
    <cellStyle name="Hypertextový odkaz 3 2 3 2 2 2" xfId="1695"/>
    <cellStyle name="Hypertextový odkaz 3 2 3 2 2 3" xfId="1696"/>
    <cellStyle name="Hypertextový odkaz 3 2 3 2 3" xfId="1697"/>
    <cellStyle name="Hypertextový odkaz 3 2 3 2 4" xfId="1698"/>
    <cellStyle name="Hypertextový odkaz 3 2 3 2 5" xfId="1699"/>
    <cellStyle name="Hypertextový odkaz 3 2 3 3" xfId="1700"/>
    <cellStyle name="Hypertextový odkaz 3 2 3 3 2" xfId="1701"/>
    <cellStyle name="Hypertextový odkaz 3 2 3 4" xfId="1702"/>
    <cellStyle name="Hypertextový odkaz 3 2 3 4 2" xfId="1703"/>
    <cellStyle name="Hypertextový odkaz 3 2 4" xfId="1704"/>
    <cellStyle name="Hypertextový odkaz 3 2 4 2" xfId="1705"/>
    <cellStyle name="Hypertextový odkaz 3 2 4 2 2" xfId="1706"/>
    <cellStyle name="Hypertextový odkaz 3 2 4 2 3" xfId="1707"/>
    <cellStyle name="Hypertextový odkaz 3 2 4 2 4" xfId="1708"/>
    <cellStyle name="Hypertextový odkaz 3 2 4 3" xfId="1709"/>
    <cellStyle name="Hypertextový odkaz 3 2 4 3 2" xfId="1710"/>
    <cellStyle name="Hypertextový odkaz 3 2 4 4" xfId="1711"/>
    <cellStyle name="Hypertextový odkaz 3 2 5" xfId="1712"/>
    <cellStyle name="Hypertextový odkaz 3 2 5 2" xfId="1713"/>
    <cellStyle name="Hypertextový odkaz 3 2 6" xfId="1714"/>
    <cellStyle name="Hypertextový odkaz 3 2 6 2" xfId="1715"/>
    <cellStyle name="Hypertextový odkaz 3 2 7" xfId="1716"/>
    <cellStyle name="Hypertextový odkaz 3 3" xfId="1717"/>
    <cellStyle name="Hypertextový odkaz 3 3 2" xfId="1718"/>
    <cellStyle name="Hypertextový odkaz 3 3 2 2" xfId="1719"/>
    <cellStyle name="Hypertextový odkaz 3 3 2 3" xfId="1720"/>
    <cellStyle name="Hypertextový odkaz 3 3 2 4" xfId="1721"/>
    <cellStyle name="Hypertextový odkaz 3 3 3" xfId="1722"/>
    <cellStyle name="Hypertextový odkaz 3 3 3 2" xfId="1723"/>
    <cellStyle name="Hypertextový odkaz 3 3 3 3" xfId="1724"/>
    <cellStyle name="Hypertextový odkaz 3 3 4" xfId="1725"/>
    <cellStyle name="Hypertextový odkaz 3 3 4 2" xfId="1726"/>
    <cellStyle name="Hypertextový odkaz 3 3 5" xfId="1727"/>
    <cellStyle name="Hypertextový odkaz 3 3 5 2" xfId="1728"/>
    <cellStyle name="Hypertextový odkaz 3 4" xfId="1729"/>
    <cellStyle name="Hypertextový odkaz 3 4 2" xfId="1730"/>
    <cellStyle name="Hypertextový odkaz 3 4 2 2" xfId="1731"/>
    <cellStyle name="Hypertextový odkaz 3 4 3" xfId="1732"/>
    <cellStyle name="Hypertextový odkaz 3 4 3 2" xfId="1733"/>
    <cellStyle name="Hypertextový odkaz 3 5" xfId="1734"/>
    <cellStyle name="Hypertextový odkaz 3 5 2" xfId="1735"/>
    <cellStyle name="Hypertextový odkaz 3 5 3" xfId="1736"/>
    <cellStyle name="Hypertextový odkaz 3 5 4" xfId="1737"/>
    <cellStyle name="Hypertextový odkaz 3 6" xfId="1738"/>
    <cellStyle name="Hypertextový odkaz 3 6 2" xfId="1739"/>
    <cellStyle name="Hypertextový odkaz 3 7" xfId="1740"/>
    <cellStyle name="Hypertextový odkaz 4" xfId="1741"/>
    <cellStyle name="Hypertextový odkaz 4 2" xfId="1742"/>
    <cellStyle name="Hypertextový odkaz 4 3" xfId="1743"/>
    <cellStyle name="Hypertextový odkaz 4 4" xfId="1744"/>
    <cellStyle name="Hypertextový odkaz 5" xfId="1745"/>
    <cellStyle name="Hypertextový odkaz 5 2" xfId="1746"/>
    <cellStyle name="Check Cell" xfId="1747"/>
    <cellStyle name="Chybně 2" xfId="1748"/>
    <cellStyle name="Input" xfId="1749"/>
    <cellStyle name="Input 2" xfId="1750"/>
    <cellStyle name="Instalace" xfId="40"/>
    <cellStyle name="Italic" xfId="1751"/>
    <cellStyle name="Kontrolná bunka" xfId="1752"/>
    <cellStyle name="Kontrolní buňka 2" xfId="1753"/>
    <cellStyle name="Linked Cell" xfId="1754"/>
    <cellStyle name="Linked Cell 2" xfId="1755"/>
    <cellStyle name="Měna 2" xfId="81"/>
    <cellStyle name="MJPolozky" xfId="41"/>
    <cellStyle name="MnozstviPolozky" xfId="42"/>
    <cellStyle name="NADPIS" xfId="43"/>
    <cellStyle name="Nadpis 1 2" xfId="1756"/>
    <cellStyle name="Nadpis 1 3" xfId="1757"/>
    <cellStyle name="Nadpis 2 2" xfId="1758"/>
    <cellStyle name="Nadpis 2 3" xfId="1759"/>
    <cellStyle name="Nadpis 3 2" xfId="1760"/>
    <cellStyle name="Nadpis 3 3" xfId="1761"/>
    <cellStyle name="Nadpis 4 2" xfId="1762"/>
    <cellStyle name="Nadpis 4 3" xfId="1763"/>
    <cellStyle name="Nadpis listu" xfId="1764"/>
    <cellStyle name="Název 2" xfId="1765"/>
    <cellStyle name="Název 3" xfId="1766"/>
    <cellStyle name="NazevOddilu" xfId="44"/>
    <cellStyle name="NazevPolozky" xfId="45"/>
    <cellStyle name="Neutral" xfId="1767"/>
    <cellStyle name="Neutral 2" xfId="1768"/>
    <cellStyle name="Neutrálna" xfId="1769"/>
    <cellStyle name="Neutrální 2" xfId="1770"/>
    <cellStyle name="Neutrální 3" xfId="1771"/>
    <cellStyle name="Normal 2" xfId="1772"/>
    <cellStyle name="Normal 2 2" xfId="1773"/>
    <cellStyle name="Normal 4" xfId="1774"/>
    <cellStyle name="Normal 4 2" xfId="1775"/>
    <cellStyle name="Normal 5" xfId="1776"/>
    <cellStyle name="Normal_02_RFE SO01_17.10.06" xfId="46"/>
    <cellStyle name="Normale_Complete_official_price_list_2007CZ" xfId="1777"/>
    <cellStyle name="Normálna 2" xfId="1778"/>
    <cellStyle name="Normálna 2 2" xfId="1779"/>
    <cellStyle name="normálne 2" xfId="1780"/>
    <cellStyle name="normálne 2 2" xfId="1781"/>
    <cellStyle name="normálne 3" xfId="1782"/>
    <cellStyle name="normálne 3 2" xfId="1783"/>
    <cellStyle name="normálne 4" xfId="1784"/>
    <cellStyle name="normálne 4 2" xfId="1785"/>
    <cellStyle name="normálne 5" xfId="1786"/>
    <cellStyle name="normálne 5 2" xfId="1787"/>
    <cellStyle name="normálne 6" xfId="1788"/>
    <cellStyle name="normálne 6 2" xfId="1789"/>
    <cellStyle name="Normální" xfId="0" builtinId="0"/>
    <cellStyle name="Normální 10" xfId="73"/>
    <cellStyle name="normální 10 10" xfId="93"/>
    <cellStyle name="normální 10 10 2" xfId="94"/>
    <cellStyle name="normální 10 11" xfId="95"/>
    <cellStyle name="normální 10 11 2" xfId="96"/>
    <cellStyle name="normální 10 12" xfId="97"/>
    <cellStyle name="normální 10 12 2" xfId="98"/>
    <cellStyle name="normální 10 13" xfId="99"/>
    <cellStyle name="normální 10 13 2" xfId="100"/>
    <cellStyle name="normální 10 14" xfId="101"/>
    <cellStyle name="normální 10 14 2" xfId="102"/>
    <cellStyle name="normální 10 15" xfId="103"/>
    <cellStyle name="normální 10 15 2" xfId="104"/>
    <cellStyle name="normální 10 16" xfId="105"/>
    <cellStyle name="normální 10 16 2" xfId="106"/>
    <cellStyle name="normální 10 17" xfId="107"/>
    <cellStyle name="normální 10 18" xfId="108"/>
    <cellStyle name="normální 10 19" xfId="109"/>
    <cellStyle name="normální 10 2" xfId="110"/>
    <cellStyle name="normální 10 2 2" xfId="111"/>
    <cellStyle name="normální 10 20" xfId="112"/>
    <cellStyle name="normální 10 21" xfId="113"/>
    <cellStyle name="normální 10 22" xfId="114"/>
    <cellStyle name="normální 10 23" xfId="115"/>
    <cellStyle name="normální 10 24" xfId="116"/>
    <cellStyle name="normální 10 25" xfId="117"/>
    <cellStyle name="normální 10 26" xfId="118"/>
    <cellStyle name="normální 10 27" xfId="119"/>
    <cellStyle name="normální 10 28" xfId="1790"/>
    <cellStyle name="normální 10 3" xfId="120"/>
    <cellStyle name="normální 10 3 2" xfId="121"/>
    <cellStyle name="normální 10 4" xfId="122"/>
    <cellStyle name="normální 10 4 2" xfId="123"/>
    <cellStyle name="normální 10 5" xfId="124"/>
    <cellStyle name="normální 10 5 2" xfId="125"/>
    <cellStyle name="normální 10 6" xfId="126"/>
    <cellStyle name="normální 10 6 2" xfId="127"/>
    <cellStyle name="normální 10 7" xfId="128"/>
    <cellStyle name="normální 10 7 2" xfId="129"/>
    <cellStyle name="normální 10 8" xfId="130"/>
    <cellStyle name="normální 10 8 2" xfId="131"/>
    <cellStyle name="normální 10 9" xfId="132"/>
    <cellStyle name="normální 10 9 2" xfId="133"/>
    <cellStyle name="normální 11" xfId="134"/>
    <cellStyle name="normální 11 2" xfId="135"/>
    <cellStyle name="Normální 11 2 2" xfId="1791"/>
    <cellStyle name="normální 11 3" xfId="136"/>
    <cellStyle name="normální 11 4" xfId="137"/>
    <cellStyle name="normální 11 5" xfId="138"/>
    <cellStyle name="normální 11 6" xfId="139"/>
    <cellStyle name="normální 11 7" xfId="140"/>
    <cellStyle name="normální 11 8" xfId="141"/>
    <cellStyle name="normální 11 9" xfId="1792"/>
    <cellStyle name="normální 12" xfId="142"/>
    <cellStyle name="normální 12 2" xfId="143"/>
    <cellStyle name="normální 12 3" xfId="144"/>
    <cellStyle name="normální 12 4" xfId="145"/>
    <cellStyle name="normální 12 5" xfId="146"/>
    <cellStyle name="normální 12 6" xfId="147"/>
    <cellStyle name="normální 12 7" xfId="148"/>
    <cellStyle name="normální 12 8" xfId="149"/>
    <cellStyle name="normální 12 9" xfId="1793"/>
    <cellStyle name="normální 13" xfId="150"/>
    <cellStyle name="normální 13 2" xfId="151"/>
    <cellStyle name="normální 13 2 2" xfId="152"/>
    <cellStyle name="normální 13 2 3" xfId="153"/>
    <cellStyle name="normální 13 2 4" xfId="154"/>
    <cellStyle name="normální 13 2 5" xfId="155"/>
    <cellStyle name="normální 13 3" xfId="1794"/>
    <cellStyle name="Normální 14" xfId="156"/>
    <cellStyle name="normální 14 2" xfId="157"/>
    <cellStyle name="Normální 14_Xl0000011" xfId="1795"/>
    <cellStyle name="Normální 15" xfId="158"/>
    <cellStyle name="Normální 16" xfId="159"/>
    <cellStyle name="Normální 17" xfId="160"/>
    <cellStyle name="Normální 18" xfId="161"/>
    <cellStyle name="Normální 184" xfId="1796"/>
    <cellStyle name="Normální 19" xfId="162"/>
    <cellStyle name="normální 19 2" xfId="163"/>
    <cellStyle name="Normální 19_Xl0000011" xfId="1797"/>
    <cellStyle name="Normální 2" xfId="1"/>
    <cellStyle name="normální 2 10" xfId="47"/>
    <cellStyle name="normální 2 10 2" xfId="164"/>
    <cellStyle name="normální 2 10 3" xfId="1798"/>
    <cellStyle name="normální 2 11" xfId="165"/>
    <cellStyle name="normální 2 11 2" xfId="166"/>
    <cellStyle name="Normální 2 11 3" xfId="1799"/>
    <cellStyle name="normální 2 11 4" xfId="1800"/>
    <cellStyle name="normální 2 12" xfId="167"/>
    <cellStyle name="normální 2 12 2" xfId="168"/>
    <cellStyle name="normální 2 12 3" xfId="1801"/>
    <cellStyle name="normální 2 13" xfId="169"/>
    <cellStyle name="normální 2 13 2" xfId="170"/>
    <cellStyle name="normální 2 14" xfId="171"/>
    <cellStyle name="normální 2 14 2" xfId="172"/>
    <cellStyle name="normální 2 15" xfId="173"/>
    <cellStyle name="normální 2 15 2" xfId="174"/>
    <cellStyle name="normální 2 16" xfId="175"/>
    <cellStyle name="normální 2 16 2" xfId="176"/>
    <cellStyle name="normální 2 17" xfId="177"/>
    <cellStyle name="normální 2 17 2" xfId="178"/>
    <cellStyle name="normální 2 18" xfId="179"/>
    <cellStyle name="normální 2 18 2" xfId="180"/>
    <cellStyle name="normální 2 19" xfId="181"/>
    <cellStyle name="normální 2 2" xfId="48"/>
    <cellStyle name="normální 2 2 10" xfId="182"/>
    <cellStyle name="normální 2 2 10 2" xfId="183"/>
    <cellStyle name="normální 2 2 11" xfId="184"/>
    <cellStyle name="normální 2 2 11 2" xfId="185"/>
    <cellStyle name="normální 2 2 12" xfId="186"/>
    <cellStyle name="normální 2 2 12 2" xfId="187"/>
    <cellStyle name="normální 2 2 13" xfId="188"/>
    <cellStyle name="normální 2 2 13 2" xfId="189"/>
    <cellStyle name="normální 2 2 14" xfId="190"/>
    <cellStyle name="normální 2 2 14 2" xfId="191"/>
    <cellStyle name="normální 2 2 15" xfId="192"/>
    <cellStyle name="normální 2 2 15 2" xfId="193"/>
    <cellStyle name="normální 2 2 16" xfId="194"/>
    <cellStyle name="normální 2 2 16 2" xfId="195"/>
    <cellStyle name="normální 2 2 17" xfId="196"/>
    <cellStyle name="normální 2 2 18" xfId="197"/>
    <cellStyle name="normální 2 2 19" xfId="198"/>
    <cellStyle name="normální 2 2 2" xfId="199"/>
    <cellStyle name="normální 2 2 2 10" xfId="200"/>
    <cellStyle name="normální 2 2 2 10 2" xfId="201"/>
    <cellStyle name="normální 2 2 2 11" xfId="202"/>
    <cellStyle name="normální 2 2 2 11 2" xfId="203"/>
    <cellStyle name="normální 2 2 2 12" xfId="204"/>
    <cellStyle name="normální 2 2 2 12 2" xfId="205"/>
    <cellStyle name="normální 2 2 2 13" xfId="206"/>
    <cellStyle name="normální 2 2 2 13 2" xfId="207"/>
    <cellStyle name="normální 2 2 2 14" xfId="208"/>
    <cellStyle name="normální 2 2 2 14 2" xfId="209"/>
    <cellStyle name="normální 2 2 2 15" xfId="210"/>
    <cellStyle name="normální 2 2 2 15 2" xfId="211"/>
    <cellStyle name="normální 2 2 2 16" xfId="212"/>
    <cellStyle name="normální 2 2 2 17" xfId="213"/>
    <cellStyle name="normální 2 2 2 18" xfId="214"/>
    <cellStyle name="normální 2 2 2 19" xfId="215"/>
    <cellStyle name="normální 2 2 2 2" xfId="216"/>
    <cellStyle name="normální 2 2 2 2 2" xfId="217"/>
    <cellStyle name="normální 2 2 2 20" xfId="218"/>
    <cellStyle name="normální 2 2 2 21" xfId="219"/>
    <cellStyle name="normální 2 2 2 22" xfId="220"/>
    <cellStyle name="normální 2 2 2 23" xfId="1802"/>
    <cellStyle name="normální 2 2 2 3" xfId="221"/>
    <cellStyle name="normální 2 2 2 3 2" xfId="222"/>
    <cellStyle name="normální 2 2 2 4" xfId="223"/>
    <cellStyle name="normální 2 2 2 4 2" xfId="224"/>
    <cellStyle name="normální 2 2 2 5" xfId="225"/>
    <cellStyle name="normální 2 2 2 5 2" xfId="226"/>
    <cellStyle name="normální 2 2 2 6" xfId="227"/>
    <cellStyle name="normální 2 2 2 6 2" xfId="228"/>
    <cellStyle name="normální 2 2 2 7" xfId="229"/>
    <cellStyle name="normální 2 2 2 7 2" xfId="230"/>
    <cellStyle name="normální 2 2 2 8" xfId="231"/>
    <cellStyle name="normální 2 2 2 8 2" xfId="232"/>
    <cellStyle name="normální 2 2 2 9" xfId="233"/>
    <cellStyle name="normální 2 2 2 9 2" xfId="234"/>
    <cellStyle name="normální 2 2 20" xfId="235"/>
    <cellStyle name="normální 2 2 21" xfId="236"/>
    <cellStyle name="normální 2 2 22" xfId="237"/>
    <cellStyle name="normální 2 2 23" xfId="238"/>
    <cellStyle name="normální 2 2 24" xfId="239"/>
    <cellStyle name="normální 2 2 25" xfId="240"/>
    <cellStyle name="normální 2 2 26" xfId="1803"/>
    <cellStyle name="normální 2 2 3" xfId="241"/>
    <cellStyle name="normální 2 2 3 2" xfId="242"/>
    <cellStyle name="normální 2 2 3 3" xfId="243"/>
    <cellStyle name="normální 2 2 3 4" xfId="244"/>
    <cellStyle name="normální 2 2 3 5" xfId="245"/>
    <cellStyle name="normální 2 2 3 6" xfId="246"/>
    <cellStyle name="normální 2 2 3 7" xfId="247"/>
    <cellStyle name="normální 2 2 3 8" xfId="248"/>
    <cellStyle name="normální 2 2 4" xfId="249"/>
    <cellStyle name="normální 2 2 4 2" xfId="250"/>
    <cellStyle name="normální 2 2 5" xfId="251"/>
    <cellStyle name="normální 2 2 5 2" xfId="252"/>
    <cellStyle name="normální 2 2 6" xfId="253"/>
    <cellStyle name="normální 2 2 6 2" xfId="254"/>
    <cellStyle name="normální 2 2 7" xfId="255"/>
    <cellStyle name="normální 2 2 7 2" xfId="256"/>
    <cellStyle name="normální 2 2 8" xfId="257"/>
    <cellStyle name="normální 2 2 8 2" xfId="258"/>
    <cellStyle name="normální 2 2 9" xfId="259"/>
    <cellStyle name="normální 2 2 9 2" xfId="260"/>
    <cellStyle name="normální 2 20" xfId="261"/>
    <cellStyle name="normální 2 21" xfId="262"/>
    <cellStyle name="normální 2 22" xfId="263"/>
    <cellStyle name="normální 2 23" xfId="264"/>
    <cellStyle name="normální 2 24" xfId="265"/>
    <cellStyle name="normální 2 25" xfId="1804"/>
    <cellStyle name="normální 2 26" xfId="1805"/>
    <cellStyle name="normální 2 27" xfId="1806"/>
    <cellStyle name="normální 2 28" xfId="1807"/>
    <cellStyle name="normální 2 29" xfId="1808"/>
    <cellStyle name="normální 2 3" xfId="49"/>
    <cellStyle name="normální 2 3 10" xfId="266"/>
    <cellStyle name="normální 2 3 10 2" xfId="267"/>
    <cellStyle name="normální 2 3 11" xfId="268"/>
    <cellStyle name="normální 2 3 11 2" xfId="269"/>
    <cellStyle name="normální 2 3 12" xfId="270"/>
    <cellStyle name="normální 2 3 13" xfId="1809"/>
    <cellStyle name="normální 2 3 2" xfId="271"/>
    <cellStyle name="normální 2 3 2 2" xfId="272"/>
    <cellStyle name="normální 2 3 2 3" xfId="1810"/>
    <cellStyle name="normální 2 3 3" xfId="273"/>
    <cellStyle name="normální 2 3 3 2" xfId="274"/>
    <cellStyle name="normální 2 3 4" xfId="275"/>
    <cellStyle name="normální 2 3 4 2" xfId="276"/>
    <cellStyle name="normální 2 3 5" xfId="277"/>
    <cellStyle name="normální 2 3 5 2" xfId="278"/>
    <cellStyle name="normální 2 3 6" xfId="279"/>
    <cellStyle name="normální 2 3 6 2" xfId="280"/>
    <cellStyle name="normální 2 3 7" xfId="281"/>
    <cellStyle name="normální 2 3 7 2" xfId="282"/>
    <cellStyle name="normální 2 3 8" xfId="283"/>
    <cellStyle name="normální 2 3 8 2" xfId="284"/>
    <cellStyle name="normální 2 3 9" xfId="285"/>
    <cellStyle name="normální 2 3 9 2" xfId="286"/>
    <cellStyle name="normální 2 30" xfId="1811"/>
    <cellStyle name="normální 2 31" xfId="1812"/>
    <cellStyle name="normální 2 32" xfId="1813"/>
    <cellStyle name="normální 2 33" xfId="1814"/>
    <cellStyle name="normální 2 34" xfId="1815"/>
    <cellStyle name="normální 2 35" xfId="1816"/>
    <cellStyle name="normální 2 36" xfId="1817"/>
    <cellStyle name="normální 2 37" xfId="1818"/>
    <cellStyle name="normální 2 38" xfId="1819"/>
    <cellStyle name="normální 2 39" xfId="1820"/>
    <cellStyle name="normální 2 4" xfId="50"/>
    <cellStyle name="normální 2 4 2" xfId="287"/>
    <cellStyle name="Normální 2 4 3" xfId="1821"/>
    <cellStyle name="normální 2 4 4" xfId="1822"/>
    <cellStyle name="normální 2 40" xfId="1823"/>
    <cellStyle name="normální 2 41" xfId="1824"/>
    <cellStyle name="normální 2 42" xfId="1825"/>
    <cellStyle name="normální 2 43" xfId="1826"/>
    <cellStyle name="normální 2 44" xfId="1827"/>
    <cellStyle name="normální 2 45" xfId="1828"/>
    <cellStyle name="normální 2 46" xfId="1829"/>
    <cellStyle name="normální 2 47" xfId="1830"/>
    <cellStyle name="normální 2 48" xfId="1831"/>
    <cellStyle name="normální 2 49" xfId="1832"/>
    <cellStyle name="normální 2 5" xfId="51"/>
    <cellStyle name="normální 2 5 2" xfId="288"/>
    <cellStyle name="normální 2 5 3" xfId="1833"/>
    <cellStyle name="normální 2 50" xfId="1834"/>
    <cellStyle name="normální 2 51" xfId="1835"/>
    <cellStyle name="normální 2 52" xfId="1836"/>
    <cellStyle name="normální 2 53" xfId="1837"/>
    <cellStyle name="normální 2 54" xfId="1838"/>
    <cellStyle name="normální 2 6" xfId="52"/>
    <cellStyle name="normální 2 6 2" xfId="289"/>
    <cellStyle name="normální 2 6 3" xfId="1839"/>
    <cellStyle name="normální 2 7" xfId="53"/>
    <cellStyle name="normální 2 7 2" xfId="290"/>
    <cellStyle name="normální 2 7 3" xfId="1840"/>
    <cellStyle name="normální 2 8" xfId="54"/>
    <cellStyle name="normální 2 8 2" xfId="291"/>
    <cellStyle name="normální 2 8 2 2" xfId="1841"/>
    <cellStyle name="normální 2 8 3" xfId="1842"/>
    <cellStyle name="normální 2 8 4" xfId="1843"/>
    <cellStyle name="normální 2 9" xfId="55"/>
    <cellStyle name="normální 2 9 2" xfId="292"/>
    <cellStyle name="normální 2 9 2 2" xfId="1844"/>
    <cellStyle name="normální 2 9 3" xfId="1845"/>
    <cellStyle name="normální 2 9 4" xfId="1846"/>
    <cellStyle name="normální 2_ROZP_VRÚ_SLAPY" xfId="293"/>
    <cellStyle name="Normální 20" xfId="294"/>
    <cellStyle name="Normální 21" xfId="295"/>
    <cellStyle name="Normální 22" xfId="296"/>
    <cellStyle name="Normální 23" xfId="297"/>
    <cellStyle name="Normální 24" xfId="298"/>
    <cellStyle name="Normální 25" xfId="299"/>
    <cellStyle name="Normální 26" xfId="300"/>
    <cellStyle name="Normální 27" xfId="301"/>
    <cellStyle name="Normální 28" xfId="302"/>
    <cellStyle name="Normální 29" xfId="303"/>
    <cellStyle name="Normální 3" xfId="79"/>
    <cellStyle name="normální 3 10" xfId="304"/>
    <cellStyle name="normální 3 10 2" xfId="305"/>
    <cellStyle name="normální 3 10 3" xfId="306"/>
    <cellStyle name="normální 3 10 4" xfId="307"/>
    <cellStyle name="normální 3 10 5" xfId="308"/>
    <cellStyle name="normální 3 10 6" xfId="309"/>
    <cellStyle name="normální 3 10 7" xfId="310"/>
    <cellStyle name="normální 3 10 8" xfId="311"/>
    <cellStyle name="normální 3 11" xfId="312"/>
    <cellStyle name="normální 3 11 2" xfId="313"/>
    <cellStyle name="normální 3 12" xfId="314"/>
    <cellStyle name="normální 3 12 2" xfId="315"/>
    <cellStyle name="normální 3 13" xfId="316"/>
    <cellStyle name="normální 3 13 2" xfId="317"/>
    <cellStyle name="normální 3 14" xfId="318"/>
    <cellStyle name="normální 3 14 2" xfId="319"/>
    <cellStyle name="normální 3 15" xfId="320"/>
    <cellStyle name="normální 3 15 2" xfId="321"/>
    <cellStyle name="normální 3 16" xfId="322"/>
    <cellStyle name="normální 3 16 2" xfId="323"/>
    <cellStyle name="normální 3 17" xfId="324"/>
    <cellStyle name="normální 3 17 2" xfId="325"/>
    <cellStyle name="normální 3 18" xfId="326"/>
    <cellStyle name="normální 3 18 2" xfId="327"/>
    <cellStyle name="normální 3 19" xfId="328"/>
    <cellStyle name="normální 3 19 2" xfId="329"/>
    <cellStyle name="normální 3 2" xfId="330"/>
    <cellStyle name="normální 3 2 10" xfId="331"/>
    <cellStyle name="normální 3 2 10 2" xfId="332"/>
    <cellStyle name="normální 3 2 11" xfId="333"/>
    <cellStyle name="normální 3 2 11 2" xfId="334"/>
    <cellStyle name="normální 3 2 12" xfId="335"/>
    <cellStyle name="normální 3 2 12 2" xfId="336"/>
    <cellStyle name="normální 3 2 13" xfId="337"/>
    <cellStyle name="normální 3 2 13 2" xfId="338"/>
    <cellStyle name="normální 3 2 14" xfId="339"/>
    <cellStyle name="normální 3 2 14 2" xfId="340"/>
    <cellStyle name="normální 3 2 15" xfId="341"/>
    <cellStyle name="normální 3 2 15 2" xfId="342"/>
    <cellStyle name="normální 3 2 16" xfId="343"/>
    <cellStyle name="normální 3 2 16 2" xfId="344"/>
    <cellStyle name="normální 3 2 17" xfId="345"/>
    <cellStyle name="normální 3 2 17 2" xfId="346"/>
    <cellStyle name="normální 3 2 18" xfId="347"/>
    <cellStyle name="normální 3 2 18 2" xfId="348"/>
    <cellStyle name="normální 3 2 19" xfId="349"/>
    <cellStyle name="normální 3 2 2" xfId="350"/>
    <cellStyle name="normální 3 2 2 10" xfId="351"/>
    <cellStyle name="normální 3 2 2 10 2" xfId="352"/>
    <cellStyle name="normální 3 2 2 11" xfId="353"/>
    <cellStyle name="normální 3 2 2 11 2" xfId="354"/>
    <cellStyle name="normální 3 2 2 12" xfId="355"/>
    <cellStyle name="normální 3 2 2 12 2" xfId="356"/>
    <cellStyle name="normální 3 2 2 13" xfId="357"/>
    <cellStyle name="normální 3 2 2 13 2" xfId="358"/>
    <cellStyle name="normální 3 2 2 14" xfId="359"/>
    <cellStyle name="normální 3 2 2 14 2" xfId="360"/>
    <cellStyle name="normální 3 2 2 15" xfId="361"/>
    <cellStyle name="normální 3 2 2 15 2" xfId="362"/>
    <cellStyle name="normální 3 2 2 16" xfId="363"/>
    <cellStyle name="normální 3 2 2 17" xfId="364"/>
    <cellStyle name="normální 3 2 2 18" xfId="365"/>
    <cellStyle name="normální 3 2 2 19" xfId="366"/>
    <cellStyle name="normální 3 2 2 2" xfId="367"/>
    <cellStyle name="normální 3 2 2 2 2" xfId="368"/>
    <cellStyle name="normální 3 2 2 20" xfId="369"/>
    <cellStyle name="normální 3 2 2 21" xfId="370"/>
    <cellStyle name="normální 3 2 2 22" xfId="371"/>
    <cellStyle name="normální 3 2 2 23" xfId="1847"/>
    <cellStyle name="normální 3 2 2 3" xfId="372"/>
    <cellStyle name="normální 3 2 2 3 2" xfId="373"/>
    <cellStyle name="normální 3 2 2 4" xfId="374"/>
    <cellStyle name="normální 3 2 2 4 2" xfId="375"/>
    <cellStyle name="normální 3 2 2 5" xfId="376"/>
    <cellStyle name="normální 3 2 2 5 2" xfId="377"/>
    <cellStyle name="normální 3 2 2 6" xfId="378"/>
    <cellStyle name="normální 3 2 2 6 2" xfId="379"/>
    <cellStyle name="normální 3 2 2 7" xfId="380"/>
    <cellStyle name="normální 3 2 2 7 2" xfId="381"/>
    <cellStyle name="normální 3 2 2 8" xfId="382"/>
    <cellStyle name="normální 3 2 2 8 2" xfId="383"/>
    <cellStyle name="normální 3 2 2 9" xfId="384"/>
    <cellStyle name="normální 3 2 2 9 2" xfId="385"/>
    <cellStyle name="normální 3 2 20" xfId="386"/>
    <cellStyle name="normální 3 2 21" xfId="387"/>
    <cellStyle name="normální 3 2 22" xfId="388"/>
    <cellStyle name="normální 3 2 23" xfId="389"/>
    <cellStyle name="normální 3 2 24" xfId="390"/>
    <cellStyle name="normální 3 2 25" xfId="391"/>
    <cellStyle name="normální 3 2 26" xfId="392"/>
    <cellStyle name="normální 3 2 27" xfId="393"/>
    <cellStyle name="normální 3 2 28" xfId="1848"/>
    <cellStyle name="normální 3 2 3" xfId="394"/>
    <cellStyle name="normální 3 2 3 10" xfId="395"/>
    <cellStyle name="normální 3 2 3 10 2" xfId="396"/>
    <cellStyle name="normální 3 2 3 11" xfId="397"/>
    <cellStyle name="normální 3 2 3 11 2" xfId="398"/>
    <cellStyle name="normální 3 2 3 12" xfId="399"/>
    <cellStyle name="normální 3 2 3 12 2" xfId="400"/>
    <cellStyle name="normální 3 2 3 13" xfId="401"/>
    <cellStyle name="normální 3 2 3 13 2" xfId="402"/>
    <cellStyle name="normální 3 2 3 14" xfId="403"/>
    <cellStyle name="normální 3 2 3 14 2" xfId="404"/>
    <cellStyle name="normální 3 2 3 15" xfId="405"/>
    <cellStyle name="normální 3 2 3 15 2" xfId="406"/>
    <cellStyle name="normální 3 2 3 16" xfId="407"/>
    <cellStyle name="normální 3 2 3 17" xfId="408"/>
    <cellStyle name="normální 3 2 3 18" xfId="409"/>
    <cellStyle name="normální 3 2 3 19" xfId="410"/>
    <cellStyle name="normální 3 2 3 2" xfId="411"/>
    <cellStyle name="normální 3 2 3 2 2" xfId="412"/>
    <cellStyle name="normální 3 2 3 20" xfId="413"/>
    <cellStyle name="normální 3 2 3 21" xfId="414"/>
    <cellStyle name="normální 3 2 3 22" xfId="415"/>
    <cellStyle name="normální 3 2 3 23" xfId="1849"/>
    <cellStyle name="normální 3 2 3 3" xfId="416"/>
    <cellStyle name="normální 3 2 3 3 2" xfId="417"/>
    <cellStyle name="normální 3 2 3 4" xfId="418"/>
    <cellStyle name="normální 3 2 3 4 2" xfId="419"/>
    <cellStyle name="normální 3 2 3 5" xfId="420"/>
    <cellStyle name="normální 3 2 3 5 2" xfId="421"/>
    <cellStyle name="normální 3 2 3 6" xfId="422"/>
    <cellStyle name="normální 3 2 3 6 2" xfId="423"/>
    <cellStyle name="normální 3 2 3 7" xfId="424"/>
    <cellStyle name="normální 3 2 3 7 2" xfId="425"/>
    <cellStyle name="normální 3 2 3 8" xfId="426"/>
    <cellStyle name="normální 3 2 3 8 2" xfId="427"/>
    <cellStyle name="normální 3 2 3 9" xfId="428"/>
    <cellStyle name="normální 3 2 3 9 2" xfId="429"/>
    <cellStyle name="normální 3 2 4" xfId="430"/>
    <cellStyle name="normální 3 2 4 10" xfId="431"/>
    <cellStyle name="normální 3 2 4 10 2" xfId="432"/>
    <cellStyle name="normální 3 2 4 11" xfId="433"/>
    <cellStyle name="normální 3 2 4 11 2" xfId="434"/>
    <cellStyle name="normální 3 2 4 12" xfId="435"/>
    <cellStyle name="normální 3 2 4 12 2" xfId="436"/>
    <cellStyle name="normální 3 2 4 13" xfId="437"/>
    <cellStyle name="normální 3 2 4 13 2" xfId="438"/>
    <cellStyle name="normální 3 2 4 14" xfId="439"/>
    <cellStyle name="normální 3 2 4 14 2" xfId="440"/>
    <cellStyle name="normální 3 2 4 15" xfId="441"/>
    <cellStyle name="normální 3 2 4 15 2" xfId="442"/>
    <cellStyle name="normální 3 2 4 16" xfId="443"/>
    <cellStyle name="normální 3 2 4 17" xfId="444"/>
    <cellStyle name="normální 3 2 4 18" xfId="445"/>
    <cellStyle name="normální 3 2 4 19" xfId="446"/>
    <cellStyle name="normální 3 2 4 2" xfId="447"/>
    <cellStyle name="normální 3 2 4 2 2" xfId="448"/>
    <cellStyle name="normální 3 2 4 20" xfId="449"/>
    <cellStyle name="normální 3 2 4 21" xfId="450"/>
    <cellStyle name="normální 3 2 4 22" xfId="451"/>
    <cellStyle name="normální 3 2 4 3" xfId="452"/>
    <cellStyle name="normální 3 2 4 3 2" xfId="453"/>
    <cellStyle name="normální 3 2 4 4" xfId="454"/>
    <cellStyle name="normální 3 2 4 4 2" xfId="455"/>
    <cellStyle name="normální 3 2 4 5" xfId="456"/>
    <cellStyle name="normální 3 2 4 5 2" xfId="457"/>
    <cellStyle name="normální 3 2 4 6" xfId="458"/>
    <cellStyle name="normální 3 2 4 6 2" xfId="459"/>
    <cellStyle name="normální 3 2 4 7" xfId="460"/>
    <cellStyle name="normální 3 2 4 7 2" xfId="461"/>
    <cellStyle name="normální 3 2 4 8" xfId="462"/>
    <cellStyle name="normální 3 2 4 8 2" xfId="463"/>
    <cellStyle name="normální 3 2 4 9" xfId="464"/>
    <cellStyle name="normální 3 2 4 9 2" xfId="465"/>
    <cellStyle name="normální 3 2 5" xfId="466"/>
    <cellStyle name="normální 3 2 5 2" xfId="467"/>
    <cellStyle name="normální 3 2 5 3" xfId="468"/>
    <cellStyle name="normální 3 2 5 4" xfId="469"/>
    <cellStyle name="normální 3 2 5 5" xfId="470"/>
    <cellStyle name="normální 3 2 5 6" xfId="471"/>
    <cellStyle name="normální 3 2 5 7" xfId="472"/>
    <cellStyle name="normální 3 2 5 8" xfId="473"/>
    <cellStyle name="normální 3 2 6" xfId="474"/>
    <cellStyle name="normální 3 2 6 2" xfId="475"/>
    <cellStyle name="normální 3 2 6 3" xfId="476"/>
    <cellStyle name="normální 3 2 6 4" xfId="477"/>
    <cellStyle name="normální 3 2 6 5" xfId="478"/>
    <cellStyle name="normální 3 2 6 6" xfId="479"/>
    <cellStyle name="normální 3 2 6 7" xfId="480"/>
    <cellStyle name="normální 3 2 6 8" xfId="481"/>
    <cellStyle name="normální 3 2 7" xfId="482"/>
    <cellStyle name="normální 3 2 7 2" xfId="483"/>
    <cellStyle name="normální 3 2 7 3" xfId="484"/>
    <cellStyle name="normální 3 2 7 4" xfId="485"/>
    <cellStyle name="normální 3 2 7 5" xfId="486"/>
    <cellStyle name="normální 3 2 7 6" xfId="487"/>
    <cellStyle name="normální 3 2 7 7" xfId="488"/>
    <cellStyle name="normální 3 2 7 8" xfId="489"/>
    <cellStyle name="normální 3 2 8" xfId="490"/>
    <cellStyle name="normální 3 2 8 2" xfId="491"/>
    <cellStyle name="normální 3 2 9" xfId="492"/>
    <cellStyle name="normální 3 2 9 2" xfId="493"/>
    <cellStyle name="normální 3 20" xfId="494"/>
    <cellStyle name="normální 3 20 2" xfId="495"/>
    <cellStyle name="normální 3 21" xfId="496"/>
    <cellStyle name="normální 3 21 2" xfId="497"/>
    <cellStyle name="normální 3 22" xfId="498"/>
    <cellStyle name="normální 3 23" xfId="499"/>
    <cellStyle name="normální 3 24" xfId="500"/>
    <cellStyle name="normální 3 25" xfId="501"/>
    <cellStyle name="normální 3 26" xfId="502"/>
    <cellStyle name="normální 3 27" xfId="503"/>
    <cellStyle name="normální 3 28" xfId="504"/>
    <cellStyle name="normální 3 29" xfId="505"/>
    <cellStyle name="normální 3 3" xfId="506"/>
    <cellStyle name="normální 3 3 10" xfId="507"/>
    <cellStyle name="normální 3 3 10 2" xfId="508"/>
    <cellStyle name="normální 3 3 10 3" xfId="509"/>
    <cellStyle name="normální 3 3 10 4" xfId="510"/>
    <cellStyle name="normální 3 3 10 5" xfId="511"/>
    <cellStyle name="normální 3 3 10 6" xfId="512"/>
    <cellStyle name="normální 3 3 10 7" xfId="513"/>
    <cellStyle name="normální 3 3 10 8" xfId="514"/>
    <cellStyle name="normální 3 3 11" xfId="515"/>
    <cellStyle name="normální 3 3 11 2" xfId="516"/>
    <cellStyle name="normální 3 3 12" xfId="517"/>
    <cellStyle name="normální 3 3 12 2" xfId="518"/>
    <cellStyle name="normální 3 3 13" xfId="519"/>
    <cellStyle name="normální 3 3 13 2" xfId="520"/>
    <cellStyle name="normální 3 3 14" xfId="521"/>
    <cellStyle name="normální 3 3 14 2" xfId="522"/>
    <cellStyle name="normální 3 3 15" xfId="523"/>
    <cellStyle name="normální 3 3 15 2" xfId="524"/>
    <cellStyle name="normální 3 3 16" xfId="525"/>
    <cellStyle name="normální 3 3 16 2" xfId="526"/>
    <cellStyle name="normální 3 3 17" xfId="527"/>
    <cellStyle name="normální 3 3 17 2" xfId="528"/>
    <cellStyle name="normální 3 3 18" xfId="529"/>
    <cellStyle name="normální 3 3 18 2" xfId="530"/>
    <cellStyle name="normální 3 3 19" xfId="531"/>
    <cellStyle name="normální 3 3 19 2" xfId="532"/>
    <cellStyle name="normální 3 3 2" xfId="533"/>
    <cellStyle name="normální 3 3 2 2" xfId="1850"/>
    <cellStyle name="normální 3 3 20" xfId="534"/>
    <cellStyle name="normální 3 3 20 2" xfId="535"/>
    <cellStyle name="normální 3 3 21" xfId="536"/>
    <cellStyle name="normální 3 3 22" xfId="537"/>
    <cellStyle name="normální 3 3 23" xfId="538"/>
    <cellStyle name="normální 3 3 24" xfId="539"/>
    <cellStyle name="normální 3 3 25" xfId="540"/>
    <cellStyle name="normální 3 3 26" xfId="541"/>
    <cellStyle name="normální 3 3 27" xfId="542"/>
    <cellStyle name="normální 3 3 28" xfId="543"/>
    <cellStyle name="normální 3 3 29" xfId="544"/>
    <cellStyle name="normální 3 3 3" xfId="545"/>
    <cellStyle name="normální 3 3 3 2" xfId="546"/>
    <cellStyle name="normální 3 3 3 3" xfId="547"/>
    <cellStyle name="normální 3 3 3 3 2" xfId="548"/>
    <cellStyle name="normální 3 3 3 3 3" xfId="549"/>
    <cellStyle name="normální 3 3 3 3 4" xfId="550"/>
    <cellStyle name="normální 3 3 3 3 5" xfId="551"/>
    <cellStyle name="normální 3 3 3 3 6" xfId="552"/>
    <cellStyle name="normální 3 3 3 3 7" xfId="553"/>
    <cellStyle name="normální 3 3 3 3 8" xfId="554"/>
    <cellStyle name="normální 3 3 30" xfId="1851"/>
    <cellStyle name="normální 3 3 4" xfId="555"/>
    <cellStyle name="normální 3 3 5" xfId="556"/>
    <cellStyle name="normální 3 3 6" xfId="557"/>
    <cellStyle name="normální 3 3 6 10" xfId="558"/>
    <cellStyle name="normální 3 3 6 10 2" xfId="559"/>
    <cellStyle name="normální 3 3 6 11" xfId="560"/>
    <cellStyle name="normální 3 3 6 11 2" xfId="561"/>
    <cellStyle name="normální 3 3 6 12" xfId="562"/>
    <cellStyle name="normální 3 3 6 12 2" xfId="563"/>
    <cellStyle name="normální 3 3 6 13" xfId="564"/>
    <cellStyle name="normální 3 3 6 13 2" xfId="565"/>
    <cellStyle name="normální 3 3 6 14" xfId="566"/>
    <cellStyle name="normální 3 3 6 15" xfId="567"/>
    <cellStyle name="normální 3 3 6 16" xfId="568"/>
    <cellStyle name="normální 3 3 6 17" xfId="569"/>
    <cellStyle name="normální 3 3 6 18" xfId="570"/>
    <cellStyle name="normální 3 3 6 19" xfId="571"/>
    <cellStyle name="normální 3 3 6 2" xfId="572"/>
    <cellStyle name="normální 3 3 6 2 2" xfId="573"/>
    <cellStyle name="normální 3 3 6 2 3" xfId="574"/>
    <cellStyle name="normální 3 3 6 2 4" xfId="575"/>
    <cellStyle name="normální 3 3 6 2 5" xfId="576"/>
    <cellStyle name="normální 3 3 6 2 6" xfId="577"/>
    <cellStyle name="normální 3 3 6 2 7" xfId="578"/>
    <cellStyle name="normální 3 3 6 2 8" xfId="579"/>
    <cellStyle name="normální 3 3 6 20" xfId="580"/>
    <cellStyle name="normální 3 3 6 21" xfId="581"/>
    <cellStyle name="normální 3 3 6 22" xfId="582"/>
    <cellStyle name="normální 3 3 6 23" xfId="583"/>
    <cellStyle name="normální 3 3 6 24" xfId="584"/>
    <cellStyle name="normální 3 3 6 25" xfId="585"/>
    <cellStyle name="normální 3 3 6 26" xfId="586"/>
    <cellStyle name="normální 3 3 6 27" xfId="587"/>
    <cellStyle name="normální 3 3 6 28" xfId="588"/>
    <cellStyle name="normální 3 3 6 29" xfId="589"/>
    <cellStyle name="normální 3 3 6 29 2" xfId="590"/>
    <cellStyle name="normální 3 3 6 3" xfId="591"/>
    <cellStyle name="normální 3 3 6 3 2" xfId="592"/>
    <cellStyle name="normální 3 3 6 30" xfId="593"/>
    <cellStyle name="normální 3 3 6 31" xfId="594"/>
    <cellStyle name="normální 3 3 6 32" xfId="595"/>
    <cellStyle name="normální 3 3 6 33" xfId="596"/>
    <cellStyle name="normální 3 3 6 34" xfId="597"/>
    <cellStyle name="normální 3 3 6 35" xfId="598"/>
    <cellStyle name="normální 3 3 6 36" xfId="599"/>
    <cellStyle name="normální 3 3 6 37" xfId="600"/>
    <cellStyle name="normální 3 3 6 38" xfId="601"/>
    <cellStyle name="normální 3 3 6 4" xfId="602"/>
    <cellStyle name="normální 3 3 6 4 2" xfId="603"/>
    <cellStyle name="normální 3 3 6 5" xfId="604"/>
    <cellStyle name="normální 3 3 6 5 2" xfId="605"/>
    <cellStyle name="normální 3 3 6 6" xfId="606"/>
    <cellStyle name="normální 3 3 6 6 2" xfId="607"/>
    <cellStyle name="normální 3 3 6 7" xfId="608"/>
    <cellStyle name="normální 3 3 6 7 2" xfId="609"/>
    <cellStyle name="normální 3 3 6 8" xfId="610"/>
    <cellStyle name="normální 3 3 6 8 2" xfId="611"/>
    <cellStyle name="normální 3 3 6 9" xfId="612"/>
    <cellStyle name="normální 3 3 6 9 2" xfId="613"/>
    <cellStyle name="normální 3 3 7" xfId="614"/>
    <cellStyle name="normální 3 3 7 10" xfId="615"/>
    <cellStyle name="normální 3 3 7 11" xfId="616"/>
    <cellStyle name="normální 3 3 7 12" xfId="617"/>
    <cellStyle name="normální 3 3 7 13" xfId="618"/>
    <cellStyle name="normální 3 3 7 14" xfId="619"/>
    <cellStyle name="normální 3 3 7 15" xfId="620"/>
    <cellStyle name="normální 3 3 7 16" xfId="621"/>
    <cellStyle name="normální 3 3 7 17" xfId="622"/>
    <cellStyle name="normální 3 3 7 17 2" xfId="623"/>
    <cellStyle name="normální 3 3 7 18" xfId="624"/>
    <cellStyle name="normální 3 3 7 19" xfId="625"/>
    <cellStyle name="normální 3 3 7 2" xfId="626"/>
    <cellStyle name="normální 3 3 7 2 10" xfId="627"/>
    <cellStyle name="normální 3 3 7 2 11" xfId="628"/>
    <cellStyle name="normální 3 3 7 2 12" xfId="629"/>
    <cellStyle name="normální 3 3 7 2 13" xfId="630"/>
    <cellStyle name="normální 3 3 7 2 14" xfId="631"/>
    <cellStyle name="normální 3 3 7 2 2" xfId="632"/>
    <cellStyle name="normální 3 3 7 2 2 2" xfId="633"/>
    <cellStyle name="normální 3 3 7 2 3" xfId="634"/>
    <cellStyle name="normální 3 3 7 2 3 2" xfId="635"/>
    <cellStyle name="normální 3 3 7 2 4" xfId="636"/>
    <cellStyle name="normální 3 3 7 2 5" xfId="637"/>
    <cellStyle name="normální 3 3 7 2 6" xfId="638"/>
    <cellStyle name="normální 3 3 7 2 7" xfId="639"/>
    <cellStyle name="normální 3 3 7 2 8" xfId="640"/>
    <cellStyle name="normální 3 3 7 2 9" xfId="641"/>
    <cellStyle name="normální 3 3 7 20" xfId="642"/>
    <cellStyle name="normální 3 3 7 21" xfId="643"/>
    <cellStyle name="normální 3 3 7 22" xfId="644"/>
    <cellStyle name="normální 3 3 7 23" xfId="645"/>
    <cellStyle name="normální 3 3 7 24" xfId="646"/>
    <cellStyle name="normální 3 3 7 25" xfId="647"/>
    <cellStyle name="normální 3 3 7 26" xfId="648"/>
    <cellStyle name="normální 3 3 7 3" xfId="649"/>
    <cellStyle name="normální 3 3 7 4" xfId="650"/>
    <cellStyle name="normální 3 3 7 5" xfId="651"/>
    <cellStyle name="normální 3 3 7 6" xfId="652"/>
    <cellStyle name="normální 3 3 7 7" xfId="653"/>
    <cellStyle name="normální 3 3 7 8" xfId="654"/>
    <cellStyle name="normální 3 3 7 9" xfId="655"/>
    <cellStyle name="normální 3 3 8" xfId="656"/>
    <cellStyle name="normální 3 3 8 10" xfId="657"/>
    <cellStyle name="normální 3 3 8 11" xfId="658"/>
    <cellStyle name="normální 3 3 8 12" xfId="659"/>
    <cellStyle name="normální 3 3 8 13" xfId="660"/>
    <cellStyle name="normální 3 3 8 14" xfId="661"/>
    <cellStyle name="normální 3 3 8 15" xfId="662"/>
    <cellStyle name="normální 3 3 8 16" xfId="663"/>
    <cellStyle name="normální 3 3 8 17" xfId="664"/>
    <cellStyle name="normální 3 3 8 17 2" xfId="665"/>
    <cellStyle name="normální 3 3 8 18" xfId="666"/>
    <cellStyle name="normální 3 3 8 19" xfId="667"/>
    <cellStyle name="normální 3 3 8 2" xfId="668"/>
    <cellStyle name="normální 3 3 8 20" xfId="669"/>
    <cellStyle name="normální 3 3 8 21" xfId="670"/>
    <cellStyle name="normální 3 3 8 22" xfId="671"/>
    <cellStyle name="normální 3 3 8 23" xfId="672"/>
    <cellStyle name="normální 3 3 8 24" xfId="673"/>
    <cellStyle name="normální 3 3 8 25" xfId="674"/>
    <cellStyle name="normální 3 3 8 26" xfId="675"/>
    <cellStyle name="normální 3 3 8 27" xfId="676"/>
    <cellStyle name="normální 3 3 8 3" xfId="677"/>
    <cellStyle name="normální 3 3 8 4" xfId="678"/>
    <cellStyle name="normální 3 3 8 5" xfId="679"/>
    <cellStyle name="normální 3 3 8 6" xfId="680"/>
    <cellStyle name="normální 3 3 8 7" xfId="681"/>
    <cellStyle name="normální 3 3 8 8" xfId="682"/>
    <cellStyle name="normální 3 3 8 9" xfId="683"/>
    <cellStyle name="normální 3 3 9" xfId="684"/>
    <cellStyle name="normální 3 3 9 2" xfId="685"/>
    <cellStyle name="normální 3 3 9 3" xfId="686"/>
    <cellStyle name="normální 3 3 9 4" xfId="687"/>
    <cellStyle name="normální 3 3 9 5" xfId="688"/>
    <cellStyle name="normální 3 3 9 6" xfId="689"/>
    <cellStyle name="normální 3 3 9 7" xfId="690"/>
    <cellStyle name="normální 3 3 9 8" xfId="691"/>
    <cellStyle name="normální 3 30" xfId="692"/>
    <cellStyle name="normální 3 31" xfId="693"/>
    <cellStyle name="normální 3 32" xfId="694"/>
    <cellStyle name="normální 3 33" xfId="695"/>
    <cellStyle name="normální 3 34" xfId="696"/>
    <cellStyle name="normální 3 35" xfId="697"/>
    <cellStyle name="normální 3 36" xfId="698"/>
    <cellStyle name="normální 3 37" xfId="699"/>
    <cellStyle name="normální 3 38" xfId="700"/>
    <cellStyle name="normální 3 39" xfId="701"/>
    <cellStyle name="normální 3 4" xfId="702"/>
    <cellStyle name="normální 3 4 10" xfId="703"/>
    <cellStyle name="normální 3 4 10 2" xfId="704"/>
    <cellStyle name="normální 3 4 11" xfId="705"/>
    <cellStyle name="normální 3 4 11 2" xfId="706"/>
    <cellStyle name="normální 3 4 12" xfId="707"/>
    <cellStyle name="normální 3 4 12 2" xfId="708"/>
    <cellStyle name="normální 3 4 13" xfId="709"/>
    <cellStyle name="normální 3 4 13 2" xfId="710"/>
    <cellStyle name="normální 3 4 14" xfId="711"/>
    <cellStyle name="normální 3 4 14 2" xfId="712"/>
    <cellStyle name="normální 3 4 15" xfId="713"/>
    <cellStyle name="normální 3 4 15 2" xfId="714"/>
    <cellStyle name="normální 3 4 16" xfId="715"/>
    <cellStyle name="normální 3 4 16 2" xfId="716"/>
    <cellStyle name="normální 3 4 17" xfId="717"/>
    <cellStyle name="normální 3 4 18" xfId="718"/>
    <cellStyle name="normální 3 4 19" xfId="719"/>
    <cellStyle name="normální 3 4 2" xfId="720"/>
    <cellStyle name="normální 3 4 2 10" xfId="721"/>
    <cellStyle name="normální 3 4 2 10 2" xfId="722"/>
    <cellStyle name="normální 3 4 2 11" xfId="723"/>
    <cellStyle name="normální 3 4 2 11 2" xfId="724"/>
    <cellStyle name="normální 3 4 2 12" xfId="725"/>
    <cellStyle name="normální 3 4 2 12 2" xfId="726"/>
    <cellStyle name="normální 3 4 2 13" xfId="727"/>
    <cellStyle name="normální 3 4 2 13 2" xfId="728"/>
    <cellStyle name="normální 3 4 2 14" xfId="729"/>
    <cellStyle name="normální 3 4 2 14 2" xfId="730"/>
    <cellStyle name="normální 3 4 2 15" xfId="731"/>
    <cellStyle name="normální 3 4 2 15 2" xfId="732"/>
    <cellStyle name="normální 3 4 2 16" xfId="733"/>
    <cellStyle name="normální 3 4 2 17" xfId="734"/>
    <cellStyle name="normální 3 4 2 18" xfId="735"/>
    <cellStyle name="normální 3 4 2 19" xfId="736"/>
    <cellStyle name="normální 3 4 2 2" xfId="737"/>
    <cellStyle name="normální 3 4 2 2 2" xfId="738"/>
    <cellStyle name="normální 3 4 2 20" xfId="739"/>
    <cellStyle name="normální 3 4 2 21" xfId="740"/>
    <cellStyle name="normální 3 4 2 22" xfId="741"/>
    <cellStyle name="normální 3 4 2 3" xfId="742"/>
    <cellStyle name="normální 3 4 2 3 2" xfId="743"/>
    <cellStyle name="normální 3 4 2 4" xfId="744"/>
    <cellStyle name="normální 3 4 2 4 2" xfId="745"/>
    <cellStyle name="normální 3 4 2 5" xfId="746"/>
    <cellStyle name="normální 3 4 2 5 2" xfId="747"/>
    <cellStyle name="normální 3 4 2 6" xfId="748"/>
    <cellStyle name="normální 3 4 2 6 2" xfId="749"/>
    <cellStyle name="normální 3 4 2 7" xfId="750"/>
    <cellStyle name="normální 3 4 2 7 2" xfId="751"/>
    <cellStyle name="normální 3 4 2 8" xfId="752"/>
    <cellStyle name="normální 3 4 2 8 2" xfId="753"/>
    <cellStyle name="normální 3 4 2 9" xfId="754"/>
    <cellStyle name="normální 3 4 2 9 2" xfId="755"/>
    <cellStyle name="normální 3 4 20" xfId="756"/>
    <cellStyle name="normální 3 4 21" xfId="757"/>
    <cellStyle name="normální 3 4 22" xfId="758"/>
    <cellStyle name="normální 3 4 23" xfId="759"/>
    <cellStyle name="normální 3 4 24" xfId="760"/>
    <cellStyle name="normální 3 4 25" xfId="761"/>
    <cellStyle name="normální 3 4 26" xfId="1852"/>
    <cellStyle name="normální 3 4 3" xfId="762"/>
    <cellStyle name="normální 3 4 3 2" xfId="763"/>
    <cellStyle name="normální 3 4 3 3" xfId="764"/>
    <cellStyle name="normální 3 4 3 4" xfId="765"/>
    <cellStyle name="normální 3 4 3 5" xfId="766"/>
    <cellStyle name="normální 3 4 3 6" xfId="767"/>
    <cellStyle name="normální 3 4 3 7" xfId="768"/>
    <cellStyle name="normální 3 4 3 8" xfId="769"/>
    <cellStyle name="normální 3 4 4" xfId="770"/>
    <cellStyle name="normální 3 4 4 2" xfId="771"/>
    <cellStyle name="normální 3 4 5" xfId="772"/>
    <cellStyle name="normální 3 4 5 2" xfId="773"/>
    <cellStyle name="normální 3 4 6" xfId="774"/>
    <cellStyle name="normální 3 4 6 2" xfId="775"/>
    <cellStyle name="normální 3 4 7" xfId="776"/>
    <cellStyle name="normální 3 4 7 2" xfId="777"/>
    <cellStyle name="normální 3 4 8" xfId="778"/>
    <cellStyle name="normální 3 4 8 2" xfId="779"/>
    <cellStyle name="normální 3 4 9" xfId="780"/>
    <cellStyle name="normální 3 4 9 2" xfId="781"/>
    <cellStyle name="normální 3 40" xfId="1853"/>
    <cellStyle name="normální 3 5" xfId="782"/>
    <cellStyle name="normální 3 5 10" xfId="783"/>
    <cellStyle name="normální 3 5 10 2" xfId="784"/>
    <cellStyle name="normální 3 5 11" xfId="785"/>
    <cellStyle name="normální 3 5 11 2" xfId="786"/>
    <cellStyle name="normální 3 5 12" xfId="787"/>
    <cellStyle name="normální 3 5 12 2" xfId="788"/>
    <cellStyle name="normální 3 5 13" xfId="789"/>
    <cellStyle name="normální 3 5 13 2" xfId="790"/>
    <cellStyle name="normální 3 5 14" xfId="791"/>
    <cellStyle name="normální 3 5 14 2" xfId="792"/>
    <cellStyle name="normální 3 5 15" xfId="793"/>
    <cellStyle name="normální 3 5 15 2" xfId="794"/>
    <cellStyle name="normální 3 5 16" xfId="795"/>
    <cellStyle name="normální 3 5 17" xfId="796"/>
    <cellStyle name="normální 3 5 18" xfId="797"/>
    <cellStyle name="normální 3 5 19" xfId="798"/>
    <cellStyle name="normální 3 5 2" xfId="799"/>
    <cellStyle name="normální 3 5 2 2" xfId="800"/>
    <cellStyle name="normální 3 5 20" xfId="801"/>
    <cellStyle name="normální 3 5 21" xfId="802"/>
    <cellStyle name="normální 3 5 22" xfId="803"/>
    <cellStyle name="normální 3 5 23" xfId="1854"/>
    <cellStyle name="normální 3 5 3" xfId="804"/>
    <cellStyle name="normální 3 5 3 2" xfId="805"/>
    <cellStyle name="normální 3 5 4" xfId="806"/>
    <cellStyle name="normální 3 5 4 2" xfId="807"/>
    <cellStyle name="normální 3 5 5" xfId="808"/>
    <cellStyle name="normální 3 5 5 2" xfId="809"/>
    <cellStyle name="normální 3 5 6" xfId="810"/>
    <cellStyle name="normální 3 5 6 2" xfId="811"/>
    <cellStyle name="normální 3 5 7" xfId="812"/>
    <cellStyle name="normální 3 5 7 2" xfId="813"/>
    <cellStyle name="normální 3 5 8" xfId="814"/>
    <cellStyle name="normální 3 5 8 2" xfId="815"/>
    <cellStyle name="normální 3 5 9" xfId="816"/>
    <cellStyle name="normální 3 5 9 2" xfId="817"/>
    <cellStyle name="normální 3 6" xfId="818"/>
    <cellStyle name="normální 3 6 10" xfId="819"/>
    <cellStyle name="normální 3 6 10 2" xfId="820"/>
    <cellStyle name="normální 3 6 11" xfId="821"/>
    <cellStyle name="normální 3 6 11 2" xfId="822"/>
    <cellStyle name="normální 3 6 12" xfId="823"/>
    <cellStyle name="normální 3 6 12 2" xfId="824"/>
    <cellStyle name="normální 3 6 13" xfId="825"/>
    <cellStyle name="normální 3 6 13 2" xfId="826"/>
    <cellStyle name="normální 3 6 14" xfId="827"/>
    <cellStyle name="normální 3 6 14 2" xfId="828"/>
    <cellStyle name="normální 3 6 15" xfId="829"/>
    <cellStyle name="normální 3 6 15 2" xfId="830"/>
    <cellStyle name="normální 3 6 16" xfId="831"/>
    <cellStyle name="normální 3 6 17" xfId="832"/>
    <cellStyle name="normální 3 6 18" xfId="833"/>
    <cellStyle name="normální 3 6 19" xfId="834"/>
    <cellStyle name="normální 3 6 2" xfId="835"/>
    <cellStyle name="normální 3 6 2 2" xfId="836"/>
    <cellStyle name="normální 3 6 20" xfId="837"/>
    <cellStyle name="normální 3 6 21" xfId="838"/>
    <cellStyle name="normální 3 6 22" xfId="839"/>
    <cellStyle name="normální 3 6 23" xfId="1855"/>
    <cellStyle name="normální 3 6 3" xfId="840"/>
    <cellStyle name="normální 3 6 3 2" xfId="841"/>
    <cellStyle name="normální 3 6 4" xfId="842"/>
    <cellStyle name="normální 3 6 4 2" xfId="843"/>
    <cellStyle name="normální 3 6 5" xfId="844"/>
    <cellStyle name="normální 3 6 5 2" xfId="845"/>
    <cellStyle name="normální 3 6 6" xfId="846"/>
    <cellStyle name="normální 3 6 6 2" xfId="847"/>
    <cellStyle name="normální 3 6 7" xfId="848"/>
    <cellStyle name="normální 3 6 7 2" xfId="849"/>
    <cellStyle name="normální 3 6 8" xfId="850"/>
    <cellStyle name="normální 3 6 8 2" xfId="851"/>
    <cellStyle name="normální 3 6 9" xfId="852"/>
    <cellStyle name="normální 3 6 9 2" xfId="853"/>
    <cellStyle name="normální 3 7" xfId="854"/>
    <cellStyle name="normální 3 7 10" xfId="855"/>
    <cellStyle name="normální 3 7 10 2" xfId="856"/>
    <cellStyle name="normální 3 7 11" xfId="857"/>
    <cellStyle name="normální 3 7 11 2" xfId="858"/>
    <cellStyle name="normální 3 7 12" xfId="859"/>
    <cellStyle name="normální 3 7 12 2" xfId="860"/>
    <cellStyle name="normální 3 7 13" xfId="861"/>
    <cellStyle name="normální 3 7 13 2" xfId="862"/>
    <cellStyle name="normální 3 7 14" xfId="863"/>
    <cellStyle name="normální 3 7 14 2" xfId="864"/>
    <cellStyle name="normální 3 7 15" xfId="865"/>
    <cellStyle name="normální 3 7 15 2" xfId="866"/>
    <cellStyle name="normální 3 7 16" xfId="867"/>
    <cellStyle name="normální 3 7 17" xfId="868"/>
    <cellStyle name="normální 3 7 18" xfId="869"/>
    <cellStyle name="normální 3 7 19" xfId="870"/>
    <cellStyle name="normální 3 7 2" xfId="871"/>
    <cellStyle name="normální 3 7 2 2" xfId="872"/>
    <cellStyle name="normální 3 7 20" xfId="873"/>
    <cellStyle name="normální 3 7 21" xfId="874"/>
    <cellStyle name="normální 3 7 22" xfId="875"/>
    <cellStyle name="normální 3 7 3" xfId="876"/>
    <cellStyle name="normální 3 7 3 2" xfId="877"/>
    <cellStyle name="normální 3 7 4" xfId="878"/>
    <cellStyle name="normální 3 7 4 2" xfId="879"/>
    <cellStyle name="normální 3 7 5" xfId="880"/>
    <cellStyle name="normální 3 7 5 2" xfId="881"/>
    <cellStyle name="normální 3 7 6" xfId="882"/>
    <cellStyle name="normální 3 7 6 2" xfId="883"/>
    <cellStyle name="normální 3 7 7" xfId="884"/>
    <cellStyle name="normální 3 7 7 2" xfId="885"/>
    <cellStyle name="normální 3 7 8" xfId="886"/>
    <cellStyle name="normální 3 7 8 2" xfId="887"/>
    <cellStyle name="normální 3 7 9" xfId="888"/>
    <cellStyle name="normální 3 7 9 2" xfId="889"/>
    <cellStyle name="normální 3 8" xfId="890"/>
    <cellStyle name="normální 3 8 2" xfId="891"/>
    <cellStyle name="normální 3 8 3" xfId="892"/>
    <cellStyle name="normální 3 8 4" xfId="893"/>
    <cellStyle name="normální 3 8 5" xfId="894"/>
    <cellStyle name="normální 3 8 6" xfId="895"/>
    <cellStyle name="normální 3 8 7" xfId="896"/>
    <cellStyle name="normální 3 8 8" xfId="897"/>
    <cellStyle name="normální 3 9" xfId="898"/>
    <cellStyle name="normální 3 9 2" xfId="899"/>
    <cellStyle name="normální 3 9 3" xfId="900"/>
    <cellStyle name="normální 3 9 4" xfId="901"/>
    <cellStyle name="normální 3 9 5" xfId="902"/>
    <cellStyle name="normální 3 9 6" xfId="903"/>
    <cellStyle name="normální 3 9 7" xfId="904"/>
    <cellStyle name="normální 3 9 8" xfId="905"/>
    <cellStyle name="Normální 3_F1.1.4.2.0974_04_04_003_00_Rozpočet" xfId="1856"/>
    <cellStyle name="Normální 30" xfId="906"/>
    <cellStyle name="Normální 31" xfId="907"/>
    <cellStyle name="Normální 32" xfId="908"/>
    <cellStyle name="Normální 33" xfId="909"/>
    <cellStyle name="Normální 34" xfId="910"/>
    <cellStyle name="Normální 35" xfId="911"/>
    <cellStyle name="Normální 36" xfId="912"/>
    <cellStyle name="Normální 37" xfId="913"/>
    <cellStyle name="Normální 38" xfId="914"/>
    <cellStyle name="Normální 39" xfId="915"/>
    <cellStyle name="Normální 4" xfId="80"/>
    <cellStyle name="normální 4 10" xfId="916"/>
    <cellStyle name="normální 4 10 2" xfId="917"/>
    <cellStyle name="normální 4 11" xfId="918"/>
    <cellStyle name="normální 4 11 2" xfId="919"/>
    <cellStyle name="normální 4 12" xfId="920"/>
    <cellStyle name="normální 4 12 2" xfId="921"/>
    <cellStyle name="normální 4 13" xfId="922"/>
    <cellStyle name="normální 4 13 2" xfId="923"/>
    <cellStyle name="normální 4 14" xfId="924"/>
    <cellStyle name="normální 4 14 2" xfId="925"/>
    <cellStyle name="normální 4 15" xfId="926"/>
    <cellStyle name="normální 4 15 2" xfId="927"/>
    <cellStyle name="normální 4 16" xfId="928"/>
    <cellStyle name="normální 4 16 2" xfId="929"/>
    <cellStyle name="normální 4 17" xfId="930"/>
    <cellStyle name="normální 4 17 2" xfId="931"/>
    <cellStyle name="normální 4 18" xfId="932"/>
    <cellStyle name="normální 4 18 2" xfId="933"/>
    <cellStyle name="normální 4 19" xfId="934"/>
    <cellStyle name="normální 4 19 2" xfId="935"/>
    <cellStyle name="normální 4 2" xfId="936"/>
    <cellStyle name="Normální 4 2 2" xfId="1857"/>
    <cellStyle name="normální 4 2 3" xfId="1858"/>
    <cellStyle name="normální 4 20" xfId="937"/>
    <cellStyle name="normální 4 20 2" xfId="938"/>
    <cellStyle name="normální 4 21" xfId="939"/>
    <cellStyle name="normální 4 22" xfId="940"/>
    <cellStyle name="normální 4 23" xfId="941"/>
    <cellStyle name="normální 4 24" xfId="942"/>
    <cellStyle name="normální 4 25" xfId="943"/>
    <cellStyle name="normální 4 26" xfId="944"/>
    <cellStyle name="normální 4 27" xfId="945"/>
    <cellStyle name="normální 4 28" xfId="1859"/>
    <cellStyle name="normální 4 3" xfId="946"/>
    <cellStyle name="normální 4 3 10" xfId="947"/>
    <cellStyle name="normální 4 3 10 2" xfId="948"/>
    <cellStyle name="normální 4 3 11" xfId="949"/>
    <cellStyle name="normální 4 3 11 2" xfId="950"/>
    <cellStyle name="normální 4 3 12" xfId="951"/>
    <cellStyle name="normální 4 3 12 2" xfId="952"/>
    <cellStyle name="normální 4 3 13" xfId="953"/>
    <cellStyle name="normální 4 3 13 2" xfId="954"/>
    <cellStyle name="normální 4 3 14" xfId="955"/>
    <cellStyle name="normální 4 3 14 2" xfId="956"/>
    <cellStyle name="normální 4 3 15" xfId="957"/>
    <cellStyle name="normální 4 3 15 2" xfId="958"/>
    <cellStyle name="normální 4 3 16" xfId="959"/>
    <cellStyle name="normální 4 3 16 2" xfId="960"/>
    <cellStyle name="normální 4 3 17" xfId="961"/>
    <cellStyle name="normální 4 3 18" xfId="962"/>
    <cellStyle name="normální 4 3 19" xfId="963"/>
    <cellStyle name="normální 4 3 2" xfId="964"/>
    <cellStyle name="normální 4 3 2 10" xfId="965"/>
    <cellStyle name="normální 4 3 2 10 2" xfId="966"/>
    <cellStyle name="normální 4 3 2 11" xfId="967"/>
    <cellStyle name="normální 4 3 2 11 2" xfId="968"/>
    <cellStyle name="normální 4 3 2 12" xfId="969"/>
    <cellStyle name="normální 4 3 2 12 2" xfId="970"/>
    <cellStyle name="normální 4 3 2 13" xfId="971"/>
    <cellStyle name="normální 4 3 2 13 2" xfId="972"/>
    <cellStyle name="normální 4 3 2 14" xfId="973"/>
    <cellStyle name="normální 4 3 2 14 2" xfId="974"/>
    <cellStyle name="normální 4 3 2 15" xfId="975"/>
    <cellStyle name="normální 4 3 2 15 2" xfId="976"/>
    <cellStyle name="normální 4 3 2 16" xfId="977"/>
    <cellStyle name="normální 4 3 2 17" xfId="978"/>
    <cellStyle name="normální 4 3 2 18" xfId="979"/>
    <cellStyle name="normální 4 3 2 19" xfId="980"/>
    <cellStyle name="normální 4 3 2 2" xfId="981"/>
    <cellStyle name="normální 4 3 2 2 2" xfId="982"/>
    <cellStyle name="normální 4 3 2 20" xfId="983"/>
    <cellStyle name="normální 4 3 2 21" xfId="984"/>
    <cellStyle name="normální 4 3 2 22" xfId="985"/>
    <cellStyle name="normální 4 3 2 3" xfId="986"/>
    <cellStyle name="normální 4 3 2 3 2" xfId="987"/>
    <cellStyle name="normální 4 3 2 4" xfId="988"/>
    <cellStyle name="normální 4 3 2 4 2" xfId="989"/>
    <cellStyle name="normální 4 3 2 5" xfId="990"/>
    <cellStyle name="normální 4 3 2 5 2" xfId="991"/>
    <cellStyle name="normální 4 3 2 6" xfId="992"/>
    <cellStyle name="normální 4 3 2 6 2" xfId="993"/>
    <cellStyle name="normální 4 3 2 7" xfId="994"/>
    <cellStyle name="normální 4 3 2 7 2" xfId="995"/>
    <cellStyle name="normální 4 3 2 8" xfId="996"/>
    <cellStyle name="normální 4 3 2 8 2" xfId="997"/>
    <cellStyle name="normální 4 3 2 9" xfId="998"/>
    <cellStyle name="normální 4 3 2 9 2" xfId="999"/>
    <cellStyle name="normální 4 3 20" xfId="1000"/>
    <cellStyle name="normální 4 3 21" xfId="1001"/>
    <cellStyle name="normální 4 3 22" xfId="1002"/>
    <cellStyle name="normální 4 3 23" xfId="1003"/>
    <cellStyle name="normální 4 3 24" xfId="1004"/>
    <cellStyle name="normální 4 3 25" xfId="1005"/>
    <cellStyle name="normální 4 3 26" xfId="1860"/>
    <cellStyle name="normální 4 3 3" xfId="1006"/>
    <cellStyle name="normální 4 3 3 2" xfId="1007"/>
    <cellStyle name="normální 4 3 3 3" xfId="1008"/>
    <cellStyle name="normální 4 3 3 4" xfId="1009"/>
    <cellStyle name="normální 4 3 3 5" xfId="1010"/>
    <cellStyle name="normální 4 3 3 6" xfId="1011"/>
    <cellStyle name="normální 4 3 3 7" xfId="1012"/>
    <cellStyle name="normální 4 3 3 8" xfId="1013"/>
    <cellStyle name="normální 4 3 4" xfId="1014"/>
    <cellStyle name="normální 4 3 4 2" xfId="1015"/>
    <cellStyle name="normální 4 3 5" xfId="1016"/>
    <cellStyle name="normální 4 3 5 2" xfId="1017"/>
    <cellStyle name="normální 4 3 6" xfId="1018"/>
    <cellStyle name="normální 4 3 6 2" xfId="1019"/>
    <cellStyle name="normální 4 3 7" xfId="1020"/>
    <cellStyle name="normální 4 3 7 2" xfId="1021"/>
    <cellStyle name="normální 4 3 8" xfId="1022"/>
    <cellStyle name="normální 4 3 8 2" xfId="1023"/>
    <cellStyle name="normální 4 3 9" xfId="1024"/>
    <cellStyle name="normální 4 3 9 2" xfId="1025"/>
    <cellStyle name="normální 4 4" xfId="1026"/>
    <cellStyle name="normální 4 4 2" xfId="1861"/>
    <cellStyle name="normální 4 5" xfId="1027"/>
    <cellStyle name="normální 4 6" xfId="1028"/>
    <cellStyle name="normální 4 7" xfId="1029"/>
    <cellStyle name="normální 4 7 10" xfId="1030"/>
    <cellStyle name="normální 4 7 11" xfId="1031"/>
    <cellStyle name="normální 4 7 12" xfId="1032"/>
    <cellStyle name="normální 4 7 13" xfId="1033"/>
    <cellStyle name="normální 4 7 14" xfId="1034"/>
    <cellStyle name="normální 4 7 15" xfId="1035"/>
    <cellStyle name="normální 4 7 16" xfId="1036"/>
    <cellStyle name="normální 4 7 17" xfId="1037"/>
    <cellStyle name="normální 4 7 17 2" xfId="1038"/>
    <cellStyle name="normální 4 7 18" xfId="1039"/>
    <cellStyle name="normální 4 7 19" xfId="1040"/>
    <cellStyle name="normální 4 7 2" xfId="1041"/>
    <cellStyle name="normální 4 7 20" xfId="1042"/>
    <cellStyle name="normální 4 7 21" xfId="1043"/>
    <cellStyle name="normální 4 7 22" xfId="1044"/>
    <cellStyle name="normální 4 7 23" xfId="1045"/>
    <cellStyle name="normální 4 7 24" xfId="1046"/>
    <cellStyle name="normální 4 7 25" xfId="1047"/>
    <cellStyle name="normální 4 7 26" xfId="1048"/>
    <cellStyle name="normální 4 7 27" xfId="1049"/>
    <cellStyle name="normální 4 7 3" xfId="1050"/>
    <cellStyle name="normální 4 7 4" xfId="1051"/>
    <cellStyle name="normální 4 7 5" xfId="1052"/>
    <cellStyle name="normální 4 7 6" xfId="1053"/>
    <cellStyle name="normální 4 7 7" xfId="1054"/>
    <cellStyle name="normální 4 7 8" xfId="1055"/>
    <cellStyle name="normální 4 7 9" xfId="1056"/>
    <cellStyle name="normální 4 8" xfId="1057"/>
    <cellStyle name="normální 4 8 10" xfId="1058"/>
    <cellStyle name="normální 4 8 11" xfId="1059"/>
    <cellStyle name="normální 4 8 12" xfId="1060"/>
    <cellStyle name="normální 4 8 13" xfId="1061"/>
    <cellStyle name="normální 4 8 14" xfId="1062"/>
    <cellStyle name="normální 4 8 15" xfId="1063"/>
    <cellStyle name="normální 4 8 16" xfId="1064"/>
    <cellStyle name="normální 4 8 17" xfId="1065"/>
    <cellStyle name="normální 4 8 17 2" xfId="1066"/>
    <cellStyle name="normální 4 8 18" xfId="1067"/>
    <cellStyle name="normální 4 8 19" xfId="1068"/>
    <cellStyle name="normální 4 8 2" xfId="1069"/>
    <cellStyle name="normální 4 8 20" xfId="1070"/>
    <cellStyle name="normální 4 8 21" xfId="1071"/>
    <cellStyle name="normální 4 8 22" xfId="1072"/>
    <cellStyle name="normální 4 8 23" xfId="1073"/>
    <cellStyle name="normální 4 8 24" xfId="1074"/>
    <cellStyle name="normální 4 8 25" xfId="1075"/>
    <cellStyle name="normální 4 8 26" xfId="1076"/>
    <cellStyle name="normální 4 8 27" xfId="1077"/>
    <cellStyle name="normální 4 8 3" xfId="1078"/>
    <cellStyle name="normální 4 8 4" xfId="1079"/>
    <cellStyle name="normální 4 8 5" xfId="1080"/>
    <cellStyle name="normální 4 8 6" xfId="1081"/>
    <cellStyle name="normální 4 8 7" xfId="1082"/>
    <cellStyle name="normální 4 8 8" xfId="1083"/>
    <cellStyle name="normální 4 8 9" xfId="1084"/>
    <cellStyle name="normální 4 9" xfId="1085"/>
    <cellStyle name="normální 4 9 10" xfId="1086"/>
    <cellStyle name="normální 4 9 11" xfId="1087"/>
    <cellStyle name="normální 4 9 12" xfId="1088"/>
    <cellStyle name="normální 4 9 13" xfId="1089"/>
    <cellStyle name="normální 4 9 14" xfId="1090"/>
    <cellStyle name="normální 4 9 15" xfId="1091"/>
    <cellStyle name="normální 4 9 16" xfId="1092"/>
    <cellStyle name="normální 4 9 17" xfId="1093"/>
    <cellStyle name="normální 4 9 17 2" xfId="1094"/>
    <cellStyle name="normální 4 9 18" xfId="1095"/>
    <cellStyle name="normální 4 9 19" xfId="1096"/>
    <cellStyle name="normální 4 9 2" xfId="1097"/>
    <cellStyle name="normální 4 9 20" xfId="1098"/>
    <cellStyle name="normální 4 9 21" xfId="1099"/>
    <cellStyle name="normální 4 9 22" xfId="1100"/>
    <cellStyle name="normální 4 9 23" xfId="1101"/>
    <cellStyle name="normální 4 9 24" xfId="1102"/>
    <cellStyle name="normální 4 9 25" xfId="1103"/>
    <cellStyle name="normální 4 9 26" xfId="1104"/>
    <cellStyle name="normální 4 9 27" xfId="1105"/>
    <cellStyle name="normální 4 9 3" xfId="1106"/>
    <cellStyle name="normální 4 9 4" xfId="1107"/>
    <cellStyle name="normální 4 9 5" xfId="1108"/>
    <cellStyle name="normální 4 9 6" xfId="1109"/>
    <cellStyle name="normální 4 9 7" xfId="1110"/>
    <cellStyle name="normální 4 9 8" xfId="1111"/>
    <cellStyle name="normální 4 9 9" xfId="1112"/>
    <cellStyle name="Normální 40" xfId="1113"/>
    <cellStyle name="Normální 41" xfId="1114"/>
    <cellStyle name="Normální 42" xfId="1115"/>
    <cellStyle name="Normální 43" xfId="1116"/>
    <cellStyle name="Normální 44" xfId="1117"/>
    <cellStyle name="Normální 45" xfId="1118"/>
    <cellStyle name="Normální 46" xfId="1119"/>
    <cellStyle name="Normální 47" xfId="1120"/>
    <cellStyle name="Normální 48" xfId="1862"/>
    <cellStyle name="Normální 49" xfId="1863"/>
    <cellStyle name="normální 5" xfId="1121"/>
    <cellStyle name="normální 5 10" xfId="1122"/>
    <cellStyle name="normální 5 10 2" xfId="1123"/>
    <cellStyle name="normální 5 11" xfId="1124"/>
    <cellStyle name="normální 5 11 2" xfId="1125"/>
    <cellStyle name="normální 5 12" xfId="1126"/>
    <cellStyle name="normální 5 12 2" xfId="1127"/>
    <cellStyle name="normální 5 13" xfId="1128"/>
    <cellStyle name="normální 5 13 2" xfId="1129"/>
    <cellStyle name="normální 5 14" xfId="1130"/>
    <cellStyle name="normální 5 14 2" xfId="1131"/>
    <cellStyle name="normální 5 15" xfId="1132"/>
    <cellStyle name="normální 5 15 2" xfId="1133"/>
    <cellStyle name="normální 5 16" xfId="1134"/>
    <cellStyle name="normální 5 16 2" xfId="1135"/>
    <cellStyle name="normální 5 17" xfId="1136"/>
    <cellStyle name="normální 5 18" xfId="1137"/>
    <cellStyle name="normální 5 19" xfId="1138"/>
    <cellStyle name="normální 5 2" xfId="1139"/>
    <cellStyle name="normální 5 2 10" xfId="1140"/>
    <cellStyle name="normální 5 2 10 2" xfId="1141"/>
    <cellStyle name="normální 5 2 11" xfId="1142"/>
    <cellStyle name="normální 5 2 11 2" xfId="1143"/>
    <cellStyle name="normální 5 2 12" xfId="1144"/>
    <cellStyle name="normální 5 2 12 2" xfId="1145"/>
    <cellStyle name="normální 5 2 13" xfId="1146"/>
    <cellStyle name="normální 5 2 13 2" xfId="1147"/>
    <cellStyle name="normální 5 2 14" xfId="1148"/>
    <cellStyle name="normální 5 2 14 2" xfId="1149"/>
    <cellStyle name="normální 5 2 15" xfId="1150"/>
    <cellStyle name="normální 5 2 15 2" xfId="1151"/>
    <cellStyle name="normální 5 2 16" xfId="1152"/>
    <cellStyle name="normální 5 2 16 2" xfId="1153"/>
    <cellStyle name="normální 5 2 17" xfId="1154"/>
    <cellStyle name="normální 5 2 18" xfId="1155"/>
    <cellStyle name="normální 5 2 19" xfId="1156"/>
    <cellStyle name="normální 5 2 2" xfId="1157"/>
    <cellStyle name="normální 5 2 2 10" xfId="1158"/>
    <cellStyle name="normální 5 2 2 10 2" xfId="1159"/>
    <cellStyle name="normální 5 2 2 11" xfId="1160"/>
    <cellStyle name="normální 5 2 2 11 2" xfId="1161"/>
    <cellStyle name="normální 5 2 2 12" xfId="1162"/>
    <cellStyle name="normální 5 2 2 12 2" xfId="1163"/>
    <cellStyle name="normální 5 2 2 13" xfId="1164"/>
    <cellStyle name="normální 5 2 2 13 2" xfId="1165"/>
    <cellStyle name="normální 5 2 2 14" xfId="1166"/>
    <cellStyle name="normální 5 2 2 14 2" xfId="1167"/>
    <cellStyle name="normální 5 2 2 15" xfId="1168"/>
    <cellStyle name="normální 5 2 2 15 2" xfId="1169"/>
    <cellStyle name="normální 5 2 2 16" xfId="1170"/>
    <cellStyle name="normální 5 2 2 17" xfId="1171"/>
    <cellStyle name="normální 5 2 2 18" xfId="1172"/>
    <cellStyle name="normální 5 2 2 19" xfId="1173"/>
    <cellStyle name="normální 5 2 2 2" xfId="1174"/>
    <cellStyle name="normální 5 2 2 2 2" xfId="1175"/>
    <cellStyle name="normální 5 2 2 20" xfId="1176"/>
    <cellStyle name="normální 5 2 2 21" xfId="1177"/>
    <cellStyle name="normální 5 2 2 22" xfId="1178"/>
    <cellStyle name="normální 5 2 2 3" xfId="1179"/>
    <cellStyle name="normální 5 2 2 3 2" xfId="1180"/>
    <cellStyle name="normální 5 2 2 4" xfId="1181"/>
    <cellStyle name="normální 5 2 2 4 2" xfId="1182"/>
    <cellStyle name="normální 5 2 2 5" xfId="1183"/>
    <cellStyle name="normální 5 2 2 5 2" xfId="1184"/>
    <cellStyle name="normální 5 2 2 6" xfId="1185"/>
    <cellStyle name="normální 5 2 2 6 2" xfId="1186"/>
    <cellStyle name="normální 5 2 2 7" xfId="1187"/>
    <cellStyle name="normální 5 2 2 7 2" xfId="1188"/>
    <cellStyle name="normální 5 2 2 8" xfId="1189"/>
    <cellStyle name="normální 5 2 2 8 2" xfId="1190"/>
    <cellStyle name="normální 5 2 2 9" xfId="1191"/>
    <cellStyle name="normální 5 2 2 9 2" xfId="1192"/>
    <cellStyle name="normální 5 2 20" xfId="1193"/>
    <cellStyle name="normální 5 2 21" xfId="1194"/>
    <cellStyle name="normální 5 2 22" xfId="1195"/>
    <cellStyle name="normální 5 2 23" xfId="1196"/>
    <cellStyle name="normální 5 2 24" xfId="1197"/>
    <cellStyle name="normální 5 2 25" xfId="1198"/>
    <cellStyle name="normální 5 2 3" xfId="1199"/>
    <cellStyle name="normální 5 2 3 2" xfId="1200"/>
    <cellStyle name="normální 5 2 3 3" xfId="1201"/>
    <cellStyle name="normální 5 2 3 4" xfId="1202"/>
    <cellStyle name="normální 5 2 3 5" xfId="1203"/>
    <cellStyle name="normální 5 2 3 6" xfId="1204"/>
    <cellStyle name="normální 5 2 3 7" xfId="1205"/>
    <cellStyle name="normální 5 2 3 8" xfId="1206"/>
    <cellStyle name="normální 5 2 4" xfId="1207"/>
    <cellStyle name="normální 5 2 4 2" xfId="1208"/>
    <cellStyle name="normální 5 2 5" xfId="1209"/>
    <cellStyle name="normální 5 2 5 2" xfId="1210"/>
    <cellStyle name="normální 5 2 6" xfId="1211"/>
    <cellStyle name="normální 5 2 6 2" xfId="1212"/>
    <cellStyle name="normální 5 2 7" xfId="1213"/>
    <cellStyle name="normální 5 2 7 2" xfId="1214"/>
    <cellStyle name="normální 5 2 8" xfId="1215"/>
    <cellStyle name="normální 5 2 8 2" xfId="1216"/>
    <cellStyle name="normální 5 2 9" xfId="1217"/>
    <cellStyle name="normální 5 2 9 2" xfId="1218"/>
    <cellStyle name="normální 5 20" xfId="1219"/>
    <cellStyle name="normální 5 21" xfId="1220"/>
    <cellStyle name="normální 5 22" xfId="1221"/>
    <cellStyle name="normální 5 23" xfId="1222"/>
    <cellStyle name="normální 5 3" xfId="1223"/>
    <cellStyle name="normální 5 3 2" xfId="1224"/>
    <cellStyle name="normální 5 3 3" xfId="1864"/>
    <cellStyle name="normální 5 4" xfId="1225"/>
    <cellStyle name="normální 5 4 2" xfId="1226"/>
    <cellStyle name="normální 5 5" xfId="1227"/>
    <cellStyle name="normální 5 5 2" xfId="1228"/>
    <cellStyle name="normální 5 6" xfId="1229"/>
    <cellStyle name="normální 5 6 2" xfId="1230"/>
    <cellStyle name="normální 5 7" xfId="1231"/>
    <cellStyle name="normální 5 7 2" xfId="1232"/>
    <cellStyle name="normální 5 8" xfId="1233"/>
    <cellStyle name="normální 5 8 2" xfId="1234"/>
    <cellStyle name="normální 5 9" xfId="1235"/>
    <cellStyle name="normální 5 9 2" xfId="1236"/>
    <cellStyle name="Normální 50" xfId="1865"/>
    <cellStyle name="Normální 51" xfId="1866"/>
    <cellStyle name="Normální 52" xfId="1867"/>
    <cellStyle name="Normální 53" xfId="1868"/>
    <cellStyle name="Normální 54" xfId="1869"/>
    <cellStyle name="Normální 55" xfId="1870"/>
    <cellStyle name="Normální 56" xfId="1871"/>
    <cellStyle name="Normální 57" xfId="1872"/>
    <cellStyle name="Normální 58" xfId="1873"/>
    <cellStyle name="Normální 59" xfId="1874"/>
    <cellStyle name="normální 6" xfId="56"/>
    <cellStyle name="normální 6 10" xfId="1237"/>
    <cellStyle name="normální 6 10 2" xfId="1238"/>
    <cellStyle name="normální 6 11" xfId="1239"/>
    <cellStyle name="normální 6 11 2" xfId="1240"/>
    <cellStyle name="normální 6 12" xfId="1241"/>
    <cellStyle name="normální 6 12 2" xfId="1242"/>
    <cellStyle name="normální 6 13" xfId="1243"/>
    <cellStyle name="normální 6 13 2" xfId="1244"/>
    <cellStyle name="normální 6 14" xfId="1245"/>
    <cellStyle name="normální 6 14 2" xfId="1246"/>
    <cellStyle name="normální 6 15" xfId="1247"/>
    <cellStyle name="normální 6 15 2" xfId="1248"/>
    <cellStyle name="normální 6 16" xfId="1249"/>
    <cellStyle name="normální 6 16 2" xfId="1250"/>
    <cellStyle name="normální 6 17" xfId="1251"/>
    <cellStyle name="normální 6 18" xfId="1252"/>
    <cellStyle name="normální 6 19" xfId="1253"/>
    <cellStyle name="normální 6 2" xfId="57"/>
    <cellStyle name="normální 6 2 10" xfId="1254"/>
    <cellStyle name="normální 6 2 10 2" xfId="1255"/>
    <cellStyle name="normální 6 2 11" xfId="1256"/>
    <cellStyle name="normální 6 2 11 2" xfId="1257"/>
    <cellStyle name="normální 6 2 12" xfId="1258"/>
    <cellStyle name="normální 6 2 12 2" xfId="1259"/>
    <cellStyle name="normální 6 2 13" xfId="1260"/>
    <cellStyle name="normální 6 2 13 2" xfId="1261"/>
    <cellStyle name="normální 6 2 14" xfId="1262"/>
    <cellStyle name="normální 6 2 14 2" xfId="1263"/>
    <cellStyle name="normální 6 2 15" xfId="1264"/>
    <cellStyle name="normální 6 2 15 2" xfId="1265"/>
    <cellStyle name="normální 6 2 16" xfId="1266"/>
    <cellStyle name="normální 6 2 17" xfId="1267"/>
    <cellStyle name="normální 6 2 18" xfId="1268"/>
    <cellStyle name="normální 6 2 19" xfId="1269"/>
    <cellStyle name="normální 6 2 2" xfId="1270"/>
    <cellStyle name="normální 6 2 2 2" xfId="1271"/>
    <cellStyle name="normální 6 2 20" xfId="1272"/>
    <cellStyle name="normální 6 2 21" xfId="1273"/>
    <cellStyle name="normální 6 2 22" xfId="1274"/>
    <cellStyle name="normální 6 2 23" xfId="1875"/>
    <cellStyle name="normální 6 2 3" xfId="1275"/>
    <cellStyle name="normální 6 2 3 2" xfId="1276"/>
    <cellStyle name="normální 6 2 4" xfId="1277"/>
    <cellStyle name="normální 6 2 4 2" xfId="1278"/>
    <cellStyle name="normální 6 2 5" xfId="1279"/>
    <cellStyle name="normální 6 2 5 2" xfId="1280"/>
    <cellStyle name="normální 6 2 6" xfId="1281"/>
    <cellStyle name="normální 6 2 6 2" xfId="1282"/>
    <cellStyle name="normální 6 2 7" xfId="1283"/>
    <cellStyle name="normální 6 2 7 2" xfId="1284"/>
    <cellStyle name="normální 6 2 8" xfId="1285"/>
    <cellStyle name="normální 6 2 8 2" xfId="1286"/>
    <cellStyle name="normální 6 2 9" xfId="1287"/>
    <cellStyle name="normální 6 2 9 2" xfId="1288"/>
    <cellStyle name="normální 6 20" xfId="1289"/>
    <cellStyle name="normální 6 21" xfId="1290"/>
    <cellStyle name="normální 6 22" xfId="1291"/>
    <cellStyle name="normální 6 23" xfId="1292"/>
    <cellStyle name="normální 6 24" xfId="1293"/>
    <cellStyle name="normální 6 25" xfId="1294"/>
    <cellStyle name="normální 6 26" xfId="1876"/>
    <cellStyle name="normální 6 3" xfId="1295"/>
    <cellStyle name="normální 6 3 2" xfId="1296"/>
    <cellStyle name="normální 6 3 3" xfId="1297"/>
    <cellStyle name="normální 6 3 4" xfId="1298"/>
    <cellStyle name="normální 6 3 5" xfId="1299"/>
    <cellStyle name="normální 6 3 6" xfId="1300"/>
    <cellStyle name="normální 6 3 7" xfId="1301"/>
    <cellStyle name="normální 6 3 8" xfId="1302"/>
    <cellStyle name="normální 6 3 9" xfId="1877"/>
    <cellStyle name="normální 6 4" xfId="1303"/>
    <cellStyle name="normální 6 4 2" xfId="1304"/>
    <cellStyle name="normální 6 4 3" xfId="1878"/>
    <cellStyle name="normální 6 5" xfId="1305"/>
    <cellStyle name="normální 6 5 2" xfId="1306"/>
    <cellStyle name="normální 6 6" xfId="1307"/>
    <cellStyle name="normální 6 6 2" xfId="1308"/>
    <cellStyle name="normální 6 7" xfId="1309"/>
    <cellStyle name="normální 6 7 2" xfId="1310"/>
    <cellStyle name="normální 6 8" xfId="1311"/>
    <cellStyle name="normální 6 8 2" xfId="1312"/>
    <cellStyle name="normální 6 9" xfId="1313"/>
    <cellStyle name="normální 6 9 2" xfId="1314"/>
    <cellStyle name="Normální 60" xfId="1879"/>
    <cellStyle name="Normální 61" xfId="1880"/>
    <cellStyle name="Normální 62" xfId="1881"/>
    <cellStyle name="Normální 63" xfId="1882"/>
    <cellStyle name="Normální 64" xfId="1883"/>
    <cellStyle name="Normální 65" xfId="1884"/>
    <cellStyle name="Normální 66" xfId="1885"/>
    <cellStyle name="Normální 67" xfId="1886"/>
    <cellStyle name="Normální 68" xfId="1887"/>
    <cellStyle name="Normální 69" xfId="1888"/>
    <cellStyle name="Normální 7" xfId="58"/>
    <cellStyle name="normální 7 10" xfId="1315"/>
    <cellStyle name="normální 7 10 2" xfId="1316"/>
    <cellStyle name="normální 7 11" xfId="1317"/>
    <cellStyle name="normální 7 11 2" xfId="1318"/>
    <cellStyle name="normální 7 12" xfId="1319"/>
    <cellStyle name="normální 7 12 2" xfId="1320"/>
    <cellStyle name="normální 7 13" xfId="1321"/>
    <cellStyle name="normální 7 13 2" xfId="1322"/>
    <cellStyle name="normální 7 14" xfId="1323"/>
    <cellStyle name="normální 7 14 2" xfId="1324"/>
    <cellStyle name="normální 7 15" xfId="1325"/>
    <cellStyle name="normální 7 15 2" xfId="1326"/>
    <cellStyle name="normální 7 16" xfId="1327"/>
    <cellStyle name="normální 7 17" xfId="1328"/>
    <cellStyle name="normální 7 18" xfId="1329"/>
    <cellStyle name="normální 7 19" xfId="1330"/>
    <cellStyle name="normální 7 2" xfId="1331"/>
    <cellStyle name="normální 7 2 2" xfId="1332"/>
    <cellStyle name="normální 7 20" xfId="1333"/>
    <cellStyle name="normální 7 21" xfId="1334"/>
    <cellStyle name="normální 7 22" xfId="1335"/>
    <cellStyle name="normální 7 23" xfId="1889"/>
    <cellStyle name="normální 7 3" xfId="1336"/>
    <cellStyle name="normální 7 3 2" xfId="1337"/>
    <cellStyle name="normální 7 3 3" xfId="1890"/>
    <cellStyle name="normální 7 4" xfId="1338"/>
    <cellStyle name="normální 7 4 2" xfId="1339"/>
    <cellStyle name="normální 7 5" xfId="1340"/>
    <cellStyle name="normální 7 5 2" xfId="1341"/>
    <cellStyle name="normální 7 6" xfId="1342"/>
    <cellStyle name="normální 7 6 2" xfId="1343"/>
    <cellStyle name="normální 7 7" xfId="1344"/>
    <cellStyle name="normální 7 7 2" xfId="1345"/>
    <cellStyle name="normální 7 8" xfId="1346"/>
    <cellStyle name="normální 7 8 2" xfId="1347"/>
    <cellStyle name="normální 7 9" xfId="1348"/>
    <cellStyle name="normální 7 9 2" xfId="1349"/>
    <cellStyle name="Normální 70" xfId="1891"/>
    <cellStyle name="Normální 71" xfId="1892"/>
    <cellStyle name="Normální 72" xfId="1893"/>
    <cellStyle name="Normální 73" xfId="1894"/>
    <cellStyle name="Normální 74" xfId="1895"/>
    <cellStyle name="Normální 75" xfId="1896"/>
    <cellStyle name="Normální 76" xfId="1897"/>
    <cellStyle name="Normální 77" xfId="1898"/>
    <cellStyle name="Normální 78" xfId="1899"/>
    <cellStyle name="Normální 79" xfId="1900"/>
    <cellStyle name="Normální 8" xfId="74"/>
    <cellStyle name="normální 8 10" xfId="1350"/>
    <cellStyle name="normální 8 10 2" xfId="1351"/>
    <cellStyle name="normální 8 11" xfId="1352"/>
    <cellStyle name="normální 8 11 2" xfId="1353"/>
    <cellStyle name="normální 8 12" xfId="1354"/>
    <cellStyle name="normální 8 12 2" xfId="1355"/>
    <cellStyle name="normální 8 13" xfId="1356"/>
    <cellStyle name="normální 8 13 2" xfId="1357"/>
    <cellStyle name="normální 8 14" xfId="1358"/>
    <cellStyle name="normální 8 14 2" xfId="1359"/>
    <cellStyle name="normální 8 15" xfId="1360"/>
    <cellStyle name="normální 8 15 2" xfId="1361"/>
    <cellStyle name="normální 8 16" xfId="1362"/>
    <cellStyle name="normální 8 17" xfId="1363"/>
    <cellStyle name="normální 8 18" xfId="1364"/>
    <cellStyle name="normální 8 19" xfId="1365"/>
    <cellStyle name="normální 8 2" xfId="1366"/>
    <cellStyle name="normální 8 2 2" xfId="1367"/>
    <cellStyle name="normální 8 20" xfId="1368"/>
    <cellStyle name="normální 8 21" xfId="1369"/>
    <cellStyle name="normální 8 22" xfId="1370"/>
    <cellStyle name="normální 8 23" xfId="1901"/>
    <cellStyle name="normální 8 3" xfId="1371"/>
    <cellStyle name="normální 8 3 2" xfId="1372"/>
    <cellStyle name="normální 8 4" xfId="1373"/>
    <cellStyle name="normální 8 4 2" xfId="1374"/>
    <cellStyle name="normální 8 5" xfId="1375"/>
    <cellStyle name="normální 8 5 2" xfId="1376"/>
    <cellStyle name="normální 8 6" xfId="1377"/>
    <cellStyle name="normální 8 6 2" xfId="1378"/>
    <cellStyle name="normální 8 7" xfId="1379"/>
    <cellStyle name="normální 8 7 2" xfId="1380"/>
    <cellStyle name="normální 8 8" xfId="1381"/>
    <cellStyle name="normální 8 8 2" xfId="1382"/>
    <cellStyle name="normální 8 9" xfId="1383"/>
    <cellStyle name="normální 8 9 2" xfId="1384"/>
    <cellStyle name="Normální 80" xfId="1902"/>
    <cellStyle name="Normální 9" xfId="75"/>
    <cellStyle name="normální 9 10" xfId="1385"/>
    <cellStyle name="normální 9 10 2" xfId="1386"/>
    <cellStyle name="normální 9 11" xfId="1387"/>
    <cellStyle name="normální 9 11 2" xfId="1388"/>
    <cellStyle name="normální 9 12" xfId="1389"/>
    <cellStyle name="normální 9 12 2" xfId="1390"/>
    <cellStyle name="normální 9 13" xfId="1391"/>
    <cellStyle name="normální 9 13 2" xfId="1392"/>
    <cellStyle name="normální 9 14" xfId="1393"/>
    <cellStyle name="normální 9 14 2" xfId="1394"/>
    <cellStyle name="normální 9 15" xfId="1395"/>
    <cellStyle name="normální 9 15 2" xfId="1396"/>
    <cellStyle name="normální 9 16" xfId="1397"/>
    <cellStyle name="normální 9 17" xfId="1398"/>
    <cellStyle name="normální 9 18" xfId="1399"/>
    <cellStyle name="normální 9 19" xfId="1400"/>
    <cellStyle name="normální 9 2" xfId="1401"/>
    <cellStyle name="normální 9 2 2" xfId="1402"/>
    <cellStyle name="normální 9 20" xfId="1403"/>
    <cellStyle name="normální 9 21" xfId="1404"/>
    <cellStyle name="normální 9 22" xfId="1405"/>
    <cellStyle name="normální 9 23" xfId="1903"/>
    <cellStyle name="normální 9 3" xfId="1406"/>
    <cellStyle name="normální 9 3 2" xfId="1407"/>
    <cellStyle name="normální 9 4" xfId="1408"/>
    <cellStyle name="normální 9 4 2" xfId="1409"/>
    <cellStyle name="normální 9 5" xfId="1410"/>
    <cellStyle name="normální 9 5 2" xfId="1411"/>
    <cellStyle name="normální 9 6" xfId="1412"/>
    <cellStyle name="normální 9 6 2" xfId="1413"/>
    <cellStyle name="normální 9 7" xfId="1414"/>
    <cellStyle name="normální 9 7 2" xfId="1415"/>
    <cellStyle name="normální 9 8" xfId="1416"/>
    <cellStyle name="normální 9 8 2" xfId="1417"/>
    <cellStyle name="normální 9 9" xfId="1418"/>
    <cellStyle name="normální 9 9 2" xfId="1419"/>
    <cellStyle name="normální_POL.XLS" xfId="1420"/>
    <cellStyle name="Normalny_Arkusz1" xfId="1904"/>
    <cellStyle name="Note" xfId="1905"/>
    <cellStyle name="Note 2" xfId="1906"/>
    <cellStyle name="Note 2 2" xfId="1907"/>
    <cellStyle name="Note 3" xfId="1908"/>
    <cellStyle name="Note 3 2" xfId="1909"/>
    <cellStyle name="Note 3 3" xfId="1910"/>
    <cellStyle name="Note 4" xfId="1911"/>
    <cellStyle name="Œ…‹æØ‚è [0.00]_cost" xfId="1912"/>
    <cellStyle name="Œ…‹æØ‚è_cost" xfId="1913"/>
    <cellStyle name="ord12" xfId="1914"/>
    <cellStyle name="ord6962" xfId="1915"/>
    <cellStyle name="orders" xfId="1916"/>
    <cellStyle name="Output" xfId="1917"/>
    <cellStyle name="Output 2" xfId="1918"/>
    <cellStyle name="Podhlavička" xfId="1423"/>
    <cellStyle name="Polozka" xfId="76"/>
    <cellStyle name="POPIS" xfId="59"/>
    <cellStyle name="popis polozky" xfId="77"/>
    <cellStyle name="pozice" xfId="1919"/>
    <cellStyle name="pozice 2" xfId="1920"/>
    <cellStyle name="pozice 3" xfId="1921"/>
    <cellStyle name="Poznámka 2" xfId="1922"/>
    <cellStyle name="Poznámka 2 2" xfId="1923"/>
    <cellStyle name="Poznámka 3" xfId="1924"/>
    <cellStyle name="Prepojená bunka" xfId="1925"/>
    <cellStyle name="procent 2" xfId="1926"/>
    <cellStyle name="procent 2 2" xfId="1927"/>
    <cellStyle name="procent 2 2 2" xfId="1928"/>
    <cellStyle name="procent 2 2 3" xfId="1929"/>
    <cellStyle name="procent 2 3" xfId="1930"/>
    <cellStyle name="procent 2 4" xfId="1931"/>
    <cellStyle name="Procenta 2" xfId="78"/>
    <cellStyle name="Procenta 2 2" xfId="1932"/>
    <cellStyle name="Procenta 3" xfId="1422"/>
    <cellStyle name="Procenta 4" xfId="1933"/>
    <cellStyle name="Procenta 4 2" xfId="1934"/>
    <cellStyle name="Procenta 4 3" xfId="1935"/>
    <cellStyle name="Propojená buňka 2" xfId="1936"/>
    <cellStyle name="Propojená buňka 3" xfId="1937"/>
    <cellStyle name="rozpočet" xfId="1938"/>
    <cellStyle name="Spolu" xfId="1939"/>
    <cellStyle name="Správně 2" xfId="1940"/>
    <cellStyle name="Správně 3" xfId="1941"/>
    <cellStyle name="Standaard_005-A3-200 (5.3) - lars" xfId="1942"/>
    <cellStyle name="Standard_aktuell" xfId="60"/>
    <cellStyle name="Styl 1" xfId="61"/>
    <cellStyle name="Styl 1 2" xfId="62"/>
    <cellStyle name="Styl 1 2 2" xfId="1943"/>
    <cellStyle name="Styl 1 2 2 2" xfId="1944"/>
    <cellStyle name="Styl 1 2 2 3" xfId="1945"/>
    <cellStyle name="Styl 1 2 3" xfId="1946"/>
    <cellStyle name="Styl 1 2 3 2" xfId="1947"/>
    <cellStyle name="Styl 1 2 4" xfId="1948"/>
    <cellStyle name="Styl 1 2 4 2" xfId="1949"/>
    <cellStyle name="Styl 1 2 5" xfId="1950"/>
    <cellStyle name="Styl 1 3" xfId="1951"/>
    <cellStyle name="Styl 1 3 2" xfId="1952"/>
    <cellStyle name="Styl 1 4" xfId="1953"/>
    <cellStyle name="Styl 1 4 2" xfId="1954"/>
    <cellStyle name="Styl 1 5" xfId="1955"/>
    <cellStyle name="Styl 1_SO 001-70  VZT-POL" xfId="1956"/>
    <cellStyle name="Styl 2" xfId="63"/>
    <cellStyle name="Style 1" xfId="1421"/>
    <cellStyle name="Style 1 2" xfId="1957"/>
    <cellStyle name="Style 1 2 2" xfId="1958"/>
    <cellStyle name="Style 1 3" xfId="1959"/>
    <cellStyle name="Style 1 4" xfId="1960"/>
    <cellStyle name="Štýl 1" xfId="1961"/>
    <cellStyle name="text" xfId="1962"/>
    <cellStyle name="Text upozornění 2" xfId="1963"/>
    <cellStyle name="Text upozornenia" xfId="1964"/>
    <cellStyle name="Title" xfId="1965"/>
    <cellStyle name="Title 2" xfId="1966"/>
    <cellStyle name="titre1" xfId="1967"/>
    <cellStyle name="titre2" xfId="1968"/>
    <cellStyle name="Titul" xfId="1969"/>
    <cellStyle name="Total" xfId="64"/>
    <cellStyle name="Total 2" xfId="1970"/>
    <cellStyle name="Total 3" xfId="1971"/>
    <cellStyle name="TYP ŘÁDKU_4(sloupceJ-L)" xfId="65"/>
    <cellStyle name="Vstup 2" xfId="1972"/>
    <cellStyle name="Vstup 3" xfId="1973"/>
    <cellStyle name="VykazPolozka" xfId="66"/>
    <cellStyle name="VykazVzorec" xfId="67"/>
    <cellStyle name="Výpočet 2" xfId="1974"/>
    <cellStyle name="Výpočet 3" xfId="1975"/>
    <cellStyle name="Výstup 2" xfId="1976"/>
    <cellStyle name="Výstup 3" xfId="1977"/>
    <cellStyle name="Vysvětlující text 2" xfId="1978"/>
    <cellStyle name="Vysvetľujúci text" xfId="1979"/>
    <cellStyle name="Währung" xfId="1980"/>
    <cellStyle name="Walutowy [0]_laroux" xfId="68"/>
    <cellStyle name="Walutowy_laroux" xfId="69"/>
    <cellStyle name="Warning Text" xfId="1981"/>
    <cellStyle name="zamówienia" xfId="1982"/>
    <cellStyle name="Zlá" xfId="1983"/>
    <cellStyle name="Zvýraznění 1 2" xfId="1984"/>
    <cellStyle name="Zvýraznění 1 3" xfId="1985"/>
    <cellStyle name="Zvýraznění 2 2" xfId="1986"/>
    <cellStyle name="Zvýraznění 2 3" xfId="1987"/>
    <cellStyle name="Zvýraznění 3 2" xfId="1988"/>
    <cellStyle name="Zvýraznění 3 3" xfId="1989"/>
    <cellStyle name="Zvýraznění 4 2" xfId="1990"/>
    <cellStyle name="Zvýraznění 4 3" xfId="1991"/>
    <cellStyle name="Zvýraznění 5 2" xfId="1992"/>
    <cellStyle name="Zvýraznění 6 2" xfId="1993"/>
    <cellStyle name="Zvýraznění 6 3" xfId="1994"/>
    <cellStyle name="Zvýraznenie1" xfId="1995"/>
    <cellStyle name="Zvýraznenie2" xfId="1996"/>
    <cellStyle name="Zvýraznenie3" xfId="1997"/>
    <cellStyle name="Zvýraznenie4" xfId="1998"/>
    <cellStyle name="Zvýraznenie5" xfId="1999"/>
    <cellStyle name="Zvýraznenie6" xfId="2000"/>
    <cellStyle name="Zvýrazni" xfId="70"/>
    <cellStyle name="쉼표 [0]_LS '09 Selling Price_091214_CZ" xfId="2001"/>
    <cellStyle name="표준 2" xfId="1424"/>
    <cellStyle name="표준_'07년 Line-up_LGEAK_060907" xfId="2002"/>
    <cellStyle name="桁区切り [0.00]_22Oct01Toyota Indirect Cost Summary Package-F(P&amp;W shop)" xfId="2003"/>
    <cellStyle name="桁区切り_Package -F PROPOSED STAFF SCHEDULE 27,July,01" xfId="2004"/>
    <cellStyle name="標準_031007Drawing schedule" xfId="2005"/>
  </cellStyles>
  <dxfs count="0"/>
  <tableStyles count="0" defaultTableStyle="TableStyleMedium2" defaultPivotStyle="PivotStyleMedium9"/>
  <colors>
    <mruColors>
      <color rgb="FFCCFF99"/>
      <color rgb="FF85DFFF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_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U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ZT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E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SO 01.ST</v>
          </cell>
          <cell r="C5" t="str">
            <v>NAVRHOVANÝ STAV</v>
          </cell>
        </row>
        <row r="6">
          <cell r="G6">
            <v>0</v>
          </cell>
        </row>
        <row r="7">
          <cell r="A7" t="str">
            <v>STL1807301</v>
          </cell>
          <cell r="C7" t="str">
            <v>OPRAVA OBJEKTU NÁDRAŽNÍ 4</v>
          </cell>
        </row>
        <row r="30">
          <cell r="C30">
            <v>21</v>
          </cell>
        </row>
        <row r="32">
          <cell r="C32">
            <v>0</v>
          </cell>
        </row>
      </sheetData>
      <sheetData sheetId="1">
        <row r="1">
          <cell r="H1" t="str">
            <v>180730ST.1</v>
          </cell>
        </row>
        <row r="31">
          <cell r="E31">
            <v>22342371.108515132</v>
          </cell>
          <cell r="F31">
            <v>30799541.778951209</v>
          </cell>
          <cell r="G31">
            <v>0</v>
          </cell>
          <cell r="H31">
            <v>1887600</v>
          </cell>
          <cell r="I31">
            <v>42000</v>
          </cell>
        </row>
        <row r="36">
          <cell r="A36" t="str">
            <v>Ztížené výrobní podmínky</v>
          </cell>
        </row>
        <row r="37">
          <cell r="A37" t="str">
            <v>Oborová přirážka</v>
          </cell>
          <cell r="I37">
            <v>0</v>
          </cell>
        </row>
        <row r="38">
          <cell r="A38" t="str">
            <v>Přesun stavebních kapacit</v>
          </cell>
          <cell r="I38">
            <v>0</v>
          </cell>
        </row>
        <row r="39">
          <cell r="A39" t="str">
            <v>Mimostaveništní doprava</v>
          </cell>
          <cell r="I39">
            <v>0</v>
          </cell>
        </row>
        <row r="40">
          <cell r="A40" t="str">
            <v>Zařízení staveniště</v>
          </cell>
          <cell r="I40">
            <v>0</v>
          </cell>
        </row>
        <row r="41">
          <cell r="A41" t="str">
            <v>Provoz investora</v>
          </cell>
          <cell r="I41">
            <v>0</v>
          </cell>
        </row>
        <row r="42">
          <cell r="A42" t="str">
            <v>Kompletační činnost (IČD)</v>
          </cell>
          <cell r="I42">
            <v>0</v>
          </cell>
        </row>
        <row r="44">
          <cell r="H44">
            <v>3207095.6443733172</v>
          </cell>
        </row>
      </sheetData>
      <sheetData sheetId="2">
        <row r="7">
          <cell r="B7" t="str">
            <v>11</v>
          </cell>
          <cell r="C7" t="str">
            <v>Přípravné a přidružené práce</v>
          </cell>
        </row>
        <row r="23">
          <cell r="BB23">
            <v>0</v>
          </cell>
          <cell r="BC23">
            <v>0</v>
          </cell>
          <cell r="BD23">
            <v>0</v>
          </cell>
          <cell r="BE23">
            <v>0</v>
          </cell>
        </row>
        <row r="24">
          <cell r="B24" t="str">
            <v>3</v>
          </cell>
          <cell r="C24" t="str">
            <v>Svislé a kompletní konstrukce</v>
          </cell>
        </row>
        <row r="114">
          <cell r="BB114">
            <v>0</v>
          </cell>
          <cell r="BC114">
            <v>0</v>
          </cell>
          <cell r="BD114">
            <v>0</v>
          </cell>
          <cell r="BE114">
            <v>0</v>
          </cell>
        </row>
        <row r="115">
          <cell r="B115" t="str">
            <v>311</v>
          </cell>
          <cell r="C115" t="str">
            <v>Sádrokartonové konstrukce</v>
          </cell>
        </row>
        <row r="152">
          <cell r="BB152">
            <v>0</v>
          </cell>
          <cell r="BC152">
            <v>0</v>
          </cell>
          <cell r="BD152">
            <v>0</v>
          </cell>
        </row>
        <row r="153">
          <cell r="B153" t="str">
            <v>61</v>
          </cell>
          <cell r="C153" t="str">
            <v>Upravy povrchů vnitřní</v>
          </cell>
        </row>
        <row r="182">
          <cell r="BB182">
            <v>0</v>
          </cell>
          <cell r="BC182">
            <v>0</v>
          </cell>
          <cell r="BD182">
            <v>0</v>
          </cell>
          <cell r="BE182">
            <v>0</v>
          </cell>
        </row>
        <row r="183">
          <cell r="B183" t="str">
            <v>62</v>
          </cell>
          <cell r="C183" t="str">
            <v>Úpravy povrchů vnější</v>
          </cell>
        </row>
        <row r="206">
          <cell r="BB206">
            <v>0</v>
          </cell>
          <cell r="BC206">
            <v>0</v>
          </cell>
          <cell r="BD206">
            <v>0</v>
          </cell>
          <cell r="BE206">
            <v>0</v>
          </cell>
        </row>
        <row r="207">
          <cell r="B207" t="str">
            <v>63</v>
          </cell>
          <cell r="C207" t="str">
            <v>Podlahy a podlahové konstrukce</v>
          </cell>
        </row>
        <row r="245">
          <cell r="BB245">
            <v>0</v>
          </cell>
          <cell r="BC245">
            <v>0</v>
          </cell>
          <cell r="BD245">
            <v>0</v>
          </cell>
          <cell r="BE245">
            <v>0</v>
          </cell>
        </row>
        <row r="246">
          <cell r="B246" t="str">
            <v>94</v>
          </cell>
          <cell r="C246" t="str">
            <v>Lešení a stavební výtahy</v>
          </cell>
        </row>
        <row r="254">
          <cell r="BB254">
            <v>0</v>
          </cell>
          <cell r="BC254">
            <v>0</v>
          </cell>
          <cell r="BD254">
            <v>0</v>
          </cell>
          <cell r="BE254">
            <v>0</v>
          </cell>
        </row>
        <row r="255">
          <cell r="B255" t="str">
            <v>95</v>
          </cell>
          <cell r="C255" t="str">
            <v>Dokončovací konstrukce na pozemních stavbách</v>
          </cell>
        </row>
        <row r="290">
          <cell r="BB290">
            <v>0</v>
          </cell>
          <cell r="BC290">
            <v>0</v>
          </cell>
          <cell r="BD290">
            <v>0</v>
          </cell>
          <cell r="BE290">
            <v>0</v>
          </cell>
        </row>
        <row r="291">
          <cell r="B291" t="str">
            <v>99</v>
          </cell>
          <cell r="C291" t="str">
            <v>Staveništní přesun hmot</v>
          </cell>
        </row>
        <row r="293">
          <cell r="BB293">
            <v>0</v>
          </cell>
          <cell r="BC293">
            <v>0</v>
          </cell>
          <cell r="BD293">
            <v>0</v>
          </cell>
          <cell r="BE293">
            <v>0</v>
          </cell>
        </row>
        <row r="294">
          <cell r="B294" t="str">
            <v>711</v>
          </cell>
          <cell r="C294" t="str">
            <v>Izolace proti vodě</v>
          </cell>
        </row>
        <row r="331">
          <cell r="BA331">
            <v>0</v>
          </cell>
          <cell r="BC331">
            <v>0</v>
          </cell>
          <cell r="BD331">
            <v>0</v>
          </cell>
          <cell r="BE331">
            <v>0</v>
          </cell>
        </row>
        <row r="332">
          <cell r="B332" t="str">
            <v>712</v>
          </cell>
          <cell r="C332" t="str">
            <v>Živičné krytiny</v>
          </cell>
        </row>
        <row r="380">
          <cell r="BA380">
            <v>0</v>
          </cell>
          <cell r="BC380">
            <v>0</v>
          </cell>
          <cell r="BD380">
            <v>0</v>
          </cell>
          <cell r="BE380">
            <v>0</v>
          </cell>
        </row>
        <row r="381">
          <cell r="B381" t="str">
            <v>713</v>
          </cell>
          <cell r="C381" t="str">
            <v>Izolace tepelné</v>
          </cell>
        </row>
        <row r="436">
          <cell r="BA436">
            <v>0</v>
          </cell>
          <cell r="BC436">
            <v>0</v>
          </cell>
          <cell r="BD436">
            <v>0</v>
          </cell>
          <cell r="BE436">
            <v>0</v>
          </cell>
        </row>
        <row r="437">
          <cell r="B437" t="str">
            <v>721</v>
          </cell>
          <cell r="C437" t="str">
            <v>Vnitřní kanalizace</v>
          </cell>
        </row>
        <row r="439">
          <cell r="BA439">
            <v>0</v>
          </cell>
          <cell r="BC439">
            <v>0</v>
          </cell>
          <cell r="BD439">
            <v>0</v>
          </cell>
          <cell r="BE439">
            <v>0</v>
          </cell>
        </row>
        <row r="440">
          <cell r="B440" t="str">
            <v>762</v>
          </cell>
          <cell r="C440" t="str">
            <v>Konstrukce tesařské</v>
          </cell>
        </row>
        <row r="449">
          <cell r="BA449">
            <v>0</v>
          </cell>
          <cell r="BC449">
            <v>0</v>
          </cell>
          <cell r="BD449">
            <v>0</v>
          </cell>
          <cell r="BE449">
            <v>0</v>
          </cell>
        </row>
        <row r="450">
          <cell r="B450" t="str">
            <v>764</v>
          </cell>
          <cell r="C450" t="str">
            <v>Konstrukce klempířské</v>
          </cell>
        </row>
        <row r="509">
          <cell r="BA509">
            <v>0</v>
          </cell>
          <cell r="BC509">
            <v>0</v>
          </cell>
          <cell r="BD509">
            <v>0</v>
          </cell>
          <cell r="BE509">
            <v>0</v>
          </cell>
        </row>
        <row r="510">
          <cell r="B510" t="str">
            <v>766</v>
          </cell>
          <cell r="C510" t="str">
            <v>Konstrukce truhlářské</v>
          </cell>
        </row>
        <row r="589">
          <cell r="BA589">
            <v>0</v>
          </cell>
          <cell r="BC589">
            <v>0</v>
          </cell>
          <cell r="BD589">
            <v>0</v>
          </cell>
          <cell r="BE589">
            <v>0</v>
          </cell>
        </row>
        <row r="590">
          <cell r="B590" t="str">
            <v>767</v>
          </cell>
          <cell r="C590" t="str">
            <v>Konstrukce zámečnické</v>
          </cell>
        </row>
        <row r="758">
          <cell r="BA758">
            <v>0</v>
          </cell>
          <cell r="BC758">
            <v>0</v>
          </cell>
          <cell r="BD758">
            <v>0</v>
          </cell>
          <cell r="BE758">
            <v>0</v>
          </cell>
        </row>
        <row r="759">
          <cell r="B759" t="str">
            <v>771</v>
          </cell>
          <cell r="C759" t="str">
            <v>Podlahy z dlaždic a obklady</v>
          </cell>
        </row>
        <row r="805">
          <cell r="BA805">
            <v>0</v>
          </cell>
          <cell r="BC805">
            <v>0</v>
          </cell>
          <cell r="BD805">
            <v>0</v>
          </cell>
          <cell r="BE805">
            <v>0</v>
          </cell>
        </row>
        <row r="806">
          <cell r="B806" t="str">
            <v>776</v>
          </cell>
          <cell r="C806" t="str">
            <v>Podlahy povlakové</v>
          </cell>
        </row>
        <row r="821">
          <cell r="BA821">
            <v>0</v>
          </cell>
          <cell r="BC821">
            <v>0</v>
          </cell>
          <cell r="BD821">
            <v>0</v>
          </cell>
          <cell r="BE821">
            <v>0</v>
          </cell>
        </row>
        <row r="822">
          <cell r="B822" t="str">
            <v>781</v>
          </cell>
          <cell r="C822" t="str">
            <v>Obklady keramické</v>
          </cell>
        </row>
        <row r="858">
          <cell r="BA858">
            <v>0</v>
          </cell>
          <cell r="BC858">
            <v>0</v>
          </cell>
          <cell r="BD858">
            <v>0</v>
          </cell>
          <cell r="BE858">
            <v>0</v>
          </cell>
        </row>
        <row r="859">
          <cell r="B859" t="str">
            <v>783</v>
          </cell>
          <cell r="C859" t="str">
            <v>Nátěry</v>
          </cell>
        </row>
        <row r="872">
          <cell r="BA872">
            <v>0</v>
          </cell>
          <cell r="BC872">
            <v>0</v>
          </cell>
          <cell r="BD872">
            <v>0</v>
          </cell>
          <cell r="BE872">
            <v>0</v>
          </cell>
        </row>
        <row r="873">
          <cell r="B873" t="str">
            <v>784</v>
          </cell>
          <cell r="C873" t="str">
            <v>Malby</v>
          </cell>
        </row>
        <row r="944">
          <cell r="BA944">
            <v>0</v>
          </cell>
          <cell r="BC944">
            <v>0</v>
          </cell>
          <cell r="BD944">
            <v>0</v>
          </cell>
          <cell r="BE944">
            <v>0</v>
          </cell>
        </row>
        <row r="945">
          <cell r="B945" t="str">
            <v>790</v>
          </cell>
          <cell r="C945" t="str">
            <v>Vnitřní vybavení</v>
          </cell>
        </row>
        <row r="980">
          <cell r="BA980">
            <v>0</v>
          </cell>
          <cell r="BC980">
            <v>0</v>
          </cell>
          <cell r="BD980">
            <v>0</v>
          </cell>
          <cell r="BE980">
            <v>0</v>
          </cell>
        </row>
        <row r="981">
          <cell r="B981" t="str">
            <v>M33</v>
          </cell>
          <cell r="C981" t="str">
            <v>Montáže dopravních zařízení a vah-výtahy</v>
          </cell>
        </row>
        <row r="986">
          <cell r="BA986">
            <v>0</v>
          </cell>
          <cell r="BC986">
            <v>0</v>
          </cell>
          <cell r="BE98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2">
          <cell r="A2" t="str">
            <v>Rozpočet</v>
          </cell>
        </row>
      </sheetData>
      <sheetData sheetId="1">
        <row r="17">
          <cell r="E17">
            <v>22083.75</v>
          </cell>
          <cell r="F17">
            <v>2652515.75</v>
          </cell>
          <cell r="G17">
            <v>0</v>
          </cell>
          <cell r="H17">
            <v>427915.2</v>
          </cell>
        </row>
      </sheetData>
      <sheetData sheetId="2">
        <row r="7">
          <cell r="B7" t="str">
            <v>713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 Pol"/>
    </sheetNames>
    <sheetDataSet>
      <sheetData sheetId="0"/>
      <sheetData sheetId="1">
        <row r="23">
          <cell r="G23">
            <v>6066173.1300000008</v>
          </cell>
        </row>
        <row r="24">
          <cell r="G24">
            <v>909925.96950000012</v>
          </cell>
        </row>
        <row r="27">
          <cell r="G27">
            <v>-0.1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6 01 Pol"/>
    </sheetNames>
    <sheetDataSet>
      <sheetData sheetId="0"/>
      <sheetData sheetId="1">
        <row r="23">
          <cell r="G23">
            <v>3407610.01</v>
          </cell>
        </row>
        <row r="24">
          <cell r="G24">
            <v>511141.50149999995</v>
          </cell>
        </row>
        <row r="27">
          <cell r="G27">
            <v>0.49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E55"/>
  <sheetViews>
    <sheetView tabSelected="1" view="pageBreakPreview" topLeftCell="A31" zoomScaleNormal="100" zoomScaleSheetLayoutView="100" workbookViewId="0">
      <selection activeCell="B48" sqref="B48:G48"/>
    </sheetView>
  </sheetViews>
  <sheetFormatPr defaultRowHeight="13.2"/>
  <cols>
    <col min="1" max="1" width="2" style="14" customWidth="1"/>
    <col min="2" max="2" width="15" style="14" customWidth="1"/>
    <col min="3" max="3" width="15.88671875" style="14" customWidth="1"/>
    <col min="4" max="4" width="14.5546875" style="14" customWidth="1"/>
    <col min="5" max="5" width="13.5546875" style="14" customWidth="1"/>
    <col min="6" max="6" width="16.5546875" style="14" customWidth="1"/>
    <col min="7" max="7" width="15.33203125" style="14" customWidth="1"/>
    <col min="8" max="8" width="8.88671875" style="14"/>
    <col min="9" max="9" width="12.88671875" style="14" bestFit="1" customWidth="1"/>
    <col min="10" max="256" width="8.88671875" style="14"/>
    <col min="257" max="257" width="2" style="14" customWidth="1"/>
    <col min="258" max="258" width="15" style="14" customWidth="1"/>
    <col min="259" max="259" width="15.88671875" style="14" customWidth="1"/>
    <col min="260" max="260" width="14.5546875" style="14" customWidth="1"/>
    <col min="261" max="261" width="13.5546875" style="14" customWidth="1"/>
    <col min="262" max="262" width="16.5546875" style="14" customWidth="1"/>
    <col min="263" max="263" width="15.33203125" style="14" customWidth="1"/>
    <col min="264" max="512" width="8.88671875" style="14"/>
    <col min="513" max="513" width="2" style="14" customWidth="1"/>
    <col min="514" max="514" width="15" style="14" customWidth="1"/>
    <col min="515" max="515" width="15.88671875" style="14" customWidth="1"/>
    <col min="516" max="516" width="14.5546875" style="14" customWidth="1"/>
    <col min="517" max="517" width="13.5546875" style="14" customWidth="1"/>
    <col min="518" max="518" width="16.5546875" style="14" customWidth="1"/>
    <col min="519" max="519" width="15.33203125" style="14" customWidth="1"/>
    <col min="520" max="768" width="8.88671875" style="14"/>
    <col min="769" max="769" width="2" style="14" customWidth="1"/>
    <col min="770" max="770" width="15" style="14" customWidth="1"/>
    <col min="771" max="771" width="15.88671875" style="14" customWidth="1"/>
    <col min="772" max="772" width="14.5546875" style="14" customWidth="1"/>
    <col min="773" max="773" width="13.5546875" style="14" customWidth="1"/>
    <col min="774" max="774" width="16.5546875" style="14" customWidth="1"/>
    <col min="775" max="775" width="15.33203125" style="14" customWidth="1"/>
    <col min="776" max="1024" width="8.88671875" style="14"/>
    <col min="1025" max="1025" width="2" style="14" customWidth="1"/>
    <col min="1026" max="1026" width="15" style="14" customWidth="1"/>
    <col min="1027" max="1027" width="15.88671875" style="14" customWidth="1"/>
    <col min="1028" max="1028" width="14.5546875" style="14" customWidth="1"/>
    <col min="1029" max="1029" width="13.5546875" style="14" customWidth="1"/>
    <col min="1030" max="1030" width="16.5546875" style="14" customWidth="1"/>
    <col min="1031" max="1031" width="15.33203125" style="14" customWidth="1"/>
    <col min="1032" max="1280" width="8.88671875" style="14"/>
    <col min="1281" max="1281" width="2" style="14" customWidth="1"/>
    <col min="1282" max="1282" width="15" style="14" customWidth="1"/>
    <col min="1283" max="1283" width="15.88671875" style="14" customWidth="1"/>
    <col min="1284" max="1284" width="14.5546875" style="14" customWidth="1"/>
    <col min="1285" max="1285" width="13.5546875" style="14" customWidth="1"/>
    <col min="1286" max="1286" width="16.5546875" style="14" customWidth="1"/>
    <col min="1287" max="1287" width="15.33203125" style="14" customWidth="1"/>
    <col min="1288" max="1536" width="8.88671875" style="14"/>
    <col min="1537" max="1537" width="2" style="14" customWidth="1"/>
    <col min="1538" max="1538" width="15" style="14" customWidth="1"/>
    <col min="1539" max="1539" width="15.88671875" style="14" customWidth="1"/>
    <col min="1540" max="1540" width="14.5546875" style="14" customWidth="1"/>
    <col min="1541" max="1541" width="13.5546875" style="14" customWidth="1"/>
    <col min="1542" max="1542" width="16.5546875" style="14" customWidth="1"/>
    <col min="1543" max="1543" width="15.33203125" style="14" customWidth="1"/>
    <col min="1544" max="1792" width="8.88671875" style="14"/>
    <col min="1793" max="1793" width="2" style="14" customWidth="1"/>
    <col min="1794" max="1794" width="15" style="14" customWidth="1"/>
    <col min="1795" max="1795" width="15.88671875" style="14" customWidth="1"/>
    <col min="1796" max="1796" width="14.5546875" style="14" customWidth="1"/>
    <col min="1797" max="1797" width="13.5546875" style="14" customWidth="1"/>
    <col min="1798" max="1798" width="16.5546875" style="14" customWidth="1"/>
    <col min="1799" max="1799" width="15.33203125" style="14" customWidth="1"/>
    <col min="1800" max="2048" width="8.88671875" style="14"/>
    <col min="2049" max="2049" width="2" style="14" customWidth="1"/>
    <col min="2050" max="2050" width="15" style="14" customWidth="1"/>
    <col min="2051" max="2051" width="15.88671875" style="14" customWidth="1"/>
    <col min="2052" max="2052" width="14.5546875" style="14" customWidth="1"/>
    <col min="2053" max="2053" width="13.5546875" style="14" customWidth="1"/>
    <col min="2054" max="2054" width="16.5546875" style="14" customWidth="1"/>
    <col min="2055" max="2055" width="15.33203125" style="14" customWidth="1"/>
    <col min="2056" max="2304" width="8.88671875" style="14"/>
    <col min="2305" max="2305" width="2" style="14" customWidth="1"/>
    <col min="2306" max="2306" width="15" style="14" customWidth="1"/>
    <col min="2307" max="2307" width="15.88671875" style="14" customWidth="1"/>
    <col min="2308" max="2308" width="14.5546875" style="14" customWidth="1"/>
    <col min="2309" max="2309" width="13.5546875" style="14" customWidth="1"/>
    <col min="2310" max="2310" width="16.5546875" style="14" customWidth="1"/>
    <col min="2311" max="2311" width="15.33203125" style="14" customWidth="1"/>
    <col min="2312" max="2560" width="8.88671875" style="14"/>
    <col min="2561" max="2561" width="2" style="14" customWidth="1"/>
    <col min="2562" max="2562" width="15" style="14" customWidth="1"/>
    <col min="2563" max="2563" width="15.88671875" style="14" customWidth="1"/>
    <col min="2564" max="2564" width="14.5546875" style="14" customWidth="1"/>
    <col min="2565" max="2565" width="13.5546875" style="14" customWidth="1"/>
    <col min="2566" max="2566" width="16.5546875" style="14" customWidth="1"/>
    <col min="2567" max="2567" width="15.33203125" style="14" customWidth="1"/>
    <col min="2568" max="2816" width="8.88671875" style="14"/>
    <col min="2817" max="2817" width="2" style="14" customWidth="1"/>
    <col min="2818" max="2818" width="15" style="14" customWidth="1"/>
    <col min="2819" max="2819" width="15.88671875" style="14" customWidth="1"/>
    <col min="2820" max="2820" width="14.5546875" style="14" customWidth="1"/>
    <col min="2821" max="2821" width="13.5546875" style="14" customWidth="1"/>
    <col min="2822" max="2822" width="16.5546875" style="14" customWidth="1"/>
    <col min="2823" max="2823" width="15.33203125" style="14" customWidth="1"/>
    <col min="2824" max="3072" width="8.88671875" style="14"/>
    <col min="3073" max="3073" width="2" style="14" customWidth="1"/>
    <col min="3074" max="3074" width="15" style="14" customWidth="1"/>
    <col min="3075" max="3075" width="15.88671875" style="14" customWidth="1"/>
    <col min="3076" max="3076" width="14.5546875" style="14" customWidth="1"/>
    <col min="3077" max="3077" width="13.5546875" style="14" customWidth="1"/>
    <col min="3078" max="3078" width="16.5546875" style="14" customWidth="1"/>
    <col min="3079" max="3079" width="15.33203125" style="14" customWidth="1"/>
    <col min="3080" max="3328" width="8.88671875" style="14"/>
    <col min="3329" max="3329" width="2" style="14" customWidth="1"/>
    <col min="3330" max="3330" width="15" style="14" customWidth="1"/>
    <col min="3331" max="3331" width="15.88671875" style="14" customWidth="1"/>
    <col min="3332" max="3332" width="14.5546875" style="14" customWidth="1"/>
    <col min="3333" max="3333" width="13.5546875" style="14" customWidth="1"/>
    <col min="3334" max="3334" width="16.5546875" style="14" customWidth="1"/>
    <col min="3335" max="3335" width="15.33203125" style="14" customWidth="1"/>
    <col min="3336" max="3584" width="8.88671875" style="14"/>
    <col min="3585" max="3585" width="2" style="14" customWidth="1"/>
    <col min="3586" max="3586" width="15" style="14" customWidth="1"/>
    <col min="3587" max="3587" width="15.88671875" style="14" customWidth="1"/>
    <col min="3588" max="3588" width="14.5546875" style="14" customWidth="1"/>
    <col min="3589" max="3589" width="13.5546875" style="14" customWidth="1"/>
    <col min="3590" max="3590" width="16.5546875" style="14" customWidth="1"/>
    <col min="3591" max="3591" width="15.33203125" style="14" customWidth="1"/>
    <col min="3592" max="3840" width="8.88671875" style="14"/>
    <col min="3841" max="3841" width="2" style="14" customWidth="1"/>
    <col min="3842" max="3842" width="15" style="14" customWidth="1"/>
    <col min="3843" max="3843" width="15.88671875" style="14" customWidth="1"/>
    <col min="3844" max="3844" width="14.5546875" style="14" customWidth="1"/>
    <col min="3845" max="3845" width="13.5546875" style="14" customWidth="1"/>
    <col min="3846" max="3846" width="16.5546875" style="14" customWidth="1"/>
    <col min="3847" max="3847" width="15.33203125" style="14" customWidth="1"/>
    <col min="3848" max="4096" width="8.88671875" style="14"/>
    <col min="4097" max="4097" width="2" style="14" customWidth="1"/>
    <col min="4098" max="4098" width="15" style="14" customWidth="1"/>
    <col min="4099" max="4099" width="15.88671875" style="14" customWidth="1"/>
    <col min="4100" max="4100" width="14.5546875" style="14" customWidth="1"/>
    <col min="4101" max="4101" width="13.5546875" style="14" customWidth="1"/>
    <col min="4102" max="4102" width="16.5546875" style="14" customWidth="1"/>
    <col min="4103" max="4103" width="15.33203125" style="14" customWidth="1"/>
    <col min="4104" max="4352" width="8.88671875" style="14"/>
    <col min="4353" max="4353" width="2" style="14" customWidth="1"/>
    <col min="4354" max="4354" width="15" style="14" customWidth="1"/>
    <col min="4355" max="4355" width="15.88671875" style="14" customWidth="1"/>
    <col min="4356" max="4356" width="14.5546875" style="14" customWidth="1"/>
    <col min="4357" max="4357" width="13.5546875" style="14" customWidth="1"/>
    <col min="4358" max="4358" width="16.5546875" style="14" customWidth="1"/>
    <col min="4359" max="4359" width="15.33203125" style="14" customWidth="1"/>
    <col min="4360" max="4608" width="8.88671875" style="14"/>
    <col min="4609" max="4609" width="2" style="14" customWidth="1"/>
    <col min="4610" max="4610" width="15" style="14" customWidth="1"/>
    <col min="4611" max="4611" width="15.88671875" style="14" customWidth="1"/>
    <col min="4612" max="4612" width="14.5546875" style="14" customWidth="1"/>
    <col min="4613" max="4613" width="13.5546875" style="14" customWidth="1"/>
    <col min="4614" max="4614" width="16.5546875" style="14" customWidth="1"/>
    <col min="4615" max="4615" width="15.33203125" style="14" customWidth="1"/>
    <col min="4616" max="4864" width="8.88671875" style="14"/>
    <col min="4865" max="4865" width="2" style="14" customWidth="1"/>
    <col min="4866" max="4866" width="15" style="14" customWidth="1"/>
    <col min="4867" max="4867" width="15.88671875" style="14" customWidth="1"/>
    <col min="4868" max="4868" width="14.5546875" style="14" customWidth="1"/>
    <col min="4869" max="4869" width="13.5546875" style="14" customWidth="1"/>
    <col min="4870" max="4870" width="16.5546875" style="14" customWidth="1"/>
    <col min="4871" max="4871" width="15.33203125" style="14" customWidth="1"/>
    <col min="4872" max="5120" width="8.88671875" style="14"/>
    <col min="5121" max="5121" width="2" style="14" customWidth="1"/>
    <col min="5122" max="5122" width="15" style="14" customWidth="1"/>
    <col min="5123" max="5123" width="15.88671875" style="14" customWidth="1"/>
    <col min="5124" max="5124" width="14.5546875" style="14" customWidth="1"/>
    <col min="5125" max="5125" width="13.5546875" style="14" customWidth="1"/>
    <col min="5126" max="5126" width="16.5546875" style="14" customWidth="1"/>
    <col min="5127" max="5127" width="15.33203125" style="14" customWidth="1"/>
    <col min="5128" max="5376" width="8.88671875" style="14"/>
    <col min="5377" max="5377" width="2" style="14" customWidth="1"/>
    <col min="5378" max="5378" width="15" style="14" customWidth="1"/>
    <col min="5379" max="5379" width="15.88671875" style="14" customWidth="1"/>
    <col min="5380" max="5380" width="14.5546875" style="14" customWidth="1"/>
    <col min="5381" max="5381" width="13.5546875" style="14" customWidth="1"/>
    <col min="5382" max="5382" width="16.5546875" style="14" customWidth="1"/>
    <col min="5383" max="5383" width="15.33203125" style="14" customWidth="1"/>
    <col min="5384" max="5632" width="8.88671875" style="14"/>
    <col min="5633" max="5633" width="2" style="14" customWidth="1"/>
    <col min="5634" max="5634" width="15" style="14" customWidth="1"/>
    <col min="5635" max="5635" width="15.88671875" style="14" customWidth="1"/>
    <col min="5636" max="5636" width="14.5546875" style="14" customWidth="1"/>
    <col min="5637" max="5637" width="13.5546875" style="14" customWidth="1"/>
    <col min="5638" max="5638" width="16.5546875" style="14" customWidth="1"/>
    <col min="5639" max="5639" width="15.33203125" style="14" customWidth="1"/>
    <col min="5640" max="5888" width="8.88671875" style="14"/>
    <col min="5889" max="5889" width="2" style="14" customWidth="1"/>
    <col min="5890" max="5890" width="15" style="14" customWidth="1"/>
    <col min="5891" max="5891" width="15.88671875" style="14" customWidth="1"/>
    <col min="5892" max="5892" width="14.5546875" style="14" customWidth="1"/>
    <col min="5893" max="5893" width="13.5546875" style="14" customWidth="1"/>
    <col min="5894" max="5894" width="16.5546875" style="14" customWidth="1"/>
    <col min="5895" max="5895" width="15.33203125" style="14" customWidth="1"/>
    <col min="5896" max="6144" width="8.88671875" style="14"/>
    <col min="6145" max="6145" width="2" style="14" customWidth="1"/>
    <col min="6146" max="6146" width="15" style="14" customWidth="1"/>
    <col min="6147" max="6147" width="15.88671875" style="14" customWidth="1"/>
    <col min="6148" max="6148" width="14.5546875" style="14" customWidth="1"/>
    <col min="6149" max="6149" width="13.5546875" style="14" customWidth="1"/>
    <col min="6150" max="6150" width="16.5546875" style="14" customWidth="1"/>
    <col min="6151" max="6151" width="15.33203125" style="14" customWidth="1"/>
    <col min="6152" max="6400" width="8.88671875" style="14"/>
    <col min="6401" max="6401" width="2" style="14" customWidth="1"/>
    <col min="6402" max="6402" width="15" style="14" customWidth="1"/>
    <col min="6403" max="6403" width="15.88671875" style="14" customWidth="1"/>
    <col min="6404" max="6404" width="14.5546875" style="14" customWidth="1"/>
    <col min="6405" max="6405" width="13.5546875" style="14" customWidth="1"/>
    <col min="6406" max="6406" width="16.5546875" style="14" customWidth="1"/>
    <col min="6407" max="6407" width="15.33203125" style="14" customWidth="1"/>
    <col min="6408" max="6656" width="8.88671875" style="14"/>
    <col min="6657" max="6657" width="2" style="14" customWidth="1"/>
    <col min="6658" max="6658" width="15" style="14" customWidth="1"/>
    <col min="6659" max="6659" width="15.88671875" style="14" customWidth="1"/>
    <col min="6660" max="6660" width="14.5546875" style="14" customWidth="1"/>
    <col min="6661" max="6661" width="13.5546875" style="14" customWidth="1"/>
    <col min="6662" max="6662" width="16.5546875" style="14" customWidth="1"/>
    <col min="6663" max="6663" width="15.33203125" style="14" customWidth="1"/>
    <col min="6664" max="6912" width="8.88671875" style="14"/>
    <col min="6913" max="6913" width="2" style="14" customWidth="1"/>
    <col min="6914" max="6914" width="15" style="14" customWidth="1"/>
    <col min="6915" max="6915" width="15.88671875" style="14" customWidth="1"/>
    <col min="6916" max="6916" width="14.5546875" style="14" customWidth="1"/>
    <col min="6917" max="6917" width="13.5546875" style="14" customWidth="1"/>
    <col min="6918" max="6918" width="16.5546875" style="14" customWidth="1"/>
    <col min="6919" max="6919" width="15.33203125" style="14" customWidth="1"/>
    <col min="6920" max="7168" width="8.88671875" style="14"/>
    <col min="7169" max="7169" width="2" style="14" customWidth="1"/>
    <col min="7170" max="7170" width="15" style="14" customWidth="1"/>
    <col min="7171" max="7171" width="15.88671875" style="14" customWidth="1"/>
    <col min="7172" max="7172" width="14.5546875" style="14" customWidth="1"/>
    <col min="7173" max="7173" width="13.5546875" style="14" customWidth="1"/>
    <col min="7174" max="7174" width="16.5546875" style="14" customWidth="1"/>
    <col min="7175" max="7175" width="15.33203125" style="14" customWidth="1"/>
    <col min="7176" max="7424" width="8.88671875" style="14"/>
    <col min="7425" max="7425" width="2" style="14" customWidth="1"/>
    <col min="7426" max="7426" width="15" style="14" customWidth="1"/>
    <col min="7427" max="7427" width="15.88671875" style="14" customWidth="1"/>
    <col min="7428" max="7428" width="14.5546875" style="14" customWidth="1"/>
    <col min="7429" max="7429" width="13.5546875" style="14" customWidth="1"/>
    <col min="7430" max="7430" width="16.5546875" style="14" customWidth="1"/>
    <col min="7431" max="7431" width="15.33203125" style="14" customWidth="1"/>
    <col min="7432" max="7680" width="8.88671875" style="14"/>
    <col min="7681" max="7681" width="2" style="14" customWidth="1"/>
    <col min="7682" max="7682" width="15" style="14" customWidth="1"/>
    <col min="7683" max="7683" width="15.88671875" style="14" customWidth="1"/>
    <col min="7684" max="7684" width="14.5546875" style="14" customWidth="1"/>
    <col min="7685" max="7685" width="13.5546875" style="14" customWidth="1"/>
    <col min="7686" max="7686" width="16.5546875" style="14" customWidth="1"/>
    <col min="7687" max="7687" width="15.33203125" style="14" customWidth="1"/>
    <col min="7688" max="7936" width="8.88671875" style="14"/>
    <col min="7937" max="7937" width="2" style="14" customWidth="1"/>
    <col min="7938" max="7938" width="15" style="14" customWidth="1"/>
    <col min="7939" max="7939" width="15.88671875" style="14" customWidth="1"/>
    <col min="7940" max="7940" width="14.5546875" style="14" customWidth="1"/>
    <col min="7941" max="7941" width="13.5546875" style="14" customWidth="1"/>
    <col min="7942" max="7942" width="16.5546875" style="14" customWidth="1"/>
    <col min="7943" max="7943" width="15.33203125" style="14" customWidth="1"/>
    <col min="7944" max="8192" width="8.88671875" style="14"/>
    <col min="8193" max="8193" width="2" style="14" customWidth="1"/>
    <col min="8194" max="8194" width="15" style="14" customWidth="1"/>
    <col min="8195" max="8195" width="15.88671875" style="14" customWidth="1"/>
    <col min="8196" max="8196" width="14.5546875" style="14" customWidth="1"/>
    <col min="8197" max="8197" width="13.5546875" style="14" customWidth="1"/>
    <col min="8198" max="8198" width="16.5546875" style="14" customWidth="1"/>
    <col min="8199" max="8199" width="15.33203125" style="14" customWidth="1"/>
    <col min="8200" max="8448" width="8.88671875" style="14"/>
    <col min="8449" max="8449" width="2" style="14" customWidth="1"/>
    <col min="8450" max="8450" width="15" style="14" customWidth="1"/>
    <col min="8451" max="8451" width="15.88671875" style="14" customWidth="1"/>
    <col min="8452" max="8452" width="14.5546875" style="14" customWidth="1"/>
    <col min="8453" max="8453" width="13.5546875" style="14" customWidth="1"/>
    <col min="8454" max="8454" width="16.5546875" style="14" customWidth="1"/>
    <col min="8455" max="8455" width="15.33203125" style="14" customWidth="1"/>
    <col min="8456" max="8704" width="8.88671875" style="14"/>
    <col min="8705" max="8705" width="2" style="14" customWidth="1"/>
    <col min="8706" max="8706" width="15" style="14" customWidth="1"/>
    <col min="8707" max="8707" width="15.88671875" style="14" customWidth="1"/>
    <col min="8708" max="8708" width="14.5546875" style="14" customWidth="1"/>
    <col min="8709" max="8709" width="13.5546875" style="14" customWidth="1"/>
    <col min="8710" max="8710" width="16.5546875" style="14" customWidth="1"/>
    <col min="8711" max="8711" width="15.33203125" style="14" customWidth="1"/>
    <col min="8712" max="8960" width="8.88671875" style="14"/>
    <col min="8961" max="8961" width="2" style="14" customWidth="1"/>
    <col min="8962" max="8962" width="15" style="14" customWidth="1"/>
    <col min="8963" max="8963" width="15.88671875" style="14" customWidth="1"/>
    <col min="8964" max="8964" width="14.5546875" style="14" customWidth="1"/>
    <col min="8965" max="8965" width="13.5546875" style="14" customWidth="1"/>
    <col min="8966" max="8966" width="16.5546875" style="14" customWidth="1"/>
    <col min="8967" max="8967" width="15.33203125" style="14" customWidth="1"/>
    <col min="8968" max="9216" width="8.88671875" style="14"/>
    <col min="9217" max="9217" width="2" style="14" customWidth="1"/>
    <col min="9218" max="9218" width="15" style="14" customWidth="1"/>
    <col min="9219" max="9219" width="15.88671875" style="14" customWidth="1"/>
    <col min="9220" max="9220" width="14.5546875" style="14" customWidth="1"/>
    <col min="9221" max="9221" width="13.5546875" style="14" customWidth="1"/>
    <col min="9222" max="9222" width="16.5546875" style="14" customWidth="1"/>
    <col min="9223" max="9223" width="15.33203125" style="14" customWidth="1"/>
    <col min="9224" max="9472" width="8.88671875" style="14"/>
    <col min="9473" max="9473" width="2" style="14" customWidth="1"/>
    <col min="9474" max="9474" width="15" style="14" customWidth="1"/>
    <col min="9475" max="9475" width="15.88671875" style="14" customWidth="1"/>
    <col min="9476" max="9476" width="14.5546875" style="14" customWidth="1"/>
    <col min="9477" max="9477" width="13.5546875" style="14" customWidth="1"/>
    <col min="9478" max="9478" width="16.5546875" style="14" customWidth="1"/>
    <col min="9479" max="9479" width="15.33203125" style="14" customWidth="1"/>
    <col min="9480" max="9728" width="8.88671875" style="14"/>
    <col min="9729" max="9729" width="2" style="14" customWidth="1"/>
    <col min="9730" max="9730" width="15" style="14" customWidth="1"/>
    <col min="9731" max="9731" width="15.88671875" style="14" customWidth="1"/>
    <col min="9732" max="9732" width="14.5546875" style="14" customWidth="1"/>
    <col min="9733" max="9733" width="13.5546875" style="14" customWidth="1"/>
    <col min="9734" max="9734" width="16.5546875" style="14" customWidth="1"/>
    <col min="9735" max="9735" width="15.33203125" style="14" customWidth="1"/>
    <col min="9736" max="9984" width="8.88671875" style="14"/>
    <col min="9985" max="9985" width="2" style="14" customWidth="1"/>
    <col min="9986" max="9986" width="15" style="14" customWidth="1"/>
    <col min="9987" max="9987" width="15.88671875" style="14" customWidth="1"/>
    <col min="9988" max="9988" width="14.5546875" style="14" customWidth="1"/>
    <col min="9989" max="9989" width="13.5546875" style="14" customWidth="1"/>
    <col min="9990" max="9990" width="16.5546875" style="14" customWidth="1"/>
    <col min="9991" max="9991" width="15.33203125" style="14" customWidth="1"/>
    <col min="9992" max="10240" width="8.88671875" style="14"/>
    <col min="10241" max="10241" width="2" style="14" customWidth="1"/>
    <col min="10242" max="10242" width="15" style="14" customWidth="1"/>
    <col min="10243" max="10243" width="15.88671875" style="14" customWidth="1"/>
    <col min="10244" max="10244" width="14.5546875" style="14" customWidth="1"/>
    <col min="10245" max="10245" width="13.5546875" style="14" customWidth="1"/>
    <col min="10246" max="10246" width="16.5546875" style="14" customWidth="1"/>
    <col min="10247" max="10247" width="15.33203125" style="14" customWidth="1"/>
    <col min="10248" max="10496" width="8.88671875" style="14"/>
    <col min="10497" max="10497" width="2" style="14" customWidth="1"/>
    <col min="10498" max="10498" width="15" style="14" customWidth="1"/>
    <col min="10499" max="10499" width="15.88671875" style="14" customWidth="1"/>
    <col min="10500" max="10500" width="14.5546875" style="14" customWidth="1"/>
    <col min="10501" max="10501" width="13.5546875" style="14" customWidth="1"/>
    <col min="10502" max="10502" width="16.5546875" style="14" customWidth="1"/>
    <col min="10503" max="10503" width="15.33203125" style="14" customWidth="1"/>
    <col min="10504" max="10752" width="8.88671875" style="14"/>
    <col min="10753" max="10753" width="2" style="14" customWidth="1"/>
    <col min="10754" max="10754" width="15" style="14" customWidth="1"/>
    <col min="10755" max="10755" width="15.88671875" style="14" customWidth="1"/>
    <col min="10756" max="10756" width="14.5546875" style="14" customWidth="1"/>
    <col min="10757" max="10757" width="13.5546875" style="14" customWidth="1"/>
    <col min="10758" max="10758" width="16.5546875" style="14" customWidth="1"/>
    <col min="10759" max="10759" width="15.33203125" style="14" customWidth="1"/>
    <col min="10760" max="11008" width="8.88671875" style="14"/>
    <col min="11009" max="11009" width="2" style="14" customWidth="1"/>
    <col min="11010" max="11010" width="15" style="14" customWidth="1"/>
    <col min="11011" max="11011" width="15.88671875" style="14" customWidth="1"/>
    <col min="11012" max="11012" width="14.5546875" style="14" customWidth="1"/>
    <col min="11013" max="11013" width="13.5546875" style="14" customWidth="1"/>
    <col min="11014" max="11014" width="16.5546875" style="14" customWidth="1"/>
    <col min="11015" max="11015" width="15.33203125" style="14" customWidth="1"/>
    <col min="11016" max="11264" width="8.88671875" style="14"/>
    <col min="11265" max="11265" width="2" style="14" customWidth="1"/>
    <col min="11266" max="11266" width="15" style="14" customWidth="1"/>
    <col min="11267" max="11267" width="15.88671875" style="14" customWidth="1"/>
    <col min="11268" max="11268" width="14.5546875" style="14" customWidth="1"/>
    <col min="11269" max="11269" width="13.5546875" style="14" customWidth="1"/>
    <col min="11270" max="11270" width="16.5546875" style="14" customWidth="1"/>
    <col min="11271" max="11271" width="15.33203125" style="14" customWidth="1"/>
    <col min="11272" max="11520" width="8.88671875" style="14"/>
    <col min="11521" max="11521" width="2" style="14" customWidth="1"/>
    <col min="11522" max="11522" width="15" style="14" customWidth="1"/>
    <col min="11523" max="11523" width="15.88671875" style="14" customWidth="1"/>
    <col min="11524" max="11524" width="14.5546875" style="14" customWidth="1"/>
    <col min="11525" max="11525" width="13.5546875" style="14" customWidth="1"/>
    <col min="11526" max="11526" width="16.5546875" style="14" customWidth="1"/>
    <col min="11527" max="11527" width="15.33203125" style="14" customWidth="1"/>
    <col min="11528" max="11776" width="8.88671875" style="14"/>
    <col min="11777" max="11777" width="2" style="14" customWidth="1"/>
    <col min="11778" max="11778" width="15" style="14" customWidth="1"/>
    <col min="11779" max="11779" width="15.88671875" style="14" customWidth="1"/>
    <col min="11780" max="11780" width="14.5546875" style="14" customWidth="1"/>
    <col min="11781" max="11781" width="13.5546875" style="14" customWidth="1"/>
    <col min="11782" max="11782" width="16.5546875" style="14" customWidth="1"/>
    <col min="11783" max="11783" width="15.33203125" style="14" customWidth="1"/>
    <col min="11784" max="12032" width="8.88671875" style="14"/>
    <col min="12033" max="12033" width="2" style="14" customWidth="1"/>
    <col min="12034" max="12034" width="15" style="14" customWidth="1"/>
    <col min="12035" max="12035" width="15.88671875" style="14" customWidth="1"/>
    <col min="12036" max="12036" width="14.5546875" style="14" customWidth="1"/>
    <col min="12037" max="12037" width="13.5546875" style="14" customWidth="1"/>
    <col min="12038" max="12038" width="16.5546875" style="14" customWidth="1"/>
    <col min="12039" max="12039" width="15.33203125" style="14" customWidth="1"/>
    <col min="12040" max="12288" width="8.88671875" style="14"/>
    <col min="12289" max="12289" width="2" style="14" customWidth="1"/>
    <col min="12290" max="12290" width="15" style="14" customWidth="1"/>
    <col min="12291" max="12291" width="15.88671875" style="14" customWidth="1"/>
    <col min="12292" max="12292" width="14.5546875" style="14" customWidth="1"/>
    <col min="12293" max="12293" width="13.5546875" style="14" customWidth="1"/>
    <col min="12294" max="12294" width="16.5546875" style="14" customWidth="1"/>
    <col min="12295" max="12295" width="15.33203125" style="14" customWidth="1"/>
    <col min="12296" max="12544" width="8.88671875" style="14"/>
    <col min="12545" max="12545" width="2" style="14" customWidth="1"/>
    <col min="12546" max="12546" width="15" style="14" customWidth="1"/>
    <col min="12547" max="12547" width="15.88671875" style="14" customWidth="1"/>
    <col min="12548" max="12548" width="14.5546875" style="14" customWidth="1"/>
    <col min="12549" max="12549" width="13.5546875" style="14" customWidth="1"/>
    <col min="12550" max="12550" width="16.5546875" style="14" customWidth="1"/>
    <col min="12551" max="12551" width="15.33203125" style="14" customWidth="1"/>
    <col min="12552" max="12800" width="8.88671875" style="14"/>
    <col min="12801" max="12801" width="2" style="14" customWidth="1"/>
    <col min="12802" max="12802" width="15" style="14" customWidth="1"/>
    <col min="12803" max="12803" width="15.88671875" style="14" customWidth="1"/>
    <col min="12804" max="12804" width="14.5546875" style="14" customWidth="1"/>
    <col min="12805" max="12805" width="13.5546875" style="14" customWidth="1"/>
    <col min="12806" max="12806" width="16.5546875" style="14" customWidth="1"/>
    <col min="12807" max="12807" width="15.33203125" style="14" customWidth="1"/>
    <col min="12808" max="13056" width="8.88671875" style="14"/>
    <col min="13057" max="13057" width="2" style="14" customWidth="1"/>
    <col min="13058" max="13058" width="15" style="14" customWidth="1"/>
    <col min="13059" max="13059" width="15.88671875" style="14" customWidth="1"/>
    <col min="13060" max="13060" width="14.5546875" style="14" customWidth="1"/>
    <col min="13061" max="13061" width="13.5546875" style="14" customWidth="1"/>
    <col min="13062" max="13062" width="16.5546875" style="14" customWidth="1"/>
    <col min="13063" max="13063" width="15.33203125" style="14" customWidth="1"/>
    <col min="13064" max="13312" width="8.88671875" style="14"/>
    <col min="13313" max="13313" width="2" style="14" customWidth="1"/>
    <col min="13314" max="13314" width="15" style="14" customWidth="1"/>
    <col min="13315" max="13315" width="15.88671875" style="14" customWidth="1"/>
    <col min="13316" max="13316" width="14.5546875" style="14" customWidth="1"/>
    <col min="13317" max="13317" width="13.5546875" style="14" customWidth="1"/>
    <col min="13318" max="13318" width="16.5546875" style="14" customWidth="1"/>
    <col min="13319" max="13319" width="15.33203125" style="14" customWidth="1"/>
    <col min="13320" max="13568" width="8.88671875" style="14"/>
    <col min="13569" max="13569" width="2" style="14" customWidth="1"/>
    <col min="13570" max="13570" width="15" style="14" customWidth="1"/>
    <col min="13571" max="13571" width="15.88671875" style="14" customWidth="1"/>
    <col min="13572" max="13572" width="14.5546875" style="14" customWidth="1"/>
    <col min="13573" max="13573" width="13.5546875" style="14" customWidth="1"/>
    <col min="13574" max="13574" width="16.5546875" style="14" customWidth="1"/>
    <col min="13575" max="13575" width="15.33203125" style="14" customWidth="1"/>
    <col min="13576" max="13824" width="8.88671875" style="14"/>
    <col min="13825" max="13825" width="2" style="14" customWidth="1"/>
    <col min="13826" max="13826" width="15" style="14" customWidth="1"/>
    <col min="13827" max="13827" width="15.88671875" style="14" customWidth="1"/>
    <col min="13828" max="13828" width="14.5546875" style="14" customWidth="1"/>
    <col min="13829" max="13829" width="13.5546875" style="14" customWidth="1"/>
    <col min="13830" max="13830" width="16.5546875" style="14" customWidth="1"/>
    <col min="13831" max="13831" width="15.33203125" style="14" customWidth="1"/>
    <col min="13832" max="14080" width="8.88671875" style="14"/>
    <col min="14081" max="14081" width="2" style="14" customWidth="1"/>
    <col min="14082" max="14082" width="15" style="14" customWidth="1"/>
    <col min="14083" max="14083" width="15.88671875" style="14" customWidth="1"/>
    <col min="14084" max="14084" width="14.5546875" style="14" customWidth="1"/>
    <col min="14085" max="14085" width="13.5546875" style="14" customWidth="1"/>
    <col min="14086" max="14086" width="16.5546875" style="14" customWidth="1"/>
    <col min="14087" max="14087" width="15.33203125" style="14" customWidth="1"/>
    <col min="14088" max="14336" width="8.88671875" style="14"/>
    <col min="14337" max="14337" width="2" style="14" customWidth="1"/>
    <col min="14338" max="14338" width="15" style="14" customWidth="1"/>
    <col min="14339" max="14339" width="15.88671875" style="14" customWidth="1"/>
    <col min="14340" max="14340" width="14.5546875" style="14" customWidth="1"/>
    <col min="14341" max="14341" width="13.5546875" style="14" customWidth="1"/>
    <col min="14342" max="14342" width="16.5546875" style="14" customWidth="1"/>
    <col min="14343" max="14343" width="15.33203125" style="14" customWidth="1"/>
    <col min="14344" max="14592" width="8.88671875" style="14"/>
    <col min="14593" max="14593" width="2" style="14" customWidth="1"/>
    <col min="14594" max="14594" width="15" style="14" customWidth="1"/>
    <col min="14595" max="14595" width="15.88671875" style="14" customWidth="1"/>
    <col min="14596" max="14596" width="14.5546875" style="14" customWidth="1"/>
    <col min="14597" max="14597" width="13.5546875" style="14" customWidth="1"/>
    <col min="14598" max="14598" width="16.5546875" style="14" customWidth="1"/>
    <col min="14599" max="14599" width="15.33203125" style="14" customWidth="1"/>
    <col min="14600" max="14848" width="8.88671875" style="14"/>
    <col min="14849" max="14849" width="2" style="14" customWidth="1"/>
    <col min="14850" max="14850" width="15" style="14" customWidth="1"/>
    <col min="14851" max="14851" width="15.88671875" style="14" customWidth="1"/>
    <col min="14852" max="14852" width="14.5546875" style="14" customWidth="1"/>
    <col min="14853" max="14853" width="13.5546875" style="14" customWidth="1"/>
    <col min="14854" max="14854" width="16.5546875" style="14" customWidth="1"/>
    <col min="14855" max="14855" width="15.33203125" style="14" customWidth="1"/>
    <col min="14856" max="15104" width="8.88671875" style="14"/>
    <col min="15105" max="15105" width="2" style="14" customWidth="1"/>
    <col min="15106" max="15106" width="15" style="14" customWidth="1"/>
    <col min="15107" max="15107" width="15.88671875" style="14" customWidth="1"/>
    <col min="15108" max="15108" width="14.5546875" style="14" customWidth="1"/>
    <col min="15109" max="15109" width="13.5546875" style="14" customWidth="1"/>
    <col min="15110" max="15110" width="16.5546875" style="14" customWidth="1"/>
    <col min="15111" max="15111" width="15.33203125" style="14" customWidth="1"/>
    <col min="15112" max="15360" width="8.88671875" style="14"/>
    <col min="15361" max="15361" width="2" style="14" customWidth="1"/>
    <col min="15362" max="15362" width="15" style="14" customWidth="1"/>
    <col min="15363" max="15363" width="15.88671875" style="14" customWidth="1"/>
    <col min="15364" max="15364" width="14.5546875" style="14" customWidth="1"/>
    <col min="15365" max="15365" width="13.5546875" style="14" customWidth="1"/>
    <col min="15366" max="15366" width="16.5546875" style="14" customWidth="1"/>
    <col min="15367" max="15367" width="15.33203125" style="14" customWidth="1"/>
    <col min="15368" max="15616" width="8.88671875" style="14"/>
    <col min="15617" max="15617" width="2" style="14" customWidth="1"/>
    <col min="15618" max="15618" width="15" style="14" customWidth="1"/>
    <col min="15619" max="15619" width="15.88671875" style="14" customWidth="1"/>
    <col min="15620" max="15620" width="14.5546875" style="14" customWidth="1"/>
    <col min="15621" max="15621" width="13.5546875" style="14" customWidth="1"/>
    <col min="15622" max="15622" width="16.5546875" style="14" customWidth="1"/>
    <col min="15623" max="15623" width="15.33203125" style="14" customWidth="1"/>
    <col min="15624" max="15872" width="8.88671875" style="14"/>
    <col min="15873" max="15873" width="2" style="14" customWidth="1"/>
    <col min="15874" max="15874" width="15" style="14" customWidth="1"/>
    <col min="15875" max="15875" width="15.88671875" style="14" customWidth="1"/>
    <col min="15876" max="15876" width="14.5546875" style="14" customWidth="1"/>
    <col min="15877" max="15877" width="13.5546875" style="14" customWidth="1"/>
    <col min="15878" max="15878" width="16.5546875" style="14" customWidth="1"/>
    <col min="15879" max="15879" width="15.33203125" style="14" customWidth="1"/>
    <col min="15880" max="16128" width="8.88671875" style="14"/>
    <col min="16129" max="16129" width="2" style="14" customWidth="1"/>
    <col min="16130" max="16130" width="15" style="14" customWidth="1"/>
    <col min="16131" max="16131" width="15.88671875" style="14" customWidth="1"/>
    <col min="16132" max="16132" width="14.5546875" style="14" customWidth="1"/>
    <col min="16133" max="16133" width="13.5546875" style="14" customWidth="1"/>
    <col min="16134" max="16134" width="16.5546875" style="14" customWidth="1"/>
    <col min="16135" max="16135" width="15.33203125" style="14" customWidth="1"/>
    <col min="16136" max="16384" width="8.88671875" style="14"/>
  </cols>
  <sheetData>
    <row r="1" spans="1:57" ht="24.75" customHeight="1" thickBot="1">
      <c r="A1" s="25" t="s">
        <v>1273</v>
      </c>
      <c r="B1" s="26"/>
      <c r="C1" s="26"/>
      <c r="D1" s="26"/>
      <c r="E1" s="26"/>
      <c r="F1" s="26"/>
      <c r="G1" s="26"/>
    </row>
    <row r="2" spans="1:57" ht="12.75" customHeight="1">
      <c r="A2" s="27" t="s">
        <v>33</v>
      </c>
      <c r="B2" s="28"/>
      <c r="C2" s="29" t="str">
        <f>[1]Rekapitulace!H1</f>
        <v>180730ST.1</v>
      </c>
      <c r="D2" s="29" t="s">
        <v>1274</v>
      </c>
      <c r="E2" s="30"/>
      <c r="F2" s="31" t="s">
        <v>34</v>
      </c>
      <c r="G2" s="32"/>
    </row>
    <row r="3" spans="1:57" ht="3" hidden="1" customHeight="1">
      <c r="A3" s="33"/>
      <c r="B3" s="34"/>
      <c r="C3" s="35"/>
      <c r="D3" s="35"/>
      <c r="E3" s="36"/>
      <c r="F3" s="37"/>
      <c r="G3" s="38"/>
    </row>
    <row r="4" spans="1:57" ht="12" customHeight="1">
      <c r="A4" s="39" t="s">
        <v>35</v>
      </c>
      <c r="B4" s="34"/>
      <c r="C4" s="35" t="s">
        <v>102</v>
      </c>
      <c r="D4" s="35"/>
      <c r="E4" s="36"/>
      <c r="F4" s="37" t="s">
        <v>36</v>
      </c>
      <c r="G4" s="40"/>
    </row>
    <row r="5" spans="1:57" ht="12.9" customHeight="1">
      <c r="A5" s="41" t="s">
        <v>144</v>
      </c>
      <c r="B5" s="42"/>
      <c r="C5" s="43" t="s">
        <v>145</v>
      </c>
      <c r="D5" s="44"/>
      <c r="E5" s="42"/>
      <c r="F5" s="37" t="s">
        <v>37</v>
      </c>
      <c r="G5" s="38"/>
    </row>
    <row r="6" spans="1:57" ht="12.9" customHeight="1">
      <c r="A6" s="39" t="s">
        <v>8</v>
      </c>
      <c r="B6" s="34"/>
      <c r="C6" s="35" t="s">
        <v>103</v>
      </c>
      <c r="D6" s="35"/>
      <c r="E6" s="36"/>
      <c r="F6" s="45" t="s">
        <v>38</v>
      </c>
      <c r="G6" s="46">
        <v>0</v>
      </c>
      <c r="O6" s="47"/>
    </row>
    <row r="7" spans="1:57" ht="12.9" customHeight="1">
      <c r="A7" s="48" t="s">
        <v>104</v>
      </c>
      <c r="B7" s="49"/>
      <c r="C7" s="50" t="s">
        <v>28</v>
      </c>
      <c r="D7" s="51"/>
      <c r="E7" s="51"/>
      <c r="F7" s="52" t="s">
        <v>39</v>
      </c>
      <c r="G7" s="46">
        <f>IF(PocetMJ=0,,ROUND((F30+F32)/PocetMJ,1))</f>
        <v>0</v>
      </c>
    </row>
    <row r="8" spans="1:57">
      <c r="A8" s="53" t="s">
        <v>40</v>
      </c>
      <c r="B8" s="37"/>
      <c r="C8" s="228"/>
      <c r="D8" s="228"/>
      <c r="E8" s="229"/>
      <c r="F8" s="54" t="s">
        <v>41</v>
      </c>
      <c r="G8" s="55"/>
      <c r="H8" s="56"/>
      <c r="I8" s="57"/>
    </row>
    <row r="9" spans="1:57">
      <c r="A9" s="53" t="s">
        <v>42</v>
      </c>
      <c r="B9" s="37"/>
      <c r="C9" s="228">
        <f>Projektant</f>
        <v>0</v>
      </c>
      <c r="D9" s="228"/>
      <c r="E9" s="229"/>
      <c r="F9" s="37"/>
      <c r="G9" s="58"/>
      <c r="H9" s="15"/>
    </row>
    <row r="10" spans="1:57">
      <c r="A10" s="53" t="s">
        <v>43</v>
      </c>
      <c r="B10" s="37"/>
      <c r="C10" s="228"/>
      <c r="D10" s="228"/>
      <c r="E10" s="228"/>
      <c r="F10" s="59"/>
      <c r="G10" s="60"/>
      <c r="H10" s="61"/>
    </row>
    <row r="11" spans="1:57" ht="13.5" customHeight="1">
      <c r="A11" s="53" t="s">
        <v>22</v>
      </c>
      <c r="B11" s="37"/>
      <c r="C11" s="228"/>
      <c r="D11" s="228"/>
      <c r="E11" s="228"/>
      <c r="F11" s="62" t="s">
        <v>44</v>
      </c>
      <c r="G11" s="63" t="s">
        <v>104</v>
      </c>
      <c r="H11" s="15"/>
      <c r="BA11" s="64"/>
      <c r="BB11" s="64"/>
      <c r="BC11" s="64"/>
      <c r="BD11" s="64"/>
      <c r="BE11" s="64"/>
    </row>
    <row r="12" spans="1:57" ht="12.75" customHeight="1">
      <c r="A12" s="65" t="s">
        <v>45</v>
      </c>
      <c r="B12" s="34"/>
      <c r="C12" s="230"/>
      <c r="D12" s="230"/>
      <c r="E12" s="230"/>
      <c r="F12" s="66" t="s">
        <v>46</v>
      </c>
      <c r="G12" s="67"/>
      <c r="H12" s="15"/>
    </row>
    <row r="13" spans="1:57" ht="28.5" customHeight="1" thickBot="1">
      <c r="A13" s="68" t="s">
        <v>47</v>
      </c>
      <c r="B13" s="69"/>
      <c r="C13" s="69"/>
      <c r="D13" s="69"/>
      <c r="E13" s="70"/>
      <c r="F13" s="70"/>
      <c r="G13" s="71"/>
      <c r="H13" s="15"/>
    </row>
    <row r="14" spans="1:57" ht="17.25" customHeight="1" thickBot="1">
      <c r="A14" s="72" t="s">
        <v>48</v>
      </c>
      <c r="B14" s="73"/>
      <c r="C14" s="74"/>
      <c r="D14" s="75" t="s">
        <v>49</v>
      </c>
      <c r="E14" s="76"/>
      <c r="F14" s="76"/>
      <c r="G14" s="74"/>
    </row>
    <row r="15" spans="1:57" ht="15.9" customHeight="1">
      <c r="A15" s="77"/>
      <c r="B15" s="78" t="s">
        <v>50</v>
      </c>
      <c r="C15" s="79">
        <f>'ST - Rekapitulace'!HSV</f>
        <v>0</v>
      </c>
      <c r="D15" s="80" t="str">
        <f>[1]Rekapitulace!A36</f>
        <v>Ztížené výrobní podmínky</v>
      </c>
      <c r="E15" s="81"/>
      <c r="F15" s="82"/>
      <c r="G15" s="79">
        <f>'ST - Rekapitulace'!I36</f>
        <v>0</v>
      </c>
    </row>
    <row r="16" spans="1:57" ht="15.9" customHeight="1">
      <c r="A16" s="77" t="s">
        <v>51</v>
      </c>
      <c r="B16" s="78" t="s">
        <v>52</v>
      </c>
      <c r="C16" s="79">
        <f>'ST - Rekapitulace'!PSV</f>
        <v>0</v>
      </c>
      <c r="D16" s="33" t="str">
        <f>[1]Rekapitulace!A37</f>
        <v>Oborová přirážka</v>
      </c>
      <c r="E16" s="83"/>
      <c r="F16" s="84"/>
      <c r="G16" s="79">
        <f>[1]Rekapitulace!I37</f>
        <v>0</v>
      </c>
    </row>
    <row r="17" spans="1:9" ht="15.9" customHeight="1">
      <c r="A17" s="77" t="s">
        <v>53</v>
      </c>
      <c r="B17" s="78" t="s">
        <v>54</v>
      </c>
      <c r="C17" s="79">
        <f>'ST - Rekapitulace'!Mont</f>
        <v>0</v>
      </c>
      <c r="D17" s="33" t="str">
        <f>[1]Rekapitulace!A38</f>
        <v>Přesun stavebních kapacit</v>
      </c>
      <c r="E17" s="83"/>
      <c r="F17" s="84"/>
      <c r="G17" s="79">
        <f>[1]Rekapitulace!I38</f>
        <v>0</v>
      </c>
    </row>
    <row r="18" spans="1:9" ht="15.9" customHeight="1">
      <c r="A18" s="85" t="s">
        <v>55</v>
      </c>
      <c r="B18" s="86" t="s">
        <v>56</v>
      </c>
      <c r="C18" s="79">
        <f>'ST - Rekapitulace'!Dodavka</f>
        <v>0</v>
      </c>
      <c r="D18" s="33" t="str">
        <f>[1]Rekapitulace!A39</f>
        <v>Mimostaveništní doprava</v>
      </c>
      <c r="E18" s="83"/>
      <c r="F18" s="84"/>
      <c r="G18" s="79">
        <f>[1]Rekapitulace!I39</f>
        <v>0</v>
      </c>
    </row>
    <row r="19" spans="1:9" ht="15.9" customHeight="1">
      <c r="A19" s="87" t="s">
        <v>57</v>
      </c>
      <c r="B19" s="78"/>
      <c r="C19" s="79">
        <f>SUM(C15:C18)</f>
        <v>0</v>
      </c>
      <c r="D19" s="33" t="str">
        <f>[1]Rekapitulace!A40</f>
        <v>Zařízení staveniště</v>
      </c>
      <c r="E19" s="83"/>
      <c r="F19" s="84"/>
      <c r="G19" s="79">
        <f>[1]Rekapitulace!I40</f>
        <v>0</v>
      </c>
    </row>
    <row r="20" spans="1:9" ht="15.9" customHeight="1">
      <c r="A20" s="87"/>
      <c r="B20" s="78"/>
      <c r="C20" s="79"/>
      <c r="D20" s="33" t="str">
        <f>[1]Rekapitulace!A41</f>
        <v>Provoz investora</v>
      </c>
      <c r="E20" s="83"/>
      <c r="F20" s="84"/>
      <c r="G20" s="79">
        <f>[1]Rekapitulace!I41</f>
        <v>0</v>
      </c>
    </row>
    <row r="21" spans="1:9" ht="15.9" customHeight="1">
      <c r="A21" s="87" t="s">
        <v>58</v>
      </c>
      <c r="B21" s="78"/>
      <c r="C21" s="79">
        <f>'ST - Rekapitulace'!HZS</f>
        <v>0</v>
      </c>
      <c r="D21" s="33" t="str">
        <f>[1]Rekapitulace!A42</f>
        <v>Kompletační činnost (IČD)</v>
      </c>
      <c r="E21" s="83"/>
      <c r="F21" s="84"/>
      <c r="G21" s="79">
        <f>[1]Rekapitulace!I42</f>
        <v>0</v>
      </c>
    </row>
    <row r="22" spans="1:9" ht="15.9" customHeight="1">
      <c r="A22" s="88" t="s">
        <v>59</v>
      </c>
      <c r="B22" s="89"/>
      <c r="C22" s="79">
        <f>C19+C21</f>
        <v>0</v>
      </c>
      <c r="D22" s="33" t="s">
        <v>60</v>
      </c>
      <c r="E22" s="83"/>
      <c r="F22" s="84"/>
      <c r="G22" s="79">
        <f>'ST - Rekapitulace'!I43</f>
        <v>550000</v>
      </c>
    </row>
    <row r="23" spans="1:9" ht="15.9" customHeight="1" thickBot="1">
      <c r="A23" s="231" t="s">
        <v>61</v>
      </c>
      <c r="B23" s="232"/>
      <c r="C23" s="90">
        <f>C22+G23</f>
        <v>550000</v>
      </c>
      <c r="D23" s="91" t="s">
        <v>62</v>
      </c>
      <c r="E23" s="92"/>
      <c r="F23" s="93"/>
      <c r="G23" s="79">
        <f>'ST - Rekapitulace'!VRN</f>
        <v>550000</v>
      </c>
    </row>
    <row r="24" spans="1:9">
      <c r="A24" s="94" t="s">
        <v>29</v>
      </c>
      <c r="B24" s="95"/>
      <c r="C24" s="96"/>
      <c r="D24" s="95" t="s">
        <v>6</v>
      </c>
      <c r="E24" s="95"/>
      <c r="F24" s="97" t="s">
        <v>7</v>
      </c>
      <c r="G24" s="98"/>
    </row>
    <row r="25" spans="1:9">
      <c r="A25" s="88" t="s">
        <v>63</v>
      </c>
      <c r="B25" s="89"/>
      <c r="C25" s="99"/>
      <c r="D25" s="89" t="s">
        <v>63</v>
      </c>
      <c r="E25" s="100"/>
      <c r="F25" s="101" t="s">
        <v>63</v>
      </c>
      <c r="G25" s="102"/>
    </row>
    <row r="26" spans="1:9" ht="37.5" customHeight="1">
      <c r="A26" s="88" t="s">
        <v>64</v>
      </c>
      <c r="B26" s="103"/>
      <c r="C26" s="99"/>
      <c r="D26" s="89" t="s">
        <v>64</v>
      </c>
      <c r="E26" s="100"/>
      <c r="F26" s="101" t="s">
        <v>64</v>
      </c>
      <c r="G26" s="102"/>
    </row>
    <row r="27" spans="1:9">
      <c r="A27" s="88"/>
      <c r="B27" s="104"/>
      <c r="C27" s="99"/>
      <c r="D27" s="89"/>
      <c r="E27" s="100"/>
      <c r="F27" s="101"/>
      <c r="G27" s="102"/>
    </row>
    <row r="28" spans="1:9">
      <c r="A28" s="88" t="s">
        <v>65</v>
      </c>
      <c r="B28" s="89"/>
      <c r="C28" s="99"/>
      <c r="D28" s="101" t="s">
        <v>66</v>
      </c>
      <c r="E28" s="99"/>
      <c r="F28" s="105" t="s">
        <v>66</v>
      </c>
      <c r="G28" s="102"/>
    </row>
    <row r="29" spans="1:9" ht="69" customHeight="1">
      <c r="A29" s="88"/>
      <c r="B29" s="89"/>
      <c r="C29" s="106"/>
      <c r="D29" s="107"/>
      <c r="E29" s="106"/>
      <c r="F29" s="89"/>
      <c r="G29" s="102"/>
    </row>
    <row r="30" spans="1:9">
      <c r="A30" s="108" t="s">
        <v>67</v>
      </c>
      <c r="B30" s="109"/>
      <c r="C30" s="110">
        <v>15</v>
      </c>
      <c r="D30" s="109" t="s">
        <v>68</v>
      </c>
      <c r="E30" s="111"/>
      <c r="F30" s="233">
        <f>C23</f>
        <v>550000</v>
      </c>
      <c r="G30" s="234"/>
    </row>
    <row r="31" spans="1:9">
      <c r="A31" s="108" t="s">
        <v>21</v>
      </c>
      <c r="B31" s="109"/>
      <c r="C31" s="110">
        <v>15</v>
      </c>
      <c r="D31" s="109" t="s">
        <v>69</v>
      </c>
      <c r="E31" s="111"/>
      <c r="F31" s="233">
        <f>ROUND(PRODUCT(F30,C31/100),0)</f>
        <v>82500</v>
      </c>
      <c r="G31" s="234"/>
      <c r="I31" s="224"/>
    </row>
    <row r="32" spans="1:9">
      <c r="A32" s="108" t="s">
        <v>67</v>
      </c>
      <c r="B32" s="109"/>
      <c r="C32" s="110">
        <v>0</v>
      </c>
      <c r="D32" s="109" t="s">
        <v>69</v>
      </c>
      <c r="E32" s="111"/>
      <c r="F32" s="233">
        <v>0</v>
      </c>
      <c r="G32" s="234"/>
    </row>
    <row r="33" spans="1:8">
      <c r="A33" s="108" t="s">
        <v>21</v>
      </c>
      <c r="B33" s="112"/>
      <c r="C33" s="113">
        <f>SazbaDPH2</f>
        <v>0</v>
      </c>
      <c r="D33" s="109" t="s">
        <v>69</v>
      </c>
      <c r="E33" s="84"/>
      <c r="F33" s="233">
        <f>ROUND(PRODUCT(F32,C33/100),0)</f>
        <v>0</v>
      </c>
      <c r="G33" s="234"/>
    </row>
    <row r="34" spans="1:8" s="117" customFormat="1" ht="19.5" customHeight="1" thickBot="1">
      <c r="A34" s="114" t="s">
        <v>70</v>
      </c>
      <c r="B34" s="115"/>
      <c r="C34" s="115"/>
      <c r="D34" s="115"/>
      <c r="E34" s="116"/>
      <c r="F34" s="235">
        <f>ROUND(SUM(F30:F33),0)</f>
        <v>632500</v>
      </c>
      <c r="G34" s="236"/>
    </row>
    <row r="36" spans="1:8">
      <c r="A36" s="16" t="s">
        <v>71</v>
      </c>
      <c r="B36" s="16"/>
      <c r="C36" s="16"/>
      <c r="D36" s="16"/>
      <c r="E36" s="16"/>
      <c r="F36" s="16"/>
      <c r="G36" s="16"/>
      <c r="H36" s="14" t="s">
        <v>72</v>
      </c>
    </row>
    <row r="37" spans="1:8" ht="14.25" customHeight="1">
      <c r="A37" s="16"/>
      <c r="B37" s="227" t="s">
        <v>27</v>
      </c>
      <c r="C37" s="227"/>
      <c r="D37" s="227"/>
      <c r="E37" s="227"/>
      <c r="F37" s="227"/>
      <c r="G37" s="227"/>
      <c r="H37" s="14" t="s">
        <v>72</v>
      </c>
    </row>
    <row r="38" spans="1:8" ht="12.75" customHeight="1">
      <c r="A38" s="118"/>
      <c r="B38" s="227"/>
      <c r="C38" s="227"/>
      <c r="D38" s="227"/>
      <c r="E38" s="227"/>
      <c r="F38" s="227"/>
      <c r="G38" s="227"/>
      <c r="H38" s="14" t="s">
        <v>72</v>
      </c>
    </row>
    <row r="39" spans="1:8">
      <c r="A39" s="118"/>
      <c r="B39" s="227"/>
      <c r="C39" s="227"/>
      <c r="D39" s="227"/>
      <c r="E39" s="227"/>
      <c r="F39" s="227"/>
      <c r="G39" s="227"/>
      <c r="H39" s="14" t="s">
        <v>72</v>
      </c>
    </row>
    <row r="40" spans="1:8">
      <c r="A40" s="118"/>
      <c r="B40" s="227"/>
      <c r="C40" s="227"/>
      <c r="D40" s="227"/>
      <c r="E40" s="227"/>
      <c r="F40" s="227"/>
      <c r="G40" s="227"/>
      <c r="H40" s="14" t="s">
        <v>72</v>
      </c>
    </row>
    <row r="41" spans="1:8">
      <c r="A41" s="118"/>
      <c r="B41" s="227"/>
      <c r="C41" s="227"/>
      <c r="D41" s="227"/>
      <c r="E41" s="227"/>
      <c r="F41" s="227"/>
      <c r="G41" s="227"/>
      <c r="H41" s="14" t="s">
        <v>72</v>
      </c>
    </row>
    <row r="42" spans="1:8">
      <c r="A42" s="118"/>
      <c r="B42" s="227"/>
      <c r="C42" s="227"/>
      <c r="D42" s="227"/>
      <c r="E42" s="227"/>
      <c r="F42" s="227"/>
      <c r="G42" s="227"/>
      <c r="H42" s="14" t="s">
        <v>72</v>
      </c>
    </row>
    <row r="43" spans="1:8">
      <c r="A43" s="118"/>
      <c r="B43" s="227"/>
      <c r="C43" s="227"/>
      <c r="D43" s="227"/>
      <c r="E43" s="227"/>
      <c r="F43" s="227"/>
      <c r="G43" s="227"/>
      <c r="H43" s="14" t="s">
        <v>72</v>
      </c>
    </row>
    <row r="44" spans="1:8">
      <c r="A44" s="118"/>
      <c r="B44" s="227"/>
      <c r="C44" s="227"/>
      <c r="D44" s="227"/>
      <c r="E44" s="227"/>
      <c r="F44" s="227"/>
      <c r="G44" s="227"/>
      <c r="H44" s="14" t="s">
        <v>72</v>
      </c>
    </row>
    <row r="45" spans="1:8" ht="0.75" customHeight="1">
      <c r="A45" s="118"/>
      <c r="B45" s="227"/>
      <c r="C45" s="227"/>
      <c r="D45" s="227"/>
      <c r="E45" s="227"/>
      <c r="F45" s="227"/>
      <c r="G45" s="227"/>
      <c r="H45" s="14" t="s">
        <v>72</v>
      </c>
    </row>
    <row r="46" spans="1:8">
      <c r="B46" s="237"/>
      <c r="C46" s="237"/>
      <c r="D46" s="237"/>
      <c r="E46" s="237"/>
      <c r="F46" s="237"/>
      <c r="G46" s="237"/>
    </row>
    <row r="47" spans="1:8">
      <c r="B47" s="237"/>
      <c r="C47" s="237"/>
      <c r="D47" s="237"/>
      <c r="E47" s="237"/>
      <c r="F47" s="237"/>
      <c r="G47" s="237"/>
    </row>
    <row r="48" spans="1:8">
      <c r="B48" s="237"/>
      <c r="C48" s="237"/>
      <c r="D48" s="237"/>
      <c r="E48" s="237"/>
      <c r="F48" s="237"/>
      <c r="G48" s="237"/>
    </row>
    <row r="49" spans="2:7">
      <c r="B49" s="237"/>
      <c r="C49" s="237"/>
      <c r="D49" s="237"/>
      <c r="E49" s="237"/>
      <c r="F49" s="237"/>
      <c r="G49" s="237"/>
    </row>
    <row r="50" spans="2:7">
      <c r="B50" s="237"/>
      <c r="C50" s="237"/>
      <c r="D50" s="237"/>
      <c r="E50" s="237"/>
      <c r="F50" s="237"/>
      <c r="G50" s="237"/>
    </row>
    <row r="51" spans="2:7">
      <c r="B51" s="237"/>
      <c r="C51" s="237"/>
      <c r="D51" s="237"/>
      <c r="E51" s="237"/>
      <c r="F51" s="237"/>
      <c r="G51" s="237"/>
    </row>
    <row r="52" spans="2:7">
      <c r="B52" s="237"/>
      <c r="C52" s="237"/>
      <c r="D52" s="237"/>
      <c r="E52" s="237"/>
      <c r="F52" s="237"/>
      <c r="G52" s="237"/>
    </row>
    <row r="53" spans="2:7">
      <c r="B53" s="237"/>
      <c r="C53" s="237"/>
      <c r="D53" s="237"/>
      <c r="E53" s="237"/>
      <c r="F53" s="237"/>
      <c r="G53" s="237"/>
    </row>
    <row r="54" spans="2:7">
      <c r="B54" s="237"/>
      <c r="C54" s="237"/>
      <c r="D54" s="237"/>
      <c r="E54" s="237"/>
      <c r="F54" s="237"/>
      <c r="G54" s="237"/>
    </row>
    <row r="55" spans="2:7">
      <c r="B55" s="237"/>
      <c r="C55" s="237"/>
      <c r="D55" s="237"/>
      <c r="E55" s="237"/>
      <c r="F55" s="237"/>
      <c r="G55" s="237"/>
    </row>
  </sheetData>
  <sheetProtection password="DCC9" sheet="1" objects="1" scenarios="1" selectLockedCell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scale="9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E95"/>
  <sheetViews>
    <sheetView view="pageBreakPreview" topLeftCell="A13" zoomScaleNormal="100" zoomScaleSheetLayoutView="100" workbookViewId="0">
      <selection activeCell="G3" sqref="G3"/>
    </sheetView>
  </sheetViews>
  <sheetFormatPr defaultRowHeight="13.2"/>
  <cols>
    <col min="1" max="1" width="5.88671875" style="14" customWidth="1"/>
    <col min="2" max="2" width="6.109375" style="14" customWidth="1"/>
    <col min="3" max="3" width="11.44140625" style="14" customWidth="1"/>
    <col min="4" max="4" width="15.88671875" style="14" customWidth="1"/>
    <col min="5" max="5" width="11.33203125" style="14" customWidth="1"/>
    <col min="6" max="6" width="10.88671875" style="14" customWidth="1"/>
    <col min="7" max="7" width="11" style="14" customWidth="1"/>
    <col min="8" max="8" width="11.109375" style="14" customWidth="1"/>
    <col min="9" max="9" width="10.6640625" style="14" customWidth="1"/>
    <col min="10" max="256" width="8.88671875" style="14"/>
    <col min="257" max="257" width="5.88671875" style="14" customWidth="1"/>
    <col min="258" max="258" width="6.109375" style="14" customWidth="1"/>
    <col min="259" max="259" width="11.44140625" style="14" customWidth="1"/>
    <col min="260" max="260" width="15.88671875" style="14" customWidth="1"/>
    <col min="261" max="261" width="11.33203125" style="14" customWidth="1"/>
    <col min="262" max="262" width="10.88671875" style="14" customWidth="1"/>
    <col min="263" max="263" width="11" style="14" customWidth="1"/>
    <col min="264" max="264" width="11.109375" style="14" customWidth="1"/>
    <col min="265" max="265" width="10.6640625" style="14" customWidth="1"/>
    <col min="266" max="512" width="8.88671875" style="14"/>
    <col min="513" max="513" width="5.88671875" style="14" customWidth="1"/>
    <col min="514" max="514" width="6.109375" style="14" customWidth="1"/>
    <col min="515" max="515" width="11.44140625" style="14" customWidth="1"/>
    <col min="516" max="516" width="15.88671875" style="14" customWidth="1"/>
    <col min="517" max="517" width="11.33203125" style="14" customWidth="1"/>
    <col min="518" max="518" width="10.88671875" style="14" customWidth="1"/>
    <col min="519" max="519" width="11" style="14" customWidth="1"/>
    <col min="520" max="520" width="11.109375" style="14" customWidth="1"/>
    <col min="521" max="521" width="10.6640625" style="14" customWidth="1"/>
    <col min="522" max="768" width="8.88671875" style="14"/>
    <col min="769" max="769" width="5.88671875" style="14" customWidth="1"/>
    <col min="770" max="770" width="6.109375" style="14" customWidth="1"/>
    <col min="771" max="771" width="11.44140625" style="14" customWidth="1"/>
    <col min="772" max="772" width="15.88671875" style="14" customWidth="1"/>
    <col min="773" max="773" width="11.33203125" style="14" customWidth="1"/>
    <col min="774" max="774" width="10.88671875" style="14" customWidth="1"/>
    <col min="775" max="775" width="11" style="14" customWidth="1"/>
    <col min="776" max="776" width="11.109375" style="14" customWidth="1"/>
    <col min="777" max="777" width="10.6640625" style="14" customWidth="1"/>
    <col min="778" max="1024" width="8.88671875" style="14"/>
    <col min="1025" max="1025" width="5.88671875" style="14" customWidth="1"/>
    <col min="1026" max="1026" width="6.109375" style="14" customWidth="1"/>
    <col min="1027" max="1027" width="11.44140625" style="14" customWidth="1"/>
    <col min="1028" max="1028" width="15.88671875" style="14" customWidth="1"/>
    <col min="1029" max="1029" width="11.33203125" style="14" customWidth="1"/>
    <col min="1030" max="1030" width="10.88671875" style="14" customWidth="1"/>
    <col min="1031" max="1031" width="11" style="14" customWidth="1"/>
    <col min="1032" max="1032" width="11.109375" style="14" customWidth="1"/>
    <col min="1033" max="1033" width="10.6640625" style="14" customWidth="1"/>
    <col min="1034" max="1280" width="8.88671875" style="14"/>
    <col min="1281" max="1281" width="5.88671875" style="14" customWidth="1"/>
    <col min="1282" max="1282" width="6.109375" style="14" customWidth="1"/>
    <col min="1283" max="1283" width="11.44140625" style="14" customWidth="1"/>
    <col min="1284" max="1284" width="15.88671875" style="14" customWidth="1"/>
    <col min="1285" max="1285" width="11.33203125" style="14" customWidth="1"/>
    <col min="1286" max="1286" width="10.88671875" style="14" customWidth="1"/>
    <col min="1287" max="1287" width="11" style="14" customWidth="1"/>
    <col min="1288" max="1288" width="11.109375" style="14" customWidth="1"/>
    <col min="1289" max="1289" width="10.6640625" style="14" customWidth="1"/>
    <col min="1290" max="1536" width="8.88671875" style="14"/>
    <col min="1537" max="1537" width="5.88671875" style="14" customWidth="1"/>
    <col min="1538" max="1538" width="6.109375" style="14" customWidth="1"/>
    <col min="1539" max="1539" width="11.44140625" style="14" customWidth="1"/>
    <col min="1540" max="1540" width="15.88671875" style="14" customWidth="1"/>
    <col min="1541" max="1541" width="11.33203125" style="14" customWidth="1"/>
    <col min="1542" max="1542" width="10.88671875" style="14" customWidth="1"/>
    <col min="1543" max="1543" width="11" style="14" customWidth="1"/>
    <col min="1544" max="1544" width="11.109375" style="14" customWidth="1"/>
    <col min="1545" max="1545" width="10.6640625" style="14" customWidth="1"/>
    <col min="1546" max="1792" width="8.88671875" style="14"/>
    <col min="1793" max="1793" width="5.88671875" style="14" customWidth="1"/>
    <col min="1794" max="1794" width="6.109375" style="14" customWidth="1"/>
    <col min="1795" max="1795" width="11.44140625" style="14" customWidth="1"/>
    <col min="1796" max="1796" width="15.88671875" style="14" customWidth="1"/>
    <col min="1797" max="1797" width="11.33203125" style="14" customWidth="1"/>
    <col min="1798" max="1798" width="10.88671875" style="14" customWidth="1"/>
    <col min="1799" max="1799" width="11" style="14" customWidth="1"/>
    <col min="1800" max="1800" width="11.109375" style="14" customWidth="1"/>
    <col min="1801" max="1801" width="10.6640625" style="14" customWidth="1"/>
    <col min="1802" max="2048" width="8.88671875" style="14"/>
    <col min="2049" max="2049" width="5.88671875" style="14" customWidth="1"/>
    <col min="2050" max="2050" width="6.109375" style="14" customWidth="1"/>
    <col min="2051" max="2051" width="11.44140625" style="14" customWidth="1"/>
    <col min="2052" max="2052" width="15.88671875" style="14" customWidth="1"/>
    <col min="2053" max="2053" width="11.33203125" style="14" customWidth="1"/>
    <col min="2054" max="2054" width="10.88671875" style="14" customWidth="1"/>
    <col min="2055" max="2055" width="11" style="14" customWidth="1"/>
    <col min="2056" max="2056" width="11.109375" style="14" customWidth="1"/>
    <col min="2057" max="2057" width="10.6640625" style="14" customWidth="1"/>
    <col min="2058" max="2304" width="8.88671875" style="14"/>
    <col min="2305" max="2305" width="5.88671875" style="14" customWidth="1"/>
    <col min="2306" max="2306" width="6.109375" style="14" customWidth="1"/>
    <col min="2307" max="2307" width="11.44140625" style="14" customWidth="1"/>
    <col min="2308" max="2308" width="15.88671875" style="14" customWidth="1"/>
    <col min="2309" max="2309" width="11.33203125" style="14" customWidth="1"/>
    <col min="2310" max="2310" width="10.88671875" style="14" customWidth="1"/>
    <col min="2311" max="2311" width="11" style="14" customWidth="1"/>
    <col min="2312" max="2312" width="11.109375" style="14" customWidth="1"/>
    <col min="2313" max="2313" width="10.6640625" style="14" customWidth="1"/>
    <col min="2314" max="2560" width="8.88671875" style="14"/>
    <col min="2561" max="2561" width="5.88671875" style="14" customWidth="1"/>
    <col min="2562" max="2562" width="6.109375" style="14" customWidth="1"/>
    <col min="2563" max="2563" width="11.44140625" style="14" customWidth="1"/>
    <col min="2564" max="2564" width="15.88671875" style="14" customWidth="1"/>
    <col min="2565" max="2565" width="11.33203125" style="14" customWidth="1"/>
    <col min="2566" max="2566" width="10.88671875" style="14" customWidth="1"/>
    <col min="2567" max="2567" width="11" style="14" customWidth="1"/>
    <col min="2568" max="2568" width="11.109375" style="14" customWidth="1"/>
    <col min="2569" max="2569" width="10.6640625" style="14" customWidth="1"/>
    <col min="2570" max="2816" width="8.88671875" style="14"/>
    <col min="2817" max="2817" width="5.88671875" style="14" customWidth="1"/>
    <col min="2818" max="2818" width="6.109375" style="14" customWidth="1"/>
    <col min="2819" max="2819" width="11.44140625" style="14" customWidth="1"/>
    <col min="2820" max="2820" width="15.88671875" style="14" customWidth="1"/>
    <col min="2821" max="2821" width="11.33203125" style="14" customWidth="1"/>
    <col min="2822" max="2822" width="10.88671875" style="14" customWidth="1"/>
    <col min="2823" max="2823" width="11" style="14" customWidth="1"/>
    <col min="2824" max="2824" width="11.109375" style="14" customWidth="1"/>
    <col min="2825" max="2825" width="10.6640625" style="14" customWidth="1"/>
    <col min="2826" max="3072" width="8.88671875" style="14"/>
    <col min="3073" max="3073" width="5.88671875" style="14" customWidth="1"/>
    <col min="3074" max="3074" width="6.109375" style="14" customWidth="1"/>
    <col min="3075" max="3075" width="11.44140625" style="14" customWidth="1"/>
    <col min="3076" max="3076" width="15.88671875" style="14" customWidth="1"/>
    <col min="3077" max="3077" width="11.33203125" style="14" customWidth="1"/>
    <col min="3078" max="3078" width="10.88671875" style="14" customWidth="1"/>
    <col min="3079" max="3079" width="11" style="14" customWidth="1"/>
    <col min="3080" max="3080" width="11.109375" style="14" customWidth="1"/>
    <col min="3081" max="3081" width="10.6640625" style="14" customWidth="1"/>
    <col min="3082" max="3328" width="8.88671875" style="14"/>
    <col min="3329" max="3329" width="5.88671875" style="14" customWidth="1"/>
    <col min="3330" max="3330" width="6.109375" style="14" customWidth="1"/>
    <col min="3331" max="3331" width="11.44140625" style="14" customWidth="1"/>
    <col min="3332" max="3332" width="15.88671875" style="14" customWidth="1"/>
    <col min="3333" max="3333" width="11.33203125" style="14" customWidth="1"/>
    <col min="3334" max="3334" width="10.88671875" style="14" customWidth="1"/>
    <col min="3335" max="3335" width="11" style="14" customWidth="1"/>
    <col min="3336" max="3336" width="11.109375" style="14" customWidth="1"/>
    <col min="3337" max="3337" width="10.6640625" style="14" customWidth="1"/>
    <col min="3338" max="3584" width="8.88671875" style="14"/>
    <col min="3585" max="3585" width="5.88671875" style="14" customWidth="1"/>
    <col min="3586" max="3586" width="6.109375" style="14" customWidth="1"/>
    <col min="3587" max="3587" width="11.44140625" style="14" customWidth="1"/>
    <col min="3588" max="3588" width="15.88671875" style="14" customWidth="1"/>
    <col min="3589" max="3589" width="11.33203125" style="14" customWidth="1"/>
    <col min="3590" max="3590" width="10.88671875" style="14" customWidth="1"/>
    <col min="3591" max="3591" width="11" style="14" customWidth="1"/>
    <col min="3592" max="3592" width="11.109375" style="14" customWidth="1"/>
    <col min="3593" max="3593" width="10.6640625" style="14" customWidth="1"/>
    <col min="3594" max="3840" width="8.88671875" style="14"/>
    <col min="3841" max="3841" width="5.88671875" style="14" customWidth="1"/>
    <col min="3842" max="3842" width="6.109375" style="14" customWidth="1"/>
    <col min="3843" max="3843" width="11.44140625" style="14" customWidth="1"/>
    <col min="3844" max="3844" width="15.88671875" style="14" customWidth="1"/>
    <col min="3845" max="3845" width="11.33203125" style="14" customWidth="1"/>
    <col min="3846" max="3846" width="10.88671875" style="14" customWidth="1"/>
    <col min="3847" max="3847" width="11" style="14" customWidth="1"/>
    <col min="3848" max="3848" width="11.109375" style="14" customWidth="1"/>
    <col min="3849" max="3849" width="10.6640625" style="14" customWidth="1"/>
    <col min="3850" max="4096" width="8.88671875" style="14"/>
    <col min="4097" max="4097" width="5.88671875" style="14" customWidth="1"/>
    <col min="4098" max="4098" width="6.109375" style="14" customWidth="1"/>
    <col min="4099" max="4099" width="11.44140625" style="14" customWidth="1"/>
    <col min="4100" max="4100" width="15.88671875" style="14" customWidth="1"/>
    <col min="4101" max="4101" width="11.33203125" style="14" customWidth="1"/>
    <col min="4102" max="4102" width="10.88671875" style="14" customWidth="1"/>
    <col min="4103" max="4103" width="11" style="14" customWidth="1"/>
    <col min="4104" max="4104" width="11.109375" style="14" customWidth="1"/>
    <col min="4105" max="4105" width="10.6640625" style="14" customWidth="1"/>
    <col min="4106" max="4352" width="8.88671875" style="14"/>
    <col min="4353" max="4353" width="5.88671875" style="14" customWidth="1"/>
    <col min="4354" max="4354" width="6.109375" style="14" customWidth="1"/>
    <col min="4355" max="4355" width="11.44140625" style="14" customWidth="1"/>
    <col min="4356" max="4356" width="15.88671875" style="14" customWidth="1"/>
    <col min="4357" max="4357" width="11.33203125" style="14" customWidth="1"/>
    <col min="4358" max="4358" width="10.88671875" style="14" customWidth="1"/>
    <col min="4359" max="4359" width="11" style="14" customWidth="1"/>
    <col min="4360" max="4360" width="11.109375" style="14" customWidth="1"/>
    <col min="4361" max="4361" width="10.6640625" style="14" customWidth="1"/>
    <col min="4362" max="4608" width="8.88671875" style="14"/>
    <col min="4609" max="4609" width="5.88671875" style="14" customWidth="1"/>
    <col min="4610" max="4610" width="6.109375" style="14" customWidth="1"/>
    <col min="4611" max="4611" width="11.44140625" style="14" customWidth="1"/>
    <col min="4612" max="4612" width="15.88671875" style="14" customWidth="1"/>
    <col min="4613" max="4613" width="11.33203125" style="14" customWidth="1"/>
    <col min="4614" max="4614" width="10.88671875" style="14" customWidth="1"/>
    <col min="4615" max="4615" width="11" style="14" customWidth="1"/>
    <col min="4616" max="4616" width="11.109375" style="14" customWidth="1"/>
    <col min="4617" max="4617" width="10.6640625" style="14" customWidth="1"/>
    <col min="4618" max="4864" width="8.88671875" style="14"/>
    <col min="4865" max="4865" width="5.88671875" style="14" customWidth="1"/>
    <col min="4866" max="4866" width="6.109375" style="14" customWidth="1"/>
    <col min="4867" max="4867" width="11.44140625" style="14" customWidth="1"/>
    <col min="4868" max="4868" width="15.88671875" style="14" customWidth="1"/>
    <col min="4869" max="4869" width="11.33203125" style="14" customWidth="1"/>
    <col min="4870" max="4870" width="10.88671875" style="14" customWidth="1"/>
    <col min="4871" max="4871" width="11" style="14" customWidth="1"/>
    <col min="4872" max="4872" width="11.109375" style="14" customWidth="1"/>
    <col min="4873" max="4873" width="10.6640625" style="14" customWidth="1"/>
    <col min="4874" max="5120" width="8.88671875" style="14"/>
    <col min="5121" max="5121" width="5.88671875" style="14" customWidth="1"/>
    <col min="5122" max="5122" width="6.109375" style="14" customWidth="1"/>
    <col min="5123" max="5123" width="11.44140625" style="14" customWidth="1"/>
    <col min="5124" max="5124" width="15.88671875" style="14" customWidth="1"/>
    <col min="5125" max="5125" width="11.33203125" style="14" customWidth="1"/>
    <col min="5126" max="5126" width="10.88671875" style="14" customWidth="1"/>
    <col min="5127" max="5127" width="11" style="14" customWidth="1"/>
    <col min="5128" max="5128" width="11.109375" style="14" customWidth="1"/>
    <col min="5129" max="5129" width="10.6640625" style="14" customWidth="1"/>
    <col min="5130" max="5376" width="8.88671875" style="14"/>
    <col min="5377" max="5377" width="5.88671875" style="14" customWidth="1"/>
    <col min="5378" max="5378" width="6.109375" style="14" customWidth="1"/>
    <col min="5379" max="5379" width="11.44140625" style="14" customWidth="1"/>
    <col min="5380" max="5380" width="15.88671875" style="14" customWidth="1"/>
    <col min="5381" max="5381" width="11.33203125" style="14" customWidth="1"/>
    <col min="5382" max="5382" width="10.88671875" style="14" customWidth="1"/>
    <col min="5383" max="5383" width="11" style="14" customWidth="1"/>
    <col min="5384" max="5384" width="11.109375" style="14" customWidth="1"/>
    <col min="5385" max="5385" width="10.6640625" style="14" customWidth="1"/>
    <col min="5386" max="5632" width="8.88671875" style="14"/>
    <col min="5633" max="5633" width="5.88671875" style="14" customWidth="1"/>
    <col min="5634" max="5634" width="6.109375" style="14" customWidth="1"/>
    <col min="5635" max="5635" width="11.44140625" style="14" customWidth="1"/>
    <col min="5636" max="5636" width="15.88671875" style="14" customWidth="1"/>
    <col min="5637" max="5637" width="11.33203125" style="14" customWidth="1"/>
    <col min="5638" max="5638" width="10.88671875" style="14" customWidth="1"/>
    <col min="5639" max="5639" width="11" style="14" customWidth="1"/>
    <col min="5640" max="5640" width="11.109375" style="14" customWidth="1"/>
    <col min="5641" max="5641" width="10.6640625" style="14" customWidth="1"/>
    <col min="5642" max="5888" width="8.88671875" style="14"/>
    <col min="5889" max="5889" width="5.88671875" style="14" customWidth="1"/>
    <col min="5890" max="5890" width="6.109375" style="14" customWidth="1"/>
    <col min="5891" max="5891" width="11.44140625" style="14" customWidth="1"/>
    <col min="5892" max="5892" width="15.88671875" style="14" customWidth="1"/>
    <col min="5893" max="5893" width="11.33203125" style="14" customWidth="1"/>
    <col min="5894" max="5894" width="10.88671875" style="14" customWidth="1"/>
    <col min="5895" max="5895" width="11" style="14" customWidth="1"/>
    <col min="5896" max="5896" width="11.109375" style="14" customWidth="1"/>
    <col min="5897" max="5897" width="10.6640625" style="14" customWidth="1"/>
    <col min="5898" max="6144" width="8.88671875" style="14"/>
    <col min="6145" max="6145" width="5.88671875" style="14" customWidth="1"/>
    <col min="6146" max="6146" width="6.109375" style="14" customWidth="1"/>
    <col min="6147" max="6147" width="11.44140625" style="14" customWidth="1"/>
    <col min="6148" max="6148" width="15.88671875" style="14" customWidth="1"/>
    <col min="6149" max="6149" width="11.33203125" style="14" customWidth="1"/>
    <col min="6150" max="6150" width="10.88671875" style="14" customWidth="1"/>
    <col min="6151" max="6151" width="11" style="14" customWidth="1"/>
    <col min="6152" max="6152" width="11.109375" style="14" customWidth="1"/>
    <col min="6153" max="6153" width="10.6640625" style="14" customWidth="1"/>
    <col min="6154" max="6400" width="8.88671875" style="14"/>
    <col min="6401" max="6401" width="5.88671875" style="14" customWidth="1"/>
    <col min="6402" max="6402" width="6.109375" style="14" customWidth="1"/>
    <col min="6403" max="6403" width="11.44140625" style="14" customWidth="1"/>
    <col min="6404" max="6404" width="15.88671875" style="14" customWidth="1"/>
    <col min="6405" max="6405" width="11.33203125" style="14" customWidth="1"/>
    <col min="6406" max="6406" width="10.88671875" style="14" customWidth="1"/>
    <col min="6407" max="6407" width="11" style="14" customWidth="1"/>
    <col min="6408" max="6408" width="11.109375" style="14" customWidth="1"/>
    <col min="6409" max="6409" width="10.6640625" style="14" customWidth="1"/>
    <col min="6410" max="6656" width="8.88671875" style="14"/>
    <col min="6657" max="6657" width="5.88671875" style="14" customWidth="1"/>
    <col min="6658" max="6658" width="6.109375" style="14" customWidth="1"/>
    <col min="6659" max="6659" width="11.44140625" style="14" customWidth="1"/>
    <col min="6660" max="6660" width="15.88671875" style="14" customWidth="1"/>
    <col min="6661" max="6661" width="11.33203125" style="14" customWidth="1"/>
    <col min="6662" max="6662" width="10.88671875" style="14" customWidth="1"/>
    <col min="6663" max="6663" width="11" style="14" customWidth="1"/>
    <col min="6664" max="6664" width="11.109375" style="14" customWidth="1"/>
    <col min="6665" max="6665" width="10.6640625" style="14" customWidth="1"/>
    <col min="6666" max="6912" width="8.88671875" style="14"/>
    <col min="6913" max="6913" width="5.88671875" style="14" customWidth="1"/>
    <col min="6914" max="6914" width="6.109375" style="14" customWidth="1"/>
    <col min="6915" max="6915" width="11.44140625" style="14" customWidth="1"/>
    <col min="6916" max="6916" width="15.88671875" style="14" customWidth="1"/>
    <col min="6917" max="6917" width="11.33203125" style="14" customWidth="1"/>
    <col min="6918" max="6918" width="10.88671875" style="14" customWidth="1"/>
    <col min="6919" max="6919" width="11" style="14" customWidth="1"/>
    <col min="6920" max="6920" width="11.109375" style="14" customWidth="1"/>
    <col min="6921" max="6921" width="10.6640625" style="14" customWidth="1"/>
    <col min="6922" max="7168" width="8.88671875" style="14"/>
    <col min="7169" max="7169" width="5.88671875" style="14" customWidth="1"/>
    <col min="7170" max="7170" width="6.109375" style="14" customWidth="1"/>
    <col min="7171" max="7171" width="11.44140625" style="14" customWidth="1"/>
    <col min="7172" max="7172" width="15.88671875" style="14" customWidth="1"/>
    <col min="7173" max="7173" width="11.33203125" style="14" customWidth="1"/>
    <col min="7174" max="7174" width="10.88671875" style="14" customWidth="1"/>
    <col min="7175" max="7175" width="11" style="14" customWidth="1"/>
    <col min="7176" max="7176" width="11.109375" style="14" customWidth="1"/>
    <col min="7177" max="7177" width="10.6640625" style="14" customWidth="1"/>
    <col min="7178" max="7424" width="8.88671875" style="14"/>
    <col min="7425" max="7425" width="5.88671875" style="14" customWidth="1"/>
    <col min="7426" max="7426" width="6.109375" style="14" customWidth="1"/>
    <col min="7427" max="7427" width="11.44140625" style="14" customWidth="1"/>
    <col min="7428" max="7428" width="15.88671875" style="14" customWidth="1"/>
    <col min="7429" max="7429" width="11.33203125" style="14" customWidth="1"/>
    <col min="7430" max="7430" width="10.88671875" style="14" customWidth="1"/>
    <col min="7431" max="7431" width="11" style="14" customWidth="1"/>
    <col min="7432" max="7432" width="11.109375" style="14" customWidth="1"/>
    <col min="7433" max="7433" width="10.6640625" style="14" customWidth="1"/>
    <col min="7434" max="7680" width="8.88671875" style="14"/>
    <col min="7681" max="7681" width="5.88671875" style="14" customWidth="1"/>
    <col min="7682" max="7682" width="6.109375" style="14" customWidth="1"/>
    <col min="7683" max="7683" width="11.44140625" style="14" customWidth="1"/>
    <col min="7684" max="7684" width="15.88671875" style="14" customWidth="1"/>
    <col min="7685" max="7685" width="11.33203125" style="14" customWidth="1"/>
    <col min="7686" max="7686" width="10.88671875" style="14" customWidth="1"/>
    <col min="7687" max="7687" width="11" style="14" customWidth="1"/>
    <col min="7688" max="7688" width="11.109375" style="14" customWidth="1"/>
    <col min="7689" max="7689" width="10.6640625" style="14" customWidth="1"/>
    <col min="7690" max="7936" width="8.88671875" style="14"/>
    <col min="7937" max="7937" width="5.88671875" style="14" customWidth="1"/>
    <col min="7938" max="7938" width="6.109375" style="14" customWidth="1"/>
    <col min="7939" max="7939" width="11.44140625" style="14" customWidth="1"/>
    <col min="7940" max="7940" width="15.88671875" style="14" customWidth="1"/>
    <col min="7941" max="7941" width="11.33203125" style="14" customWidth="1"/>
    <col min="7942" max="7942" width="10.88671875" style="14" customWidth="1"/>
    <col min="7943" max="7943" width="11" style="14" customWidth="1"/>
    <col min="7944" max="7944" width="11.109375" style="14" customWidth="1"/>
    <col min="7945" max="7945" width="10.6640625" style="14" customWidth="1"/>
    <col min="7946" max="8192" width="8.88671875" style="14"/>
    <col min="8193" max="8193" width="5.88671875" style="14" customWidth="1"/>
    <col min="8194" max="8194" width="6.109375" style="14" customWidth="1"/>
    <col min="8195" max="8195" width="11.44140625" style="14" customWidth="1"/>
    <col min="8196" max="8196" width="15.88671875" style="14" customWidth="1"/>
    <col min="8197" max="8197" width="11.33203125" style="14" customWidth="1"/>
    <col min="8198" max="8198" width="10.88671875" style="14" customWidth="1"/>
    <col min="8199" max="8199" width="11" style="14" customWidth="1"/>
    <col min="8200" max="8200" width="11.109375" style="14" customWidth="1"/>
    <col min="8201" max="8201" width="10.6640625" style="14" customWidth="1"/>
    <col min="8202" max="8448" width="8.88671875" style="14"/>
    <col min="8449" max="8449" width="5.88671875" style="14" customWidth="1"/>
    <col min="8450" max="8450" width="6.109375" style="14" customWidth="1"/>
    <col min="8451" max="8451" width="11.44140625" style="14" customWidth="1"/>
    <col min="8452" max="8452" width="15.88671875" style="14" customWidth="1"/>
    <col min="8453" max="8453" width="11.33203125" style="14" customWidth="1"/>
    <col min="8454" max="8454" width="10.88671875" style="14" customWidth="1"/>
    <col min="8455" max="8455" width="11" style="14" customWidth="1"/>
    <col min="8456" max="8456" width="11.109375" style="14" customWidth="1"/>
    <col min="8457" max="8457" width="10.6640625" style="14" customWidth="1"/>
    <col min="8458" max="8704" width="8.88671875" style="14"/>
    <col min="8705" max="8705" width="5.88671875" style="14" customWidth="1"/>
    <col min="8706" max="8706" width="6.109375" style="14" customWidth="1"/>
    <col min="8707" max="8707" width="11.44140625" style="14" customWidth="1"/>
    <col min="8708" max="8708" width="15.88671875" style="14" customWidth="1"/>
    <col min="8709" max="8709" width="11.33203125" style="14" customWidth="1"/>
    <col min="8710" max="8710" width="10.88671875" style="14" customWidth="1"/>
    <col min="8711" max="8711" width="11" style="14" customWidth="1"/>
    <col min="8712" max="8712" width="11.109375" style="14" customWidth="1"/>
    <col min="8713" max="8713" width="10.6640625" style="14" customWidth="1"/>
    <col min="8714" max="8960" width="8.88671875" style="14"/>
    <col min="8961" max="8961" width="5.88671875" style="14" customWidth="1"/>
    <col min="8962" max="8962" width="6.109375" style="14" customWidth="1"/>
    <col min="8963" max="8963" width="11.44140625" style="14" customWidth="1"/>
    <col min="8964" max="8964" width="15.88671875" style="14" customWidth="1"/>
    <col min="8965" max="8965" width="11.33203125" style="14" customWidth="1"/>
    <col min="8966" max="8966" width="10.88671875" style="14" customWidth="1"/>
    <col min="8967" max="8967" width="11" style="14" customWidth="1"/>
    <col min="8968" max="8968" width="11.109375" style="14" customWidth="1"/>
    <col min="8969" max="8969" width="10.6640625" style="14" customWidth="1"/>
    <col min="8970" max="9216" width="8.88671875" style="14"/>
    <col min="9217" max="9217" width="5.88671875" style="14" customWidth="1"/>
    <col min="9218" max="9218" width="6.109375" style="14" customWidth="1"/>
    <col min="9219" max="9219" width="11.44140625" style="14" customWidth="1"/>
    <col min="9220" max="9220" width="15.88671875" style="14" customWidth="1"/>
    <col min="9221" max="9221" width="11.33203125" style="14" customWidth="1"/>
    <col min="9222" max="9222" width="10.88671875" style="14" customWidth="1"/>
    <col min="9223" max="9223" width="11" style="14" customWidth="1"/>
    <col min="9224" max="9224" width="11.109375" style="14" customWidth="1"/>
    <col min="9225" max="9225" width="10.6640625" style="14" customWidth="1"/>
    <col min="9226" max="9472" width="8.88671875" style="14"/>
    <col min="9473" max="9473" width="5.88671875" style="14" customWidth="1"/>
    <col min="9474" max="9474" width="6.109375" style="14" customWidth="1"/>
    <col min="9475" max="9475" width="11.44140625" style="14" customWidth="1"/>
    <col min="9476" max="9476" width="15.88671875" style="14" customWidth="1"/>
    <col min="9477" max="9477" width="11.33203125" style="14" customWidth="1"/>
    <col min="9478" max="9478" width="10.88671875" style="14" customWidth="1"/>
    <col min="9479" max="9479" width="11" style="14" customWidth="1"/>
    <col min="9480" max="9480" width="11.109375" style="14" customWidth="1"/>
    <col min="9481" max="9481" width="10.6640625" style="14" customWidth="1"/>
    <col min="9482" max="9728" width="8.88671875" style="14"/>
    <col min="9729" max="9729" width="5.88671875" style="14" customWidth="1"/>
    <col min="9730" max="9730" width="6.109375" style="14" customWidth="1"/>
    <col min="9731" max="9731" width="11.44140625" style="14" customWidth="1"/>
    <col min="9732" max="9732" width="15.88671875" style="14" customWidth="1"/>
    <col min="9733" max="9733" width="11.33203125" style="14" customWidth="1"/>
    <col min="9734" max="9734" width="10.88671875" style="14" customWidth="1"/>
    <col min="9735" max="9735" width="11" style="14" customWidth="1"/>
    <col min="9736" max="9736" width="11.109375" style="14" customWidth="1"/>
    <col min="9737" max="9737" width="10.6640625" style="14" customWidth="1"/>
    <col min="9738" max="9984" width="8.88671875" style="14"/>
    <col min="9985" max="9985" width="5.88671875" style="14" customWidth="1"/>
    <col min="9986" max="9986" width="6.109375" style="14" customWidth="1"/>
    <col min="9987" max="9987" width="11.44140625" style="14" customWidth="1"/>
    <col min="9988" max="9988" width="15.88671875" style="14" customWidth="1"/>
    <col min="9989" max="9989" width="11.33203125" style="14" customWidth="1"/>
    <col min="9990" max="9990" width="10.88671875" style="14" customWidth="1"/>
    <col min="9991" max="9991" width="11" style="14" customWidth="1"/>
    <col min="9992" max="9992" width="11.109375" style="14" customWidth="1"/>
    <col min="9993" max="9993" width="10.6640625" style="14" customWidth="1"/>
    <col min="9994" max="10240" width="8.88671875" style="14"/>
    <col min="10241" max="10241" width="5.88671875" style="14" customWidth="1"/>
    <col min="10242" max="10242" width="6.109375" style="14" customWidth="1"/>
    <col min="10243" max="10243" width="11.44140625" style="14" customWidth="1"/>
    <col min="10244" max="10244" width="15.88671875" style="14" customWidth="1"/>
    <col min="10245" max="10245" width="11.33203125" style="14" customWidth="1"/>
    <col min="10246" max="10246" width="10.88671875" style="14" customWidth="1"/>
    <col min="10247" max="10247" width="11" style="14" customWidth="1"/>
    <col min="10248" max="10248" width="11.109375" style="14" customWidth="1"/>
    <col min="10249" max="10249" width="10.6640625" style="14" customWidth="1"/>
    <col min="10250" max="10496" width="8.88671875" style="14"/>
    <col min="10497" max="10497" width="5.88671875" style="14" customWidth="1"/>
    <col min="10498" max="10498" width="6.109375" style="14" customWidth="1"/>
    <col min="10499" max="10499" width="11.44140625" style="14" customWidth="1"/>
    <col min="10500" max="10500" width="15.88671875" style="14" customWidth="1"/>
    <col min="10501" max="10501" width="11.33203125" style="14" customWidth="1"/>
    <col min="10502" max="10502" width="10.88671875" style="14" customWidth="1"/>
    <col min="10503" max="10503" width="11" style="14" customWidth="1"/>
    <col min="10504" max="10504" width="11.109375" style="14" customWidth="1"/>
    <col min="10505" max="10505" width="10.6640625" style="14" customWidth="1"/>
    <col min="10506" max="10752" width="8.88671875" style="14"/>
    <col min="10753" max="10753" width="5.88671875" style="14" customWidth="1"/>
    <col min="10754" max="10754" width="6.109375" style="14" customWidth="1"/>
    <col min="10755" max="10755" width="11.44140625" style="14" customWidth="1"/>
    <col min="10756" max="10756" width="15.88671875" style="14" customWidth="1"/>
    <col min="10757" max="10757" width="11.33203125" style="14" customWidth="1"/>
    <col min="10758" max="10758" width="10.88671875" style="14" customWidth="1"/>
    <col min="10759" max="10759" width="11" style="14" customWidth="1"/>
    <col min="10760" max="10760" width="11.109375" style="14" customWidth="1"/>
    <col min="10761" max="10761" width="10.6640625" style="14" customWidth="1"/>
    <col min="10762" max="11008" width="8.88671875" style="14"/>
    <col min="11009" max="11009" width="5.88671875" style="14" customWidth="1"/>
    <col min="11010" max="11010" width="6.109375" style="14" customWidth="1"/>
    <col min="11011" max="11011" width="11.44140625" style="14" customWidth="1"/>
    <col min="11012" max="11012" width="15.88671875" style="14" customWidth="1"/>
    <col min="11013" max="11013" width="11.33203125" style="14" customWidth="1"/>
    <col min="11014" max="11014" width="10.88671875" style="14" customWidth="1"/>
    <col min="11015" max="11015" width="11" style="14" customWidth="1"/>
    <col min="11016" max="11016" width="11.109375" style="14" customWidth="1"/>
    <col min="11017" max="11017" width="10.6640625" style="14" customWidth="1"/>
    <col min="11018" max="11264" width="8.88671875" style="14"/>
    <col min="11265" max="11265" width="5.88671875" style="14" customWidth="1"/>
    <col min="11266" max="11266" width="6.109375" style="14" customWidth="1"/>
    <col min="11267" max="11267" width="11.44140625" style="14" customWidth="1"/>
    <col min="11268" max="11268" width="15.88671875" style="14" customWidth="1"/>
    <col min="11269" max="11269" width="11.33203125" style="14" customWidth="1"/>
    <col min="11270" max="11270" width="10.88671875" style="14" customWidth="1"/>
    <col min="11271" max="11271" width="11" style="14" customWidth="1"/>
    <col min="11272" max="11272" width="11.109375" style="14" customWidth="1"/>
    <col min="11273" max="11273" width="10.6640625" style="14" customWidth="1"/>
    <col min="11274" max="11520" width="8.88671875" style="14"/>
    <col min="11521" max="11521" width="5.88671875" style="14" customWidth="1"/>
    <col min="11522" max="11522" width="6.109375" style="14" customWidth="1"/>
    <col min="11523" max="11523" width="11.44140625" style="14" customWidth="1"/>
    <col min="11524" max="11524" width="15.88671875" style="14" customWidth="1"/>
    <col min="11525" max="11525" width="11.33203125" style="14" customWidth="1"/>
    <col min="11526" max="11526" width="10.88671875" style="14" customWidth="1"/>
    <col min="11527" max="11527" width="11" style="14" customWidth="1"/>
    <col min="11528" max="11528" width="11.109375" style="14" customWidth="1"/>
    <col min="11529" max="11529" width="10.6640625" style="14" customWidth="1"/>
    <col min="11530" max="11776" width="8.88671875" style="14"/>
    <col min="11777" max="11777" width="5.88671875" style="14" customWidth="1"/>
    <col min="11778" max="11778" width="6.109375" style="14" customWidth="1"/>
    <col min="11779" max="11779" width="11.44140625" style="14" customWidth="1"/>
    <col min="11780" max="11780" width="15.88671875" style="14" customWidth="1"/>
    <col min="11781" max="11781" width="11.33203125" style="14" customWidth="1"/>
    <col min="11782" max="11782" width="10.88671875" style="14" customWidth="1"/>
    <col min="11783" max="11783" width="11" style="14" customWidth="1"/>
    <col min="11784" max="11784" width="11.109375" style="14" customWidth="1"/>
    <col min="11785" max="11785" width="10.6640625" style="14" customWidth="1"/>
    <col min="11786" max="12032" width="8.88671875" style="14"/>
    <col min="12033" max="12033" width="5.88671875" style="14" customWidth="1"/>
    <col min="12034" max="12034" width="6.109375" style="14" customWidth="1"/>
    <col min="12035" max="12035" width="11.44140625" style="14" customWidth="1"/>
    <col min="12036" max="12036" width="15.88671875" style="14" customWidth="1"/>
    <col min="12037" max="12037" width="11.33203125" style="14" customWidth="1"/>
    <col min="12038" max="12038" width="10.88671875" style="14" customWidth="1"/>
    <col min="12039" max="12039" width="11" style="14" customWidth="1"/>
    <col min="12040" max="12040" width="11.109375" style="14" customWidth="1"/>
    <col min="12041" max="12041" width="10.6640625" style="14" customWidth="1"/>
    <col min="12042" max="12288" width="8.88671875" style="14"/>
    <col min="12289" max="12289" width="5.88671875" style="14" customWidth="1"/>
    <col min="12290" max="12290" width="6.109375" style="14" customWidth="1"/>
    <col min="12291" max="12291" width="11.44140625" style="14" customWidth="1"/>
    <col min="12292" max="12292" width="15.88671875" style="14" customWidth="1"/>
    <col min="12293" max="12293" width="11.33203125" style="14" customWidth="1"/>
    <col min="12294" max="12294" width="10.88671875" style="14" customWidth="1"/>
    <col min="12295" max="12295" width="11" style="14" customWidth="1"/>
    <col min="12296" max="12296" width="11.109375" style="14" customWidth="1"/>
    <col min="12297" max="12297" width="10.6640625" style="14" customWidth="1"/>
    <col min="12298" max="12544" width="8.88671875" style="14"/>
    <col min="12545" max="12545" width="5.88671875" style="14" customWidth="1"/>
    <col min="12546" max="12546" width="6.109375" style="14" customWidth="1"/>
    <col min="12547" max="12547" width="11.44140625" style="14" customWidth="1"/>
    <col min="12548" max="12548" width="15.88671875" style="14" customWidth="1"/>
    <col min="12549" max="12549" width="11.33203125" style="14" customWidth="1"/>
    <col min="12550" max="12550" width="10.88671875" style="14" customWidth="1"/>
    <col min="12551" max="12551" width="11" style="14" customWidth="1"/>
    <col min="12552" max="12552" width="11.109375" style="14" customWidth="1"/>
    <col min="12553" max="12553" width="10.6640625" style="14" customWidth="1"/>
    <col min="12554" max="12800" width="8.88671875" style="14"/>
    <col min="12801" max="12801" width="5.88671875" style="14" customWidth="1"/>
    <col min="12802" max="12802" width="6.109375" style="14" customWidth="1"/>
    <col min="12803" max="12803" width="11.44140625" style="14" customWidth="1"/>
    <col min="12804" max="12804" width="15.88671875" style="14" customWidth="1"/>
    <col min="12805" max="12805" width="11.33203125" style="14" customWidth="1"/>
    <col min="12806" max="12806" width="10.88671875" style="14" customWidth="1"/>
    <col min="12807" max="12807" width="11" style="14" customWidth="1"/>
    <col min="12808" max="12808" width="11.109375" style="14" customWidth="1"/>
    <col min="12809" max="12809" width="10.6640625" style="14" customWidth="1"/>
    <col min="12810" max="13056" width="8.88671875" style="14"/>
    <col min="13057" max="13057" width="5.88671875" style="14" customWidth="1"/>
    <col min="13058" max="13058" width="6.109375" style="14" customWidth="1"/>
    <col min="13059" max="13059" width="11.44140625" style="14" customWidth="1"/>
    <col min="13060" max="13060" width="15.88671875" style="14" customWidth="1"/>
    <col min="13061" max="13061" width="11.33203125" style="14" customWidth="1"/>
    <col min="13062" max="13062" width="10.88671875" style="14" customWidth="1"/>
    <col min="13063" max="13063" width="11" style="14" customWidth="1"/>
    <col min="13064" max="13064" width="11.109375" style="14" customWidth="1"/>
    <col min="13065" max="13065" width="10.6640625" style="14" customWidth="1"/>
    <col min="13066" max="13312" width="8.88671875" style="14"/>
    <col min="13313" max="13313" width="5.88671875" style="14" customWidth="1"/>
    <col min="13314" max="13314" width="6.109375" style="14" customWidth="1"/>
    <col min="13315" max="13315" width="11.44140625" style="14" customWidth="1"/>
    <col min="13316" max="13316" width="15.88671875" style="14" customWidth="1"/>
    <col min="13317" max="13317" width="11.33203125" style="14" customWidth="1"/>
    <col min="13318" max="13318" width="10.88671875" style="14" customWidth="1"/>
    <col min="13319" max="13319" width="11" style="14" customWidth="1"/>
    <col min="13320" max="13320" width="11.109375" style="14" customWidth="1"/>
    <col min="13321" max="13321" width="10.6640625" style="14" customWidth="1"/>
    <col min="13322" max="13568" width="8.88671875" style="14"/>
    <col min="13569" max="13569" width="5.88671875" style="14" customWidth="1"/>
    <col min="13570" max="13570" width="6.109375" style="14" customWidth="1"/>
    <col min="13571" max="13571" width="11.44140625" style="14" customWidth="1"/>
    <col min="13572" max="13572" width="15.88671875" style="14" customWidth="1"/>
    <col min="13573" max="13573" width="11.33203125" style="14" customWidth="1"/>
    <col min="13574" max="13574" width="10.88671875" style="14" customWidth="1"/>
    <col min="13575" max="13575" width="11" style="14" customWidth="1"/>
    <col min="13576" max="13576" width="11.109375" style="14" customWidth="1"/>
    <col min="13577" max="13577" width="10.6640625" style="14" customWidth="1"/>
    <col min="13578" max="13824" width="8.88671875" style="14"/>
    <col min="13825" max="13825" width="5.88671875" style="14" customWidth="1"/>
    <col min="13826" max="13826" width="6.109375" style="14" customWidth="1"/>
    <col min="13827" max="13827" width="11.44140625" style="14" customWidth="1"/>
    <col min="13828" max="13828" width="15.88671875" style="14" customWidth="1"/>
    <col min="13829" max="13829" width="11.33203125" style="14" customWidth="1"/>
    <col min="13830" max="13830" width="10.88671875" style="14" customWidth="1"/>
    <col min="13831" max="13831" width="11" style="14" customWidth="1"/>
    <col min="13832" max="13832" width="11.109375" style="14" customWidth="1"/>
    <col min="13833" max="13833" width="10.6640625" style="14" customWidth="1"/>
    <col min="13834" max="14080" width="8.88671875" style="14"/>
    <col min="14081" max="14081" width="5.88671875" style="14" customWidth="1"/>
    <col min="14082" max="14082" width="6.109375" style="14" customWidth="1"/>
    <col min="14083" max="14083" width="11.44140625" style="14" customWidth="1"/>
    <col min="14084" max="14084" width="15.88671875" style="14" customWidth="1"/>
    <col min="14085" max="14085" width="11.33203125" style="14" customWidth="1"/>
    <col min="14086" max="14086" width="10.88671875" style="14" customWidth="1"/>
    <col min="14087" max="14087" width="11" style="14" customWidth="1"/>
    <col min="14088" max="14088" width="11.109375" style="14" customWidth="1"/>
    <col min="14089" max="14089" width="10.6640625" style="14" customWidth="1"/>
    <col min="14090" max="14336" width="8.88671875" style="14"/>
    <col min="14337" max="14337" width="5.88671875" style="14" customWidth="1"/>
    <col min="14338" max="14338" width="6.109375" style="14" customWidth="1"/>
    <col min="14339" max="14339" width="11.44140625" style="14" customWidth="1"/>
    <col min="14340" max="14340" width="15.88671875" style="14" customWidth="1"/>
    <col min="14341" max="14341" width="11.33203125" style="14" customWidth="1"/>
    <col min="14342" max="14342" width="10.88671875" style="14" customWidth="1"/>
    <col min="14343" max="14343" width="11" style="14" customWidth="1"/>
    <col min="14344" max="14344" width="11.109375" style="14" customWidth="1"/>
    <col min="14345" max="14345" width="10.6640625" style="14" customWidth="1"/>
    <col min="14346" max="14592" width="8.88671875" style="14"/>
    <col min="14593" max="14593" width="5.88671875" style="14" customWidth="1"/>
    <col min="14594" max="14594" width="6.109375" style="14" customWidth="1"/>
    <col min="14595" max="14595" width="11.44140625" style="14" customWidth="1"/>
    <col min="14596" max="14596" width="15.88671875" style="14" customWidth="1"/>
    <col min="14597" max="14597" width="11.33203125" style="14" customWidth="1"/>
    <col min="14598" max="14598" width="10.88671875" style="14" customWidth="1"/>
    <col min="14599" max="14599" width="11" style="14" customWidth="1"/>
    <col min="14600" max="14600" width="11.109375" style="14" customWidth="1"/>
    <col min="14601" max="14601" width="10.6640625" style="14" customWidth="1"/>
    <col min="14602" max="14848" width="8.88671875" style="14"/>
    <col min="14849" max="14849" width="5.88671875" style="14" customWidth="1"/>
    <col min="14850" max="14850" width="6.109375" style="14" customWidth="1"/>
    <col min="14851" max="14851" width="11.44140625" style="14" customWidth="1"/>
    <col min="14852" max="14852" width="15.88671875" style="14" customWidth="1"/>
    <col min="14853" max="14853" width="11.33203125" style="14" customWidth="1"/>
    <col min="14854" max="14854" width="10.88671875" style="14" customWidth="1"/>
    <col min="14855" max="14855" width="11" style="14" customWidth="1"/>
    <col min="14856" max="14856" width="11.109375" style="14" customWidth="1"/>
    <col min="14857" max="14857" width="10.6640625" style="14" customWidth="1"/>
    <col min="14858" max="15104" width="8.88671875" style="14"/>
    <col min="15105" max="15105" width="5.88671875" style="14" customWidth="1"/>
    <col min="15106" max="15106" width="6.109375" style="14" customWidth="1"/>
    <col min="15107" max="15107" width="11.44140625" style="14" customWidth="1"/>
    <col min="15108" max="15108" width="15.88671875" style="14" customWidth="1"/>
    <col min="15109" max="15109" width="11.33203125" style="14" customWidth="1"/>
    <col min="15110" max="15110" width="10.88671875" style="14" customWidth="1"/>
    <col min="15111" max="15111" width="11" style="14" customWidth="1"/>
    <col min="15112" max="15112" width="11.109375" style="14" customWidth="1"/>
    <col min="15113" max="15113" width="10.6640625" style="14" customWidth="1"/>
    <col min="15114" max="15360" width="8.88671875" style="14"/>
    <col min="15361" max="15361" width="5.88671875" style="14" customWidth="1"/>
    <col min="15362" max="15362" width="6.109375" style="14" customWidth="1"/>
    <col min="15363" max="15363" width="11.44140625" style="14" customWidth="1"/>
    <col min="15364" max="15364" width="15.88671875" style="14" customWidth="1"/>
    <col min="15365" max="15365" width="11.33203125" style="14" customWidth="1"/>
    <col min="15366" max="15366" width="10.88671875" style="14" customWidth="1"/>
    <col min="15367" max="15367" width="11" style="14" customWidth="1"/>
    <col min="15368" max="15368" width="11.109375" style="14" customWidth="1"/>
    <col min="15369" max="15369" width="10.6640625" style="14" customWidth="1"/>
    <col min="15370" max="15616" width="8.88671875" style="14"/>
    <col min="15617" max="15617" width="5.88671875" style="14" customWidth="1"/>
    <col min="15618" max="15618" width="6.109375" style="14" customWidth="1"/>
    <col min="15619" max="15619" width="11.44140625" style="14" customWidth="1"/>
    <col min="15620" max="15620" width="15.88671875" style="14" customWidth="1"/>
    <col min="15621" max="15621" width="11.33203125" style="14" customWidth="1"/>
    <col min="15622" max="15622" width="10.88671875" style="14" customWidth="1"/>
    <col min="15623" max="15623" width="11" style="14" customWidth="1"/>
    <col min="15624" max="15624" width="11.109375" style="14" customWidth="1"/>
    <col min="15625" max="15625" width="10.6640625" style="14" customWidth="1"/>
    <col min="15626" max="15872" width="8.88671875" style="14"/>
    <col min="15873" max="15873" width="5.88671875" style="14" customWidth="1"/>
    <col min="15874" max="15874" width="6.109375" style="14" customWidth="1"/>
    <col min="15875" max="15875" width="11.44140625" style="14" customWidth="1"/>
    <col min="15876" max="15876" width="15.88671875" style="14" customWidth="1"/>
    <col min="15877" max="15877" width="11.33203125" style="14" customWidth="1"/>
    <col min="15878" max="15878" width="10.88671875" style="14" customWidth="1"/>
    <col min="15879" max="15879" width="11" style="14" customWidth="1"/>
    <col min="15880" max="15880" width="11.109375" style="14" customWidth="1"/>
    <col min="15881" max="15881" width="10.6640625" style="14" customWidth="1"/>
    <col min="15882" max="16128" width="8.88671875" style="14"/>
    <col min="16129" max="16129" width="5.88671875" style="14" customWidth="1"/>
    <col min="16130" max="16130" width="6.109375" style="14" customWidth="1"/>
    <col min="16131" max="16131" width="11.44140625" style="14" customWidth="1"/>
    <col min="16132" max="16132" width="15.88671875" style="14" customWidth="1"/>
    <col min="16133" max="16133" width="11.33203125" style="14" customWidth="1"/>
    <col min="16134" max="16134" width="10.88671875" style="14" customWidth="1"/>
    <col min="16135" max="16135" width="11" style="14" customWidth="1"/>
    <col min="16136" max="16136" width="11.109375" style="14" customWidth="1"/>
    <col min="16137" max="16137" width="10.6640625" style="14" customWidth="1"/>
    <col min="16138" max="16384" width="8.88671875" style="14"/>
  </cols>
  <sheetData>
    <row r="1" spans="1:9" ht="13.8" thickTop="1">
      <c r="A1" s="238" t="s">
        <v>73</v>
      </c>
      <c r="B1" s="239"/>
      <c r="C1" s="119" t="str">
        <f>CONCATENATE(cislostavby," ",nazevstavby)</f>
        <v>STL1807301 OPRAVA OBJEKTU NÁDRAŽNÍ 4</v>
      </c>
      <c r="D1" s="120"/>
      <c r="E1" s="121"/>
      <c r="F1" s="120"/>
      <c r="G1" s="11" t="s">
        <v>105</v>
      </c>
      <c r="H1" s="122" t="s">
        <v>146</v>
      </c>
      <c r="I1" s="123"/>
    </row>
    <row r="2" spans="1:9" ht="13.8" thickBot="1">
      <c r="A2" s="240" t="s">
        <v>74</v>
      </c>
      <c r="B2" s="241"/>
      <c r="C2" s="124" t="str">
        <f>CONCATENATE(cisloobjektu," ",nazevobjektu)</f>
        <v>SO 01.ST NAVRHOVANÝ STAV</v>
      </c>
      <c r="D2" s="125"/>
      <c r="E2" s="126"/>
      <c r="F2" s="125"/>
      <c r="G2" s="242" t="s">
        <v>1275</v>
      </c>
      <c r="H2" s="243"/>
      <c r="I2" s="244"/>
    </row>
    <row r="3" spans="1:9" ht="13.8" thickTop="1">
      <c r="A3" s="100"/>
      <c r="B3" s="100"/>
      <c r="C3" s="100"/>
      <c r="D3" s="100"/>
      <c r="E3" s="100"/>
      <c r="F3" s="89"/>
      <c r="G3" s="100"/>
      <c r="H3" s="100"/>
      <c r="I3" s="100"/>
    </row>
    <row r="4" spans="1:9" ht="19.5" customHeight="1">
      <c r="A4" s="127" t="s">
        <v>75</v>
      </c>
      <c r="B4" s="128"/>
      <c r="C4" s="128"/>
      <c r="D4" s="128"/>
      <c r="E4" s="129"/>
      <c r="F4" s="128"/>
      <c r="G4" s="128"/>
      <c r="H4" s="128"/>
      <c r="I4" s="128"/>
    </row>
    <row r="5" spans="1:9" ht="13.8" thickBot="1">
      <c r="A5" s="100"/>
      <c r="B5" s="100"/>
      <c r="C5" s="100"/>
      <c r="D5" s="100"/>
      <c r="E5" s="100"/>
      <c r="F5" s="100"/>
      <c r="G5" s="100"/>
      <c r="H5" s="100"/>
      <c r="I5" s="100"/>
    </row>
    <row r="6" spans="1:9" s="15" customFormat="1" ht="13.8" thickBot="1">
      <c r="A6" s="130"/>
      <c r="B6" s="131" t="s">
        <v>76</v>
      </c>
      <c r="C6" s="131"/>
      <c r="D6" s="132"/>
      <c r="E6" s="133" t="s">
        <v>3</v>
      </c>
      <c r="F6" s="134" t="s">
        <v>4</v>
      </c>
      <c r="G6" s="134" t="s">
        <v>19</v>
      </c>
      <c r="H6" s="134" t="s">
        <v>20</v>
      </c>
      <c r="I6" s="135" t="s">
        <v>58</v>
      </c>
    </row>
    <row r="7" spans="1:9" s="15" customFormat="1">
      <c r="A7" s="136" t="str">
        <f>[1]Položky!B7</f>
        <v>11</v>
      </c>
      <c r="B7" s="137" t="str">
        <f>[1]Položky!C7</f>
        <v>Přípravné a přidružené práce</v>
      </c>
      <c r="C7" s="89"/>
      <c r="D7" s="138"/>
      <c r="E7" s="139">
        <f>'ST - Položky'!G23</f>
        <v>0</v>
      </c>
      <c r="F7" s="140">
        <f>[1]Položky!BB23</f>
        <v>0</v>
      </c>
      <c r="G7" s="140">
        <f>[1]Položky!BC23</f>
        <v>0</v>
      </c>
      <c r="H7" s="140">
        <f>[1]Položky!BD23</f>
        <v>0</v>
      </c>
      <c r="I7" s="141">
        <f>[1]Položky!BE23</f>
        <v>0</v>
      </c>
    </row>
    <row r="8" spans="1:9" s="15" customFormat="1">
      <c r="A8" s="136" t="str">
        <f>[1]Položky!B24</f>
        <v>3</v>
      </c>
      <c r="B8" s="137" t="str">
        <f>[1]Položky!C24</f>
        <v>Svislé a kompletní konstrukce</v>
      </c>
      <c r="C8" s="89"/>
      <c r="D8" s="138"/>
      <c r="E8" s="139">
        <f>'ST - Položky'!G114</f>
        <v>0</v>
      </c>
      <c r="F8" s="140">
        <f>[1]Položky!BB114</f>
        <v>0</v>
      </c>
      <c r="G8" s="140">
        <f>[1]Položky!BC114</f>
        <v>0</v>
      </c>
      <c r="H8" s="140">
        <f>[1]Položky!BD114</f>
        <v>0</v>
      </c>
      <c r="I8" s="141">
        <f>[1]Položky!BE114</f>
        <v>0</v>
      </c>
    </row>
    <row r="9" spans="1:9" s="15" customFormat="1">
      <c r="A9" s="136" t="str">
        <f>[1]Položky!B115</f>
        <v>311</v>
      </c>
      <c r="B9" s="137" t="str">
        <f>[1]Položky!C115</f>
        <v>Sádrokartonové konstrukce</v>
      </c>
      <c r="C9" s="89"/>
      <c r="D9" s="138"/>
      <c r="E9" s="139">
        <f>'ST - Položky'!G152-I9</f>
        <v>0</v>
      </c>
      <c r="F9" s="140">
        <f>[1]Položky!BB152</f>
        <v>0</v>
      </c>
      <c r="G9" s="140">
        <f>[1]Položky!BC152</f>
        <v>0</v>
      </c>
      <c r="H9" s="140">
        <f>[1]Položky!BD152</f>
        <v>0</v>
      </c>
      <c r="I9" s="141">
        <f>'ST - Položky'!G151</f>
        <v>0</v>
      </c>
    </row>
    <row r="10" spans="1:9" s="15" customFormat="1">
      <c r="A10" s="136" t="str">
        <f>[1]Položky!B153</f>
        <v>61</v>
      </c>
      <c r="B10" s="137" t="str">
        <f>[1]Položky!C153</f>
        <v>Upravy povrchů vnitřní</v>
      </c>
      <c r="C10" s="89"/>
      <c r="D10" s="138"/>
      <c r="E10" s="139">
        <f>'ST - Položky'!G182</f>
        <v>0</v>
      </c>
      <c r="F10" s="140">
        <f>[1]Položky!BB182</f>
        <v>0</v>
      </c>
      <c r="G10" s="140">
        <f>[1]Položky!BC182</f>
        <v>0</v>
      </c>
      <c r="H10" s="140">
        <f>[1]Položky!BD182</f>
        <v>0</v>
      </c>
      <c r="I10" s="141">
        <f>[1]Položky!BE182</f>
        <v>0</v>
      </c>
    </row>
    <row r="11" spans="1:9" s="15" customFormat="1">
      <c r="A11" s="136" t="str">
        <f>[1]Položky!B183</f>
        <v>62</v>
      </c>
      <c r="B11" s="137" t="str">
        <f>[1]Položky!C183</f>
        <v>Úpravy povrchů vnější</v>
      </c>
      <c r="C11" s="89"/>
      <c r="D11" s="138"/>
      <c r="E11" s="139">
        <f>'ST - Položky'!G206</f>
        <v>0</v>
      </c>
      <c r="F11" s="140">
        <f>[1]Položky!BB206</f>
        <v>0</v>
      </c>
      <c r="G11" s="140">
        <f>[1]Položky!BC206</f>
        <v>0</v>
      </c>
      <c r="H11" s="140">
        <f>[1]Položky!BD206</f>
        <v>0</v>
      </c>
      <c r="I11" s="141">
        <f>[1]Položky!BE206</f>
        <v>0</v>
      </c>
    </row>
    <row r="12" spans="1:9" s="15" customFormat="1">
      <c r="A12" s="136" t="str">
        <f>[1]Položky!B207</f>
        <v>63</v>
      </c>
      <c r="B12" s="137" t="str">
        <f>[1]Položky!C207</f>
        <v>Podlahy a podlahové konstrukce</v>
      </c>
      <c r="C12" s="89"/>
      <c r="D12" s="138"/>
      <c r="E12" s="139">
        <f>'ST - Položky'!G245</f>
        <v>0</v>
      </c>
      <c r="F12" s="140">
        <f>[1]Položky!BB245</f>
        <v>0</v>
      </c>
      <c r="G12" s="140">
        <f>[1]Položky!BC245</f>
        <v>0</v>
      </c>
      <c r="H12" s="140">
        <f>[1]Položky!BD245</f>
        <v>0</v>
      </c>
      <c r="I12" s="141">
        <f>[1]Položky!BE245</f>
        <v>0</v>
      </c>
    </row>
    <row r="13" spans="1:9" s="15" customFormat="1">
      <c r="A13" s="136" t="str">
        <f>[1]Položky!B246</f>
        <v>94</v>
      </c>
      <c r="B13" s="137" t="str">
        <f>[1]Položky!C246</f>
        <v>Lešení a stavební výtahy</v>
      </c>
      <c r="C13" s="89"/>
      <c r="D13" s="138"/>
      <c r="E13" s="139">
        <f>'ST - Položky'!G254</f>
        <v>0</v>
      </c>
      <c r="F13" s="140">
        <f>[1]Položky!BB254</f>
        <v>0</v>
      </c>
      <c r="G13" s="140">
        <f>[1]Položky!BC254</f>
        <v>0</v>
      </c>
      <c r="H13" s="140">
        <f>[1]Položky!BD254</f>
        <v>0</v>
      </c>
      <c r="I13" s="141">
        <f>[1]Položky!BE254</f>
        <v>0</v>
      </c>
    </row>
    <row r="14" spans="1:9" s="15" customFormat="1">
      <c r="A14" s="136" t="str">
        <f>[1]Položky!B255</f>
        <v>95</v>
      </c>
      <c r="B14" s="137" t="str">
        <f>[1]Položky!C255</f>
        <v>Dokončovací konstrukce na pozemních stavbách</v>
      </c>
      <c r="C14" s="89"/>
      <c r="D14" s="138"/>
      <c r="E14" s="139">
        <f>'ST - Položky'!G290</f>
        <v>0</v>
      </c>
      <c r="F14" s="140">
        <f>[1]Položky!BB290</f>
        <v>0</v>
      </c>
      <c r="G14" s="140">
        <f>[1]Položky!BC290</f>
        <v>0</v>
      </c>
      <c r="H14" s="140">
        <f>[1]Položky!BD290</f>
        <v>0</v>
      </c>
      <c r="I14" s="141">
        <f>[1]Položky!BE290</f>
        <v>0</v>
      </c>
    </row>
    <row r="15" spans="1:9" s="15" customFormat="1">
      <c r="A15" s="136" t="str">
        <f>[1]Položky!B291</f>
        <v>99</v>
      </c>
      <c r="B15" s="137" t="str">
        <f>[1]Položky!C291</f>
        <v>Staveništní přesun hmot</v>
      </c>
      <c r="C15" s="89"/>
      <c r="D15" s="138"/>
      <c r="E15" s="139">
        <f>'ST - Položky'!G293</f>
        <v>0</v>
      </c>
      <c r="F15" s="140">
        <f>[1]Položky!BB293</f>
        <v>0</v>
      </c>
      <c r="G15" s="140">
        <f>[1]Položky!BC293</f>
        <v>0</v>
      </c>
      <c r="H15" s="140">
        <f>[1]Položky!BD293</f>
        <v>0</v>
      </c>
      <c r="I15" s="141">
        <f>[1]Položky!BE293</f>
        <v>0</v>
      </c>
    </row>
    <row r="16" spans="1:9" s="15" customFormat="1">
      <c r="A16" s="136" t="str">
        <f>[1]Položky!B294</f>
        <v>711</v>
      </c>
      <c r="B16" s="137" t="str">
        <f>[1]Položky!C294</f>
        <v>Izolace proti vodě</v>
      </c>
      <c r="C16" s="89"/>
      <c r="D16" s="138"/>
      <c r="E16" s="139">
        <f>[1]Položky!BA331</f>
        <v>0</v>
      </c>
      <c r="F16" s="140">
        <f>'ST - Položky'!G331</f>
        <v>0</v>
      </c>
      <c r="G16" s="140">
        <f>[1]Položky!BC331</f>
        <v>0</v>
      </c>
      <c r="H16" s="140">
        <f>[1]Položky!BD331</f>
        <v>0</v>
      </c>
      <c r="I16" s="141">
        <f>[1]Položky!BE331</f>
        <v>0</v>
      </c>
    </row>
    <row r="17" spans="1:9" s="15" customFormat="1">
      <c r="A17" s="136" t="str">
        <f>[1]Položky!B332</f>
        <v>712</v>
      </c>
      <c r="B17" s="137" t="str">
        <f>[1]Položky!C332</f>
        <v>Živičné krytiny</v>
      </c>
      <c r="C17" s="89"/>
      <c r="D17" s="138"/>
      <c r="E17" s="139">
        <f>[1]Položky!BA380</f>
        <v>0</v>
      </c>
      <c r="F17" s="140">
        <f>'ST - Položky'!G380</f>
        <v>0</v>
      </c>
      <c r="G17" s="140">
        <f>[1]Položky!BC380</f>
        <v>0</v>
      </c>
      <c r="H17" s="140">
        <f>[1]Položky!BD380</f>
        <v>0</v>
      </c>
      <c r="I17" s="141">
        <f>[1]Položky!BE380</f>
        <v>0</v>
      </c>
    </row>
    <row r="18" spans="1:9" s="15" customFormat="1">
      <c r="A18" s="136" t="str">
        <f>[1]Položky!B381</f>
        <v>713</v>
      </c>
      <c r="B18" s="137" t="str">
        <f>[1]Položky!C381</f>
        <v>Izolace tepelné</v>
      </c>
      <c r="C18" s="89"/>
      <c r="D18" s="138"/>
      <c r="E18" s="139">
        <f>[1]Položky!BA436</f>
        <v>0</v>
      </c>
      <c r="F18" s="140">
        <f>'ST - Položky'!G436</f>
        <v>0</v>
      </c>
      <c r="G18" s="140">
        <f>[1]Položky!BC436</f>
        <v>0</v>
      </c>
      <c r="H18" s="140">
        <f>[1]Položky!BD436</f>
        <v>0</v>
      </c>
      <c r="I18" s="141">
        <f>[1]Položky!BE436</f>
        <v>0</v>
      </c>
    </row>
    <row r="19" spans="1:9" s="15" customFormat="1">
      <c r="A19" s="136" t="str">
        <f>[1]Položky!B437</f>
        <v>721</v>
      </c>
      <c r="B19" s="137" t="str">
        <f>[1]Položky!C437</f>
        <v>Vnitřní kanalizace</v>
      </c>
      <c r="C19" s="89"/>
      <c r="D19" s="138"/>
      <c r="E19" s="139">
        <f>[1]Položky!BA439</f>
        <v>0</v>
      </c>
      <c r="F19" s="140">
        <f>'ST - Položky'!G439</f>
        <v>0</v>
      </c>
      <c r="G19" s="140">
        <f>[1]Položky!BC439</f>
        <v>0</v>
      </c>
      <c r="H19" s="140">
        <f>[1]Položky!BD439</f>
        <v>0</v>
      </c>
      <c r="I19" s="141">
        <f>[1]Položky!BE439</f>
        <v>0</v>
      </c>
    </row>
    <row r="20" spans="1:9" s="15" customFormat="1">
      <c r="A20" s="136" t="str">
        <f>[1]Položky!B440</f>
        <v>762</v>
      </c>
      <c r="B20" s="137" t="str">
        <f>[1]Položky!C440</f>
        <v>Konstrukce tesařské</v>
      </c>
      <c r="C20" s="89"/>
      <c r="D20" s="138"/>
      <c r="E20" s="139">
        <f>[1]Položky!BA449</f>
        <v>0</v>
      </c>
      <c r="F20" s="140">
        <f>'ST - Položky'!G449</f>
        <v>0</v>
      </c>
      <c r="G20" s="140">
        <f>[1]Položky!BC449</f>
        <v>0</v>
      </c>
      <c r="H20" s="140">
        <f>[1]Položky!BD449</f>
        <v>0</v>
      </c>
      <c r="I20" s="141">
        <f>[1]Položky!BE449</f>
        <v>0</v>
      </c>
    </row>
    <row r="21" spans="1:9" s="15" customFormat="1">
      <c r="A21" s="136" t="str">
        <f>[1]Položky!B450</f>
        <v>764</v>
      </c>
      <c r="B21" s="137" t="str">
        <f>[1]Položky!C450</f>
        <v>Konstrukce klempířské</v>
      </c>
      <c r="C21" s="89"/>
      <c r="D21" s="138"/>
      <c r="E21" s="139">
        <f>[1]Položky!BA509</f>
        <v>0</v>
      </c>
      <c r="F21" s="140">
        <f>'ST - Položky'!G509</f>
        <v>0</v>
      </c>
      <c r="G21" s="140">
        <f>[1]Položky!BC509</f>
        <v>0</v>
      </c>
      <c r="H21" s="140">
        <f>[1]Položky!BD509</f>
        <v>0</v>
      </c>
      <c r="I21" s="141">
        <f>[1]Položky!BE509</f>
        <v>0</v>
      </c>
    </row>
    <row r="22" spans="1:9" s="15" customFormat="1">
      <c r="A22" s="136" t="str">
        <f>[1]Položky!B510</f>
        <v>766</v>
      </c>
      <c r="B22" s="137" t="str">
        <f>[1]Položky!C510</f>
        <v>Konstrukce truhlářské</v>
      </c>
      <c r="C22" s="89"/>
      <c r="D22" s="138"/>
      <c r="E22" s="139">
        <f>[1]Položky!BA589</f>
        <v>0</v>
      </c>
      <c r="F22" s="140">
        <f>'ST - Položky'!G589</f>
        <v>0</v>
      </c>
      <c r="G22" s="140">
        <f>[1]Položky!BC589</f>
        <v>0</v>
      </c>
      <c r="H22" s="140">
        <f>[1]Položky!BD589</f>
        <v>0</v>
      </c>
      <c r="I22" s="141">
        <f>[1]Položky!BE589</f>
        <v>0</v>
      </c>
    </row>
    <row r="23" spans="1:9" s="15" customFormat="1">
      <c r="A23" s="136" t="str">
        <f>[1]Položky!B590</f>
        <v>767</v>
      </c>
      <c r="B23" s="137" t="str">
        <f>[1]Položky!C590</f>
        <v>Konstrukce zámečnické</v>
      </c>
      <c r="C23" s="89"/>
      <c r="D23" s="138"/>
      <c r="E23" s="139">
        <f>[1]Položky!BA758</f>
        <v>0</v>
      </c>
      <c r="F23" s="140">
        <f>'ST - Položky'!G758</f>
        <v>0</v>
      </c>
      <c r="G23" s="140">
        <f>[1]Položky!BC758</f>
        <v>0</v>
      </c>
      <c r="H23" s="140">
        <f>[1]Položky!BD758</f>
        <v>0</v>
      </c>
      <c r="I23" s="141">
        <f>[1]Položky!BE758</f>
        <v>0</v>
      </c>
    </row>
    <row r="24" spans="1:9" s="15" customFormat="1">
      <c r="A24" s="136" t="str">
        <f>[1]Položky!B759</f>
        <v>771</v>
      </c>
      <c r="B24" s="137" t="str">
        <f>[1]Položky!C759</f>
        <v>Podlahy z dlaždic a obklady</v>
      </c>
      <c r="C24" s="89"/>
      <c r="D24" s="138"/>
      <c r="E24" s="139">
        <f>[1]Položky!BA805</f>
        <v>0</v>
      </c>
      <c r="F24" s="140">
        <f>'ST - Položky'!G805</f>
        <v>0</v>
      </c>
      <c r="G24" s="140">
        <f>[1]Položky!BC805</f>
        <v>0</v>
      </c>
      <c r="H24" s="140">
        <f>[1]Položky!BD805</f>
        <v>0</v>
      </c>
      <c r="I24" s="141">
        <f>[1]Položky!BE805</f>
        <v>0</v>
      </c>
    </row>
    <row r="25" spans="1:9" s="15" customFormat="1">
      <c r="A25" s="136" t="str">
        <f>[1]Položky!B806</f>
        <v>776</v>
      </c>
      <c r="B25" s="137" t="str">
        <f>[1]Položky!C806</f>
        <v>Podlahy povlakové</v>
      </c>
      <c r="C25" s="89"/>
      <c r="D25" s="138"/>
      <c r="E25" s="139">
        <f>[1]Položky!BA821</f>
        <v>0</v>
      </c>
      <c r="F25" s="140">
        <f>'ST - Položky'!G821</f>
        <v>0</v>
      </c>
      <c r="G25" s="140">
        <f>[1]Položky!BC821</f>
        <v>0</v>
      </c>
      <c r="H25" s="140">
        <f>[1]Položky!BD821</f>
        <v>0</v>
      </c>
      <c r="I25" s="141">
        <f>[1]Položky!BE821</f>
        <v>0</v>
      </c>
    </row>
    <row r="26" spans="1:9" s="15" customFormat="1">
      <c r="A26" s="136" t="str">
        <f>[1]Položky!B822</f>
        <v>781</v>
      </c>
      <c r="B26" s="137" t="str">
        <f>[1]Položky!C822</f>
        <v>Obklady keramické</v>
      </c>
      <c r="C26" s="89"/>
      <c r="D26" s="138"/>
      <c r="E26" s="139">
        <f>[1]Položky!BA858</f>
        <v>0</v>
      </c>
      <c r="F26" s="140">
        <f>'ST - Položky'!G858</f>
        <v>0</v>
      </c>
      <c r="G26" s="140">
        <f>[1]Položky!BC858</f>
        <v>0</v>
      </c>
      <c r="H26" s="140">
        <f>[1]Položky!BD858</f>
        <v>0</v>
      </c>
      <c r="I26" s="141">
        <f>[1]Položky!BE858</f>
        <v>0</v>
      </c>
    </row>
    <row r="27" spans="1:9" s="15" customFormat="1">
      <c r="A27" s="136" t="str">
        <f>[1]Položky!B859</f>
        <v>783</v>
      </c>
      <c r="B27" s="137" t="str">
        <f>[1]Položky!C859</f>
        <v>Nátěry</v>
      </c>
      <c r="C27" s="89"/>
      <c r="D27" s="138"/>
      <c r="E27" s="139">
        <f>[1]Položky!BA872</f>
        <v>0</v>
      </c>
      <c r="F27" s="140">
        <f>'ST - Položky'!G872</f>
        <v>0</v>
      </c>
      <c r="G27" s="140">
        <f>[1]Položky!BC872</f>
        <v>0</v>
      </c>
      <c r="H27" s="140">
        <f>[1]Položky!BD872</f>
        <v>0</v>
      </c>
      <c r="I27" s="141">
        <f>[1]Položky!BE872</f>
        <v>0</v>
      </c>
    </row>
    <row r="28" spans="1:9" s="15" customFormat="1">
      <c r="A28" s="136" t="str">
        <f>[1]Položky!B873</f>
        <v>784</v>
      </c>
      <c r="B28" s="137" t="str">
        <f>[1]Položky!C873</f>
        <v>Malby</v>
      </c>
      <c r="C28" s="89"/>
      <c r="D28" s="138"/>
      <c r="E28" s="139">
        <f>[1]Položky!BA944</f>
        <v>0</v>
      </c>
      <c r="F28" s="140">
        <f>'ST - Položky'!G944</f>
        <v>0</v>
      </c>
      <c r="G28" s="140">
        <f>[1]Položky!BC944</f>
        <v>0</v>
      </c>
      <c r="H28" s="140">
        <f>[1]Položky!BD944</f>
        <v>0</v>
      </c>
      <c r="I28" s="141">
        <f>[1]Položky!BE944</f>
        <v>0</v>
      </c>
    </row>
    <row r="29" spans="1:9" s="15" customFormat="1">
      <c r="A29" s="136" t="str">
        <f>[1]Položky!B945</f>
        <v>790</v>
      </c>
      <c r="B29" s="137" t="str">
        <f>[1]Položky!C945</f>
        <v>Vnitřní vybavení</v>
      </c>
      <c r="C29" s="89"/>
      <c r="D29" s="138"/>
      <c r="E29" s="139">
        <f>[1]Položky!BA980</f>
        <v>0</v>
      </c>
      <c r="F29" s="140">
        <f>'ST - Položky'!G980</f>
        <v>0</v>
      </c>
      <c r="G29" s="140">
        <f>[1]Položky!BC980</f>
        <v>0</v>
      </c>
      <c r="H29" s="140">
        <f>[1]Položky!BD980</f>
        <v>0</v>
      </c>
      <c r="I29" s="141">
        <f>[1]Položky!BE980</f>
        <v>0</v>
      </c>
    </row>
    <row r="30" spans="1:9" s="15" customFormat="1" ht="13.8" thickBot="1">
      <c r="A30" s="136" t="str">
        <f>[1]Položky!B981</f>
        <v>M33</v>
      </c>
      <c r="B30" s="137" t="str">
        <f>[1]Položky!C981</f>
        <v>Montáže dopravních zařízení a vah-výtahy</v>
      </c>
      <c r="C30" s="89"/>
      <c r="D30" s="138"/>
      <c r="E30" s="139">
        <f>[1]Položky!BA986</f>
        <v>0</v>
      </c>
      <c r="F30" s="140">
        <v>0</v>
      </c>
      <c r="G30" s="140">
        <f>[1]Položky!BC986</f>
        <v>0</v>
      </c>
      <c r="H30" s="140">
        <f>'ST - Položky'!G986</f>
        <v>0</v>
      </c>
      <c r="I30" s="141">
        <f>[1]Položky!BE986</f>
        <v>0</v>
      </c>
    </row>
    <row r="31" spans="1:9" s="148" customFormat="1" ht="13.8" thickBot="1">
      <c r="A31" s="142"/>
      <c r="B31" s="143" t="s">
        <v>77</v>
      </c>
      <c r="C31" s="143"/>
      <c r="D31" s="144"/>
      <c r="E31" s="145">
        <f>SUM(E7:E30)</f>
        <v>0</v>
      </c>
      <c r="F31" s="146">
        <f>SUM(F7:F30)</f>
        <v>0</v>
      </c>
      <c r="G31" s="146">
        <f>SUM(G7:G30)</f>
        <v>0</v>
      </c>
      <c r="H31" s="146">
        <f>SUM(H7:H30)</f>
        <v>0</v>
      </c>
      <c r="I31" s="147">
        <f>SUM(I7:I30)</f>
        <v>0</v>
      </c>
    </row>
    <row r="32" spans="1:9">
      <c r="A32" s="89"/>
      <c r="B32" s="89"/>
      <c r="C32" s="89"/>
      <c r="D32" s="89"/>
      <c r="E32" s="89"/>
      <c r="F32" s="89"/>
      <c r="G32" s="89"/>
      <c r="H32" s="89"/>
      <c r="I32" s="89"/>
    </row>
    <row r="33" spans="1:57" ht="19.5" customHeight="1">
      <c r="A33" s="128" t="s">
        <v>78</v>
      </c>
      <c r="B33" s="128"/>
      <c r="C33" s="128"/>
      <c r="D33" s="128"/>
      <c r="E33" s="128"/>
      <c r="F33" s="128"/>
      <c r="G33" s="149"/>
      <c r="H33" s="128"/>
      <c r="I33" s="128"/>
      <c r="BA33" s="64"/>
      <c r="BB33" s="64"/>
      <c r="BC33" s="64"/>
      <c r="BD33" s="64"/>
      <c r="BE33" s="64"/>
    </row>
    <row r="34" spans="1:57" ht="13.8" thickBot="1">
      <c r="A34" s="100"/>
      <c r="B34" s="100"/>
      <c r="C34" s="100"/>
      <c r="D34" s="100"/>
      <c r="E34" s="100"/>
      <c r="F34" s="100"/>
      <c r="G34" s="100"/>
      <c r="H34" s="100"/>
      <c r="I34" s="100"/>
    </row>
    <row r="35" spans="1:57">
      <c r="A35" s="94" t="s">
        <v>79</v>
      </c>
      <c r="B35" s="95"/>
      <c r="C35" s="95"/>
      <c r="D35" s="150"/>
      <c r="E35" s="151" t="s">
        <v>80</v>
      </c>
      <c r="F35" s="152" t="s">
        <v>5</v>
      </c>
      <c r="G35" s="153" t="s">
        <v>81</v>
      </c>
      <c r="H35" s="154"/>
      <c r="I35" s="155" t="s">
        <v>80</v>
      </c>
    </row>
    <row r="36" spans="1:57">
      <c r="A36" s="87" t="s">
        <v>106</v>
      </c>
      <c r="B36" s="78"/>
      <c r="C36" s="78"/>
      <c r="D36" s="156"/>
      <c r="E36" s="157">
        <v>0</v>
      </c>
      <c r="F36" s="158">
        <v>5</v>
      </c>
      <c r="G36" s="159">
        <f t="shared" ref="G36:G42" si="0">CHOOSE(BA36+1,HSV+PSV,HSV+PSV+Mont,HSV+PSV+Dodavka+Mont,HSV,PSV,Mont,Dodavka,Mont+Dodavka,0)</f>
        <v>0</v>
      </c>
      <c r="H36" s="160"/>
      <c r="I36" s="161">
        <f t="shared" ref="I36:I42" si="1">E36+F36*G36/100</f>
        <v>0</v>
      </c>
      <c r="BA36" s="14">
        <v>0</v>
      </c>
    </row>
    <row r="37" spans="1:57">
      <c r="A37" s="87" t="s">
        <v>107</v>
      </c>
      <c r="B37" s="78"/>
      <c r="C37" s="78"/>
      <c r="D37" s="156"/>
      <c r="E37" s="157">
        <v>0</v>
      </c>
      <c r="F37" s="158">
        <v>0</v>
      </c>
      <c r="G37" s="159">
        <f t="shared" si="0"/>
        <v>0</v>
      </c>
      <c r="H37" s="160"/>
      <c r="I37" s="161">
        <f t="shared" si="1"/>
        <v>0</v>
      </c>
      <c r="BA37" s="14">
        <v>0</v>
      </c>
    </row>
    <row r="38" spans="1:57">
      <c r="A38" s="87" t="s">
        <v>108</v>
      </c>
      <c r="B38" s="78"/>
      <c r="C38" s="78"/>
      <c r="D38" s="156"/>
      <c r="E38" s="157">
        <v>0</v>
      </c>
      <c r="F38" s="158">
        <v>0</v>
      </c>
      <c r="G38" s="159">
        <f t="shared" si="0"/>
        <v>0</v>
      </c>
      <c r="H38" s="160"/>
      <c r="I38" s="161">
        <f t="shared" si="1"/>
        <v>0</v>
      </c>
      <c r="BA38" s="14">
        <v>0</v>
      </c>
    </row>
    <row r="39" spans="1:57">
      <c r="A39" s="87" t="s">
        <v>82</v>
      </c>
      <c r="B39" s="78"/>
      <c r="C39" s="78"/>
      <c r="D39" s="156"/>
      <c r="E39" s="157">
        <v>0</v>
      </c>
      <c r="F39" s="158">
        <v>0</v>
      </c>
      <c r="G39" s="159">
        <f t="shared" si="0"/>
        <v>0</v>
      </c>
      <c r="H39" s="160"/>
      <c r="I39" s="161">
        <f t="shared" si="1"/>
        <v>0</v>
      </c>
      <c r="BA39" s="14">
        <v>0</v>
      </c>
    </row>
    <row r="40" spans="1:57">
      <c r="A40" s="87" t="s">
        <v>83</v>
      </c>
      <c r="B40" s="78"/>
      <c r="C40" s="78"/>
      <c r="D40" s="156"/>
      <c r="E40" s="157">
        <v>0</v>
      </c>
      <c r="F40" s="158">
        <v>0</v>
      </c>
      <c r="G40" s="159">
        <f t="shared" si="0"/>
        <v>0</v>
      </c>
      <c r="H40" s="160"/>
      <c r="I40" s="161">
        <f t="shared" si="1"/>
        <v>0</v>
      </c>
      <c r="BA40" s="14">
        <v>1</v>
      </c>
    </row>
    <row r="41" spans="1:57">
      <c r="A41" s="87" t="s">
        <v>109</v>
      </c>
      <c r="B41" s="78"/>
      <c r="C41" s="78"/>
      <c r="D41" s="156"/>
      <c r="E41" s="157">
        <v>0</v>
      </c>
      <c r="F41" s="158">
        <v>0</v>
      </c>
      <c r="G41" s="159">
        <f t="shared" si="0"/>
        <v>0</v>
      </c>
      <c r="H41" s="160"/>
      <c r="I41" s="161">
        <f t="shared" si="1"/>
        <v>0</v>
      </c>
      <c r="BA41" s="14">
        <v>1</v>
      </c>
    </row>
    <row r="42" spans="1:57">
      <c r="A42" s="87" t="s">
        <v>110</v>
      </c>
      <c r="B42" s="78"/>
      <c r="C42" s="78"/>
      <c r="D42" s="156"/>
      <c r="E42" s="157">
        <v>0</v>
      </c>
      <c r="F42" s="158">
        <v>0</v>
      </c>
      <c r="G42" s="159">
        <f t="shared" si="0"/>
        <v>0</v>
      </c>
      <c r="H42" s="160"/>
      <c r="I42" s="161">
        <f t="shared" si="1"/>
        <v>0</v>
      </c>
      <c r="BA42" s="14">
        <v>2</v>
      </c>
    </row>
    <row r="43" spans="1:57">
      <c r="A43" s="87" t="s">
        <v>111</v>
      </c>
      <c r="B43" s="78"/>
      <c r="C43" s="78"/>
      <c r="D43" s="156"/>
      <c r="E43" s="157"/>
      <c r="F43" s="158"/>
      <c r="G43" s="159"/>
      <c r="H43" s="160"/>
      <c r="I43" s="161">
        <v>550000</v>
      </c>
      <c r="BA43" s="14">
        <v>2</v>
      </c>
    </row>
    <row r="44" spans="1:57" ht="13.8" thickBot="1">
      <c r="A44" s="162"/>
      <c r="B44" s="163" t="s">
        <v>84</v>
      </c>
      <c r="C44" s="164"/>
      <c r="D44" s="165"/>
      <c r="E44" s="166"/>
      <c r="F44" s="167"/>
      <c r="G44" s="167"/>
      <c r="H44" s="245">
        <f>SUM(I36:I43)</f>
        <v>550000</v>
      </c>
      <c r="I44" s="246"/>
    </row>
    <row r="46" spans="1:57">
      <c r="B46" s="148"/>
      <c r="F46" s="168"/>
      <c r="G46" s="169"/>
      <c r="H46" s="169"/>
      <c r="I46" s="17"/>
    </row>
    <row r="47" spans="1:57">
      <c r="F47" s="168"/>
      <c r="G47" s="169"/>
      <c r="H47" s="169"/>
      <c r="I47" s="17"/>
    </row>
    <row r="48" spans="1:57">
      <c r="F48" s="168"/>
      <c r="G48" s="169"/>
      <c r="H48" s="169"/>
      <c r="I48" s="17"/>
    </row>
    <row r="49" spans="6:9">
      <c r="F49" s="168"/>
      <c r="G49" s="169"/>
      <c r="H49" s="169"/>
      <c r="I49" s="17"/>
    </row>
    <row r="50" spans="6:9">
      <c r="F50" s="168"/>
      <c r="G50" s="169"/>
      <c r="H50" s="169"/>
      <c r="I50" s="17"/>
    </row>
    <row r="51" spans="6:9">
      <c r="F51" s="168"/>
      <c r="G51" s="169"/>
      <c r="H51" s="169"/>
      <c r="I51" s="17"/>
    </row>
    <row r="52" spans="6:9">
      <c r="F52" s="168"/>
      <c r="G52" s="169"/>
      <c r="H52" s="169"/>
      <c r="I52" s="17"/>
    </row>
    <row r="53" spans="6:9">
      <c r="F53" s="168"/>
      <c r="G53" s="169"/>
      <c r="H53" s="169"/>
      <c r="I53" s="17"/>
    </row>
    <row r="54" spans="6:9">
      <c r="F54" s="168"/>
      <c r="G54" s="169"/>
      <c r="H54" s="169"/>
      <c r="I54" s="17"/>
    </row>
    <row r="55" spans="6:9">
      <c r="F55" s="168"/>
      <c r="G55" s="169"/>
      <c r="H55" s="169"/>
      <c r="I55" s="17"/>
    </row>
    <row r="56" spans="6:9">
      <c r="F56" s="168"/>
      <c r="G56" s="169"/>
      <c r="H56" s="169"/>
      <c r="I56" s="17"/>
    </row>
    <row r="57" spans="6:9">
      <c r="F57" s="168"/>
      <c r="G57" s="169"/>
      <c r="H57" s="169"/>
      <c r="I57" s="17"/>
    </row>
    <row r="58" spans="6:9">
      <c r="F58" s="168"/>
      <c r="G58" s="169"/>
      <c r="H58" s="169"/>
      <c r="I58" s="17"/>
    </row>
    <row r="59" spans="6:9">
      <c r="F59" s="168"/>
      <c r="G59" s="169"/>
      <c r="H59" s="169"/>
      <c r="I59" s="17"/>
    </row>
    <row r="60" spans="6:9">
      <c r="F60" s="168"/>
      <c r="G60" s="169"/>
      <c r="H60" s="169"/>
      <c r="I60" s="17"/>
    </row>
    <row r="61" spans="6:9">
      <c r="F61" s="168"/>
      <c r="G61" s="169"/>
      <c r="H61" s="169"/>
      <c r="I61" s="17"/>
    </row>
    <row r="62" spans="6:9">
      <c r="F62" s="168"/>
      <c r="G62" s="169"/>
      <c r="H62" s="169"/>
      <c r="I62" s="17"/>
    </row>
    <row r="63" spans="6:9">
      <c r="F63" s="168"/>
      <c r="G63" s="169"/>
      <c r="H63" s="169"/>
      <c r="I63" s="17"/>
    </row>
    <row r="64" spans="6:9">
      <c r="F64" s="168"/>
      <c r="G64" s="169"/>
      <c r="H64" s="169"/>
      <c r="I64" s="17"/>
    </row>
    <row r="65" spans="6:9">
      <c r="F65" s="168"/>
      <c r="G65" s="169"/>
      <c r="H65" s="169"/>
      <c r="I65" s="17"/>
    </row>
    <row r="66" spans="6:9">
      <c r="F66" s="168"/>
      <c r="G66" s="169"/>
      <c r="H66" s="169"/>
      <c r="I66" s="17"/>
    </row>
    <row r="67" spans="6:9">
      <c r="F67" s="168"/>
      <c r="G67" s="169"/>
      <c r="H67" s="169"/>
      <c r="I67" s="17"/>
    </row>
    <row r="68" spans="6:9">
      <c r="F68" s="168"/>
      <c r="G68" s="169"/>
      <c r="H68" s="169"/>
      <c r="I68" s="17"/>
    </row>
    <row r="69" spans="6:9">
      <c r="F69" s="168"/>
      <c r="G69" s="169"/>
      <c r="H69" s="169"/>
      <c r="I69" s="17"/>
    </row>
    <row r="70" spans="6:9">
      <c r="F70" s="168"/>
      <c r="G70" s="169"/>
      <c r="H70" s="169"/>
      <c r="I70" s="17"/>
    </row>
    <row r="71" spans="6:9">
      <c r="F71" s="168"/>
      <c r="G71" s="169"/>
      <c r="H71" s="169"/>
      <c r="I71" s="17"/>
    </row>
    <row r="72" spans="6:9">
      <c r="F72" s="168"/>
      <c r="G72" s="169"/>
      <c r="H72" s="169"/>
      <c r="I72" s="17"/>
    </row>
    <row r="73" spans="6:9">
      <c r="F73" s="168"/>
      <c r="G73" s="169"/>
      <c r="H73" s="169"/>
      <c r="I73" s="17"/>
    </row>
    <row r="74" spans="6:9">
      <c r="F74" s="168"/>
      <c r="G74" s="169"/>
      <c r="H74" s="169"/>
      <c r="I74" s="17"/>
    </row>
    <row r="75" spans="6:9">
      <c r="F75" s="168"/>
      <c r="G75" s="169"/>
      <c r="H75" s="169"/>
      <c r="I75" s="17"/>
    </row>
    <row r="76" spans="6:9">
      <c r="F76" s="168"/>
      <c r="G76" s="169"/>
      <c r="H76" s="169"/>
      <c r="I76" s="17"/>
    </row>
    <row r="77" spans="6:9">
      <c r="F77" s="168"/>
      <c r="G77" s="169"/>
      <c r="H77" s="169"/>
      <c r="I77" s="17"/>
    </row>
    <row r="78" spans="6:9">
      <c r="F78" s="168"/>
      <c r="G78" s="169"/>
      <c r="H78" s="169"/>
      <c r="I78" s="17"/>
    </row>
    <row r="79" spans="6:9">
      <c r="F79" s="168"/>
      <c r="G79" s="169"/>
      <c r="H79" s="169"/>
      <c r="I79" s="17"/>
    </row>
    <row r="80" spans="6:9">
      <c r="F80" s="168"/>
      <c r="G80" s="169"/>
      <c r="H80" s="169"/>
      <c r="I80" s="17"/>
    </row>
    <row r="81" spans="6:9">
      <c r="F81" s="168"/>
      <c r="G81" s="169"/>
      <c r="H81" s="169"/>
      <c r="I81" s="17"/>
    </row>
    <row r="82" spans="6:9">
      <c r="F82" s="168"/>
      <c r="G82" s="169"/>
      <c r="H82" s="169"/>
      <c r="I82" s="17"/>
    </row>
    <row r="83" spans="6:9">
      <c r="F83" s="168"/>
      <c r="G83" s="169"/>
      <c r="H83" s="169"/>
      <c r="I83" s="17"/>
    </row>
    <row r="84" spans="6:9">
      <c r="F84" s="168"/>
      <c r="G84" s="169"/>
      <c r="H84" s="169"/>
      <c r="I84" s="17"/>
    </row>
    <row r="85" spans="6:9">
      <c r="F85" s="168"/>
      <c r="G85" s="169"/>
      <c r="H85" s="169"/>
      <c r="I85" s="17"/>
    </row>
    <row r="86" spans="6:9">
      <c r="F86" s="168"/>
      <c r="G86" s="169"/>
      <c r="H86" s="169"/>
      <c r="I86" s="17"/>
    </row>
    <row r="87" spans="6:9">
      <c r="F87" s="168"/>
      <c r="G87" s="169"/>
      <c r="H87" s="169"/>
      <c r="I87" s="17"/>
    </row>
    <row r="88" spans="6:9">
      <c r="F88" s="168"/>
      <c r="G88" s="169"/>
      <c r="H88" s="169"/>
      <c r="I88" s="17"/>
    </row>
    <row r="89" spans="6:9">
      <c r="F89" s="168"/>
      <c r="G89" s="169"/>
      <c r="H89" s="169"/>
      <c r="I89" s="17"/>
    </row>
    <row r="90" spans="6:9">
      <c r="F90" s="168"/>
      <c r="G90" s="169"/>
      <c r="H90" s="169"/>
      <c r="I90" s="17"/>
    </row>
    <row r="91" spans="6:9">
      <c r="F91" s="168"/>
      <c r="G91" s="169"/>
      <c r="H91" s="169"/>
      <c r="I91" s="17"/>
    </row>
    <row r="92" spans="6:9">
      <c r="F92" s="168"/>
      <c r="G92" s="169"/>
      <c r="H92" s="169"/>
      <c r="I92" s="17"/>
    </row>
    <row r="93" spans="6:9">
      <c r="F93" s="168"/>
      <c r="G93" s="169"/>
      <c r="H93" s="169"/>
      <c r="I93" s="17"/>
    </row>
    <row r="94" spans="6:9">
      <c r="F94" s="168"/>
      <c r="G94" s="169"/>
      <c r="H94" s="169"/>
      <c r="I94" s="17"/>
    </row>
    <row r="95" spans="6:9">
      <c r="F95" s="168"/>
      <c r="G95" s="169"/>
      <c r="H95" s="169"/>
      <c r="I95" s="17"/>
    </row>
  </sheetData>
  <sheetProtection password="DCC9" sheet="1" objects="1" scenarios="1" selectLockedCells="1"/>
  <mergeCells count="4">
    <mergeCell ref="A1:B1"/>
    <mergeCell ref="A2:B2"/>
    <mergeCell ref="G2:I2"/>
    <mergeCell ref="H44:I44"/>
  </mergeCells>
  <pageMargins left="0.59055118110236227" right="0.39370078740157483" top="0.59055118110236227" bottom="0.98425196850393704" header="0.19685039370078741" footer="0.51181102362204722"/>
  <pageSetup paperSize="9" scale="98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Z1059"/>
  <sheetViews>
    <sheetView showGridLines="0" showZeros="0" view="pageBreakPreview" zoomScaleNormal="100" zoomScaleSheetLayoutView="100" workbookViewId="0">
      <selection activeCell="F984" sqref="F984"/>
    </sheetView>
  </sheetViews>
  <sheetFormatPr defaultColWidth="9.109375" defaultRowHeight="13.2"/>
  <cols>
    <col min="1" max="1" width="4.44140625" style="170" customWidth="1"/>
    <col min="2" max="2" width="11.5546875" style="170" customWidth="1"/>
    <col min="3" max="3" width="40.44140625" style="170" customWidth="1"/>
    <col min="4" max="4" width="5.5546875" style="170" customWidth="1"/>
    <col min="5" max="5" width="8.5546875" style="218" customWidth="1"/>
    <col min="6" max="6" width="9.88671875" style="170" customWidth="1"/>
    <col min="7" max="7" width="13.88671875" style="170" customWidth="1"/>
    <col min="8" max="11" width="9.109375" style="170"/>
    <col min="12" max="12" width="75.44140625" style="170" customWidth="1"/>
    <col min="13" max="13" width="45.33203125" style="170" customWidth="1"/>
    <col min="14" max="256" width="9.109375" style="170"/>
    <col min="257" max="257" width="4.44140625" style="170" customWidth="1"/>
    <col min="258" max="258" width="11.5546875" style="170" customWidth="1"/>
    <col min="259" max="259" width="40.44140625" style="170" customWidth="1"/>
    <col min="260" max="260" width="5.5546875" style="170" customWidth="1"/>
    <col min="261" max="261" width="8.5546875" style="170" customWidth="1"/>
    <col min="262" max="262" width="9.88671875" style="170" customWidth="1"/>
    <col min="263" max="263" width="13.88671875" style="170" customWidth="1"/>
    <col min="264" max="267" width="9.109375" style="170"/>
    <col min="268" max="268" width="75.44140625" style="170" customWidth="1"/>
    <col min="269" max="269" width="45.33203125" style="170" customWidth="1"/>
    <col min="270" max="512" width="9.109375" style="170"/>
    <col min="513" max="513" width="4.44140625" style="170" customWidth="1"/>
    <col min="514" max="514" width="11.5546875" style="170" customWidth="1"/>
    <col min="515" max="515" width="40.44140625" style="170" customWidth="1"/>
    <col min="516" max="516" width="5.5546875" style="170" customWidth="1"/>
    <col min="517" max="517" width="8.5546875" style="170" customWidth="1"/>
    <col min="518" max="518" width="9.88671875" style="170" customWidth="1"/>
    <col min="519" max="519" width="13.88671875" style="170" customWidth="1"/>
    <col min="520" max="523" width="9.109375" style="170"/>
    <col min="524" max="524" width="75.44140625" style="170" customWidth="1"/>
    <col min="525" max="525" width="45.33203125" style="170" customWidth="1"/>
    <col min="526" max="768" width="9.109375" style="170"/>
    <col min="769" max="769" width="4.44140625" style="170" customWidth="1"/>
    <col min="770" max="770" width="11.5546875" style="170" customWidth="1"/>
    <col min="771" max="771" width="40.44140625" style="170" customWidth="1"/>
    <col min="772" max="772" width="5.5546875" style="170" customWidth="1"/>
    <col min="773" max="773" width="8.5546875" style="170" customWidth="1"/>
    <col min="774" max="774" width="9.88671875" style="170" customWidth="1"/>
    <col min="775" max="775" width="13.88671875" style="170" customWidth="1"/>
    <col min="776" max="779" width="9.109375" style="170"/>
    <col min="780" max="780" width="75.44140625" style="170" customWidth="1"/>
    <col min="781" max="781" width="45.33203125" style="170" customWidth="1"/>
    <col min="782" max="1024" width="9.109375" style="170"/>
    <col min="1025" max="1025" width="4.44140625" style="170" customWidth="1"/>
    <col min="1026" max="1026" width="11.5546875" style="170" customWidth="1"/>
    <col min="1027" max="1027" width="40.44140625" style="170" customWidth="1"/>
    <col min="1028" max="1028" width="5.5546875" style="170" customWidth="1"/>
    <col min="1029" max="1029" width="8.5546875" style="170" customWidth="1"/>
    <col min="1030" max="1030" width="9.88671875" style="170" customWidth="1"/>
    <col min="1031" max="1031" width="13.88671875" style="170" customWidth="1"/>
    <col min="1032" max="1035" width="9.109375" style="170"/>
    <col min="1036" max="1036" width="75.44140625" style="170" customWidth="1"/>
    <col min="1037" max="1037" width="45.33203125" style="170" customWidth="1"/>
    <col min="1038" max="1280" width="9.109375" style="170"/>
    <col min="1281" max="1281" width="4.44140625" style="170" customWidth="1"/>
    <col min="1282" max="1282" width="11.5546875" style="170" customWidth="1"/>
    <col min="1283" max="1283" width="40.44140625" style="170" customWidth="1"/>
    <col min="1284" max="1284" width="5.5546875" style="170" customWidth="1"/>
    <col min="1285" max="1285" width="8.5546875" style="170" customWidth="1"/>
    <col min="1286" max="1286" width="9.88671875" style="170" customWidth="1"/>
    <col min="1287" max="1287" width="13.88671875" style="170" customWidth="1"/>
    <col min="1288" max="1291" width="9.109375" style="170"/>
    <col min="1292" max="1292" width="75.44140625" style="170" customWidth="1"/>
    <col min="1293" max="1293" width="45.33203125" style="170" customWidth="1"/>
    <col min="1294" max="1536" width="9.109375" style="170"/>
    <col min="1537" max="1537" width="4.44140625" style="170" customWidth="1"/>
    <col min="1538" max="1538" width="11.5546875" style="170" customWidth="1"/>
    <col min="1539" max="1539" width="40.44140625" style="170" customWidth="1"/>
    <col min="1540" max="1540" width="5.5546875" style="170" customWidth="1"/>
    <col min="1541" max="1541" width="8.5546875" style="170" customWidth="1"/>
    <col min="1542" max="1542" width="9.88671875" style="170" customWidth="1"/>
    <col min="1543" max="1543" width="13.88671875" style="170" customWidth="1"/>
    <col min="1544" max="1547" width="9.109375" style="170"/>
    <col min="1548" max="1548" width="75.44140625" style="170" customWidth="1"/>
    <col min="1549" max="1549" width="45.33203125" style="170" customWidth="1"/>
    <col min="1550" max="1792" width="9.109375" style="170"/>
    <col min="1793" max="1793" width="4.44140625" style="170" customWidth="1"/>
    <col min="1794" max="1794" width="11.5546875" style="170" customWidth="1"/>
    <col min="1795" max="1795" width="40.44140625" style="170" customWidth="1"/>
    <col min="1796" max="1796" width="5.5546875" style="170" customWidth="1"/>
    <col min="1797" max="1797" width="8.5546875" style="170" customWidth="1"/>
    <col min="1798" max="1798" width="9.88671875" style="170" customWidth="1"/>
    <col min="1799" max="1799" width="13.88671875" style="170" customWidth="1"/>
    <col min="1800" max="1803" width="9.109375" style="170"/>
    <col min="1804" max="1804" width="75.44140625" style="170" customWidth="1"/>
    <col min="1805" max="1805" width="45.33203125" style="170" customWidth="1"/>
    <col min="1806" max="2048" width="9.109375" style="170"/>
    <col min="2049" max="2049" width="4.44140625" style="170" customWidth="1"/>
    <col min="2050" max="2050" width="11.5546875" style="170" customWidth="1"/>
    <col min="2051" max="2051" width="40.44140625" style="170" customWidth="1"/>
    <col min="2052" max="2052" width="5.5546875" style="170" customWidth="1"/>
    <col min="2053" max="2053" width="8.5546875" style="170" customWidth="1"/>
    <col min="2054" max="2054" width="9.88671875" style="170" customWidth="1"/>
    <col min="2055" max="2055" width="13.88671875" style="170" customWidth="1"/>
    <col min="2056" max="2059" width="9.109375" style="170"/>
    <col min="2060" max="2060" width="75.44140625" style="170" customWidth="1"/>
    <col min="2061" max="2061" width="45.33203125" style="170" customWidth="1"/>
    <col min="2062" max="2304" width="9.109375" style="170"/>
    <col min="2305" max="2305" width="4.44140625" style="170" customWidth="1"/>
    <col min="2306" max="2306" width="11.5546875" style="170" customWidth="1"/>
    <col min="2307" max="2307" width="40.44140625" style="170" customWidth="1"/>
    <col min="2308" max="2308" width="5.5546875" style="170" customWidth="1"/>
    <col min="2309" max="2309" width="8.5546875" style="170" customWidth="1"/>
    <col min="2310" max="2310" width="9.88671875" style="170" customWidth="1"/>
    <col min="2311" max="2311" width="13.88671875" style="170" customWidth="1"/>
    <col min="2312" max="2315" width="9.109375" style="170"/>
    <col min="2316" max="2316" width="75.44140625" style="170" customWidth="1"/>
    <col min="2317" max="2317" width="45.33203125" style="170" customWidth="1"/>
    <col min="2318" max="2560" width="9.109375" style="170"/>
    <col min="2561" max="2561" width="4.44140625" style="170" customWidth="1"/>
    <col min="2562" max="2562" width="11.5546875" style="170" customWidth="1"/>
    <col min="2563" max="2563" width="40.44140625" style="170" customWidth="1"/>
    <col min="2564" max="2564" width="5.5546875" style="170" customWidth="1"/>
    <col min="2565" max="2565" width="8.5546875" style="170" customWidth="1"/>
    <col min="2566" max="2566" width="9.88671875" style="170" customWidth="1"/>
    <col min="2567" max="2567" width="13.88671875" style="170" customWidth="1"/>
    <col min="2568" max="2571" width="9.109375" style="170"/>
    <col min="2572" max="2572" width="75.44140625" style="170" customWidth="1"/>
    <col min="2573" max="2573" width="45.33203125" style="170" customWidth="1"/>
    <col min="2574" max="2816" width="9.109375" style="170"/>
    <col min="2817" max="2817" width="4.44140625" style="170" customWidth="1"/>
    <col min="2818" max="2818" width="11.5546875" style="170" customWidth="1"/>
    <col min="2819" max="2819" width="40.44140625" style="170" customWidth="1"/>
    <col min="2820" max="2820" width="5.5546875" style="170" customWidth="1"/>
    <col min="2821" max="2821" width="8.5546875" style="170" customWidth="1"/>
    <col min="2822" max="2822" width="9.88671875" style="170" customWidth="1"/>
    <col min="2823" max="2823" width="13.88671875" style="170" customWidth="1"/>
    <col min="2824" max="2827" width="9.109375" style="170"/>
    <col min="2828" max="2828" width="75.44140625" style="170" customWidth="1"/>
    <col min="2829" max="2829" width="45.33203125" style="170" customWidth="1"/>
    <col min="2830" max="3072" width="9.109375" style="170"/>
    <col min="3073" max="3073" width="4.44140625" style="170" customWidth="1"/>
    <col min="3074" max="3074" width="11.5546875" style="170" customWidth="1"/>
    <col min="3075" max="3075" width="40.44140625" style="170" customWidth="1"/>
    <col min="3076" max="3076" width="5.5546875" style="170" customWidth="1"/>
    <col min="3077" max="3077" width="8.5546875" style="170" customWidth="1"/>
    <col min="3078" max="3078" width="9.88671875" style="170" customWidth="1"/>
    <col min="3079" max="3079" width="13.88671875" style="170" customWidth="1"/>
    <col min="3080" max="3083" width="9.109375" style="170"/>
    <col min="3084" max="3084" width="75.44140625" style="170" customWidth="1"/>
    <col min="3085" max="3085" width="45.33203125" style="170" customWidth="1"/>
    <col min="3086" max="3328" width="9.109375" style="170"/>
    <col min="3329" max="3329" width="4.44140625" style="170" customWidth="1"/>
    <col min="3330" max="3330" width="11.5546875" style="170" customWidth="1"/>
    <col min="3331" max="3331" width="40.44140625" style="170" customWidth="1"/>
    <col min="3332" max="3332" width="5.5546875" style="170" customWidth="1"/>
    <col min="3333" max="3333" width="8.5546875" style="170" customWidth="1"/>
    <col min="3334" max="3334" width="9.88671875" style="170" customWidth="1"/>
    <col min="3335" max="3335" width="13.88671875" style="170" customWidth="1"/>
    <col min="3336" max="3339" width="9.109375" style="170"/>
    <col min="3340" max="3340" width="75.44140625" style="170" customWidth="1"/>
    <col min="3341" max="3341" width="45.33203125" style="170" customWidth="1"/>
    <col min="3342" max="3584" width="9.109375" style="170"/>
    <col min="3585" max="3585" width="4.44140625" style="170" customWidth="1"/>
    <col min="3586" max="3586" width="11.5546875" style="170" customWidth="1"/>
    <col min="3587" max="3587" width="40.44140625" style="170" customWidth="1"/>
    <col min="3588" max="3588" width="5.5546875" style="170" customWidth="1"/>
    <col min="3589" max="3589" width="8.5546875" style="170" customWidth="1"/>
    <col min="3590" max="3590" width="9.88671875" style="170" customWidth="1"/>
    <col min="3591" max="3591" width="13.88671875" style="170" customWidth="1"/>
    <col min="3592" max="3595" width="9.109375" style="170"/>
    <col min="3596" max="3596" width="75.44140625" style="170" customWidth="1"/>
    <col min="3597" max="3597" width="45.33203125" style="170" customWidth="1"/>
    <col min="3598" max="3840" width="9.109375" style="170"/>
    <col min="3841" max="3841" width="4.44140625" style="170" customWidth="1"/>
    <col min="3842" max="3842" width="11.5546875" style="170" customWidth="1"/>
    <col min="3843" max="3843" width="40.44140625" style="170" customWidth="1"/>
    <col min="3844" max="3844" width="5.5546875" style="170" customWidth="1"/>
    <col min="3845" max="3845" width="8.5546875" style="170" customWidth="1"/>
    <col min="3846" max="3846" width="9.88671875" style="170" customWidth="1"/>
    <col min="3847" max="3847" width="13.88671875" style="170" customWidth="1"/>
    <col min="3848" max="3851" width="9.109375" style="170"/>
    <col min="3852" max="3852" width="75.44140625" style="170" customWidth="1"/>
    <col min="3853" max="3853" width="45.33203125" style="170" customWidth="1"/>
    <col min="3854" max="4096" width="9.109375" style="170"/>
    <col min="4097" max="4097" width="4.44140625" style="170" customWidth="1"/>
    <col min="4098" max="4098" width="11.5546875" style="170" customWidth="1"/>
    <col min="4099" max="4099" width="40.44140625" style="170" customWidth="1"/>
    <col min="4100" max="4100" width="5.5546875" style="170" customWidth="1"/>
    <col min="4101" max="4101" width="8.5546875" style="170" customWidth="1"/>
    <col min="4102" max="4102" width="9.88671875" style="170" customWidth="1"/>
    <col min="4103" max="4103" width="13.88671875" style="170" customWidth="1"/>
    <col min="4104" max="4107" width="9.109375" style="170"/>
    <col min="4108" max="4108" width="75.44140625" style="170" customWidth="1"/>
    <col min="4109" max="4109" width="45.33203125" style="170" customWidth="1"/>
    <col min="4110" max="4352" width="9.109375" style="170"/>
    <col min="4353" max="4353" width="4.44140625" style="170" customWidth="1"/>
    <col min="4354" max="4354" width="11.5546875" style="170" customWidth="1"/>
    <col min="4355" max="4355" width="40.44140625" style="170" customWidth="1"/>
    <col min="4356" max="4356" width="5.5546875" style="170" customWidth="1"/>
    <col min="4357" max="4357" width="8.5546875" style="170" customWidth="1"/>
    <col min="4358" max="4358" width="9.88671875" style="170" customWidth="1"/>
    <col min="4359" max="4359" width="13.88671875" style="170" customWidth="1"/>
    <col min="4360" max="4363" width="9.109375" style="170"/>
    <col min="4364" max="4364" width="75.44140625" style="170" customWidth="1"/>
    <col min="4365" max="4365" width="45.33203125" style="170" customWidth="1"/>
    <col min="4366" max="4608" width="9.109375" style="170"/>
    <col min="4609" max="4609" width="4.44140625" style="170" customWidth="1"/>
    <col min="4610" max="4610" width="11.5546875" style="170" customWidth="1"/>
    <col min="4611" max="4611" width="40.44140625" style="170" customWidth="1"/>
    <col min="4612" max="4612" width="5.5546875" style="170" customWidth="1"/>
    <col min="4613" max="4613" width="8.5546875" style="170" customWidth="1"/>
    <col min="4614" max="4614" width="9.88671875" style="170" customWidth="1"/>
    <col min="4615" max="4615" width="13.88671875" style="170" customWidth="1"/>
    <col min="4616" max="4619" width="9.109375" style="170"/>
    <col min="4620" max="4620" width="75.44140625" style="170" customWidth="1"/>
    <col min="4621" max="4621" width="45.33203125" style="170" customWidth="1"/>
    <col min="4622" max="4864" width="9.109375" style="170"/>
    <col min="4865" max="4865" width="4.44140625" style="170" customWidth="1"/>
    <col min="4866" max="4866" width="11.5546875" style="170" customWidth="1"/>
    <col min="4867" max="4867" width="40.44140625" style="170" customWidth="1"/>
    <col min="4868" max="4868" width="5.5546875" style="170" customWidth="1"/>
    <col min="4869" max="4869" width="8.5546875" style="170" customWidth="1"/>
    <col min="4870" max="4870" width="9.88671875" style="170" customWidth="1"/>
    <col min="4871" max="4871" width="13.88671875" style="170" customWidth="1"/>
    <col min="4872" max="4875" width="9.109375" style="170"/>
    <col min="4876" max="4876" width="75.44140625" style="170" customWidth="1"/>
    <col min="4877" max="4877" width="45.33203125" style="170" customWidth="1"/>
    <col min="4878" max="5120" width="9.109375" style="170"/>
    <col min="5121" max="5121" width="4.44140625" style="170" customWidth="1"/>
    <col min="5122" max="5122" width="11.5546875" style="170" customWidth="1"/>
    <col min="5123" max="5123" width="40.44140625" style="170" customWidth="1"/>
    <col min="5124" max="5124" width="5.5546875" style="170" customWidth="1"/>
    <col min="5125" max="5125" width="8.5546875" style="170" customWidth="1"/>
    <col min="5126" max="5126" width="9.88671875" style="170" customWidth="1"/>
    <col min="5127" max="5127" width="13.88671875" style="170" customWidth="1"/>
    <col min="5128" max="5131" width="9.109375" style="170"/>
    <col min="5132" max="5132" width="75.44140625" style="170" customWidth="1"/>
    <col min="5133" max="5133" width="45.33203125" style="170" customWidth="1"/>
    <col min="5134" max="5376" width="9.109375" style="170"/>
    <col min="5377" max="5377" width="4.44140625" style="170" customWidth="1"/>
    <col min="5378" max="5378" width="11.5546875" style="170" customWidth="1"/>
    <col min="5379" max="5379" width="40.44140625" style="170" customWidth="1"/>
    <col min="5380" max="5380" width="5.5546875" style="170" customWidth="1"/>
    <col min="5381" max="5381" width="8.5546875" style="170" customWidth="1"/>
    <col min="5382" max="5382" width="9.88671875" style="170" customWidth="1"/>
    <col min="5383" max="5383" width="13.88671875" style="170" customWidth="1"/>
    <col min="5384" max="5387" width="9.109375" style="170"/>
    <col min="5388" max="5388" width="75.44140625" style="170" customWidth="1"/>
    <col min="5389" max="5389" width="45.33203125" style="170" customWidth="1"/>
    <col min="5390" max="5632" width="9.109375" style="170"/>
    <col min="5633" max="5633" width="4.44140625" style="170" customWidth="1"/>
    <col min="5634" max="5634" width="11.5546875" style="170" customWidth="1"/>
    <col min="5635" max="5635" width="40.44140625" style="170" customWidth="1"/>
    <col min="5636" max="5636" width="5.5546875" style="170" customWidth="1"/>
    <col min="5637" max="5637" width="8.5546875" style="170" customWidth="1"/>
    <col min="5638" max="5638" width="9.88671875" style="170" customWidth="1"/>
    <col min="5639" max="5639" width="13.88671875" style="170" customWidth="1"/>
    <col min="5640" max="5643" width="9.109375" style="170"/>
    <col min="5644" max="5644" width="75.44140625" style="170" customWidth="1"/>
    <col min="5645" max="5645" width="45.33203125" style="170" customWidth="1"/>
    <col min="5646" max="5888" width="9.109375" style="170"/>
    <col min="5889" max="5889" width="4.44140625" style="170" customWidth="1"/>
    <col min="5890" max="5890" width="11.5546875" style="170" customWidth="1"/>
    <col min="5891" max="5891" width="40.44140625" style="170" customWidth="1"/>
    <col min="5892" max="5892" width="5.5546875" style="170" customWidth="1"/>
    <col min="5893" max="5893" width="8.5546875" style="170" customWidth="1"/>
    <col min="5894" max="5894" width="9.88671875" style="170" customWidth="1"/>
    <col min="5895" max="5895" width="13.88671875" style="170" customWidth="1"/>
    <col min="5896" max="5899" width="9.109375" style="170"/>
    <col min="5900" max="5900" width="75.44140625" style="170" customWidth="1"/>
    <col min="5901" max="5901" width="45.33203125" style="170" customWidth="1"/>
    <col min="5902" max="6144" width="9.109375" style="170"/>
    <col min="6145" max="6145" width="4.44140625" style="170" customWidth="1"/>
    <col min="6146" max="6146" width="11.5546875" style="170" customWidth="1"/>
    <col min="6147" max="6147" width="40.44140625" style="170" customWidth="1"/>
    <col min="6148" max="6148" width="5.5546875" style="170" customWidth="1"/>
    <col min="6149" max="6149" width="8.5546875" style="170" customWidth="1"/>
    <col min="6150" max="6150" width="9.88671875" style="170" customWidth="1"/>
    <col min="6151" max="6151" width="13.88671875" style="170" customWidth="1"/>
    <col min="6152" max="6155" width="9.109375" style="170"/>
    <col min="6156" max="6156" width="75.44140625" style="170" customWidth="1"/>
    <col min="6157" max="6157" width="45.33203125" style="170" customWidth="1"/>
    <col min="6158" max="6400" width="9.109375" style="170"/>
    <col min="6401" max="6401" width="4.44140625" style="170" customWidth="1"/>
    <col min="6402" max="6402" width="11.5546875" style="170" customWidth="1"/>
    <col min="6403" max="6403" width="40.44140625" style="170" customWidth="1"/>
    <col min="6404" max="6404" width="5.5546875" style="170" customWidth="1"/>
    <col min="6405" max="6405" width="8.5546875" style="170" customWidth="1"/>
    <col min="6406" max="6406" width="9.88671875" style="170" customWidth="1"/>
    <col min="6407" max="6407" width="13.88671875" style="170" customWidth="1"/>
    <col min="6408" max="6411" width="9.109375" style="170"/>
    <col min="6412" max="6412" width="75.44140625" style="170" customWidth="1"/>
    <col min="6413" max="6413" width="45.33203125" style="170" customWidth="1"/>
    <col min="6414" max="6656" width="9.109375" style="170"/>
    <col min="6657" max="6657" width="4.44140625" style="170" customWidth="1"/>
    <col min="6658" max="6658" width="11.5546875" style="170" customWidth="1"/>
    <col min="6659" max="6659" width="40.44140625" style="170" customWidth="1"/>
    <col min="6660" max="6660" width="5.5546875" style="170" customWidth="1"/>
    <col min="6661" max="6661" width="8.5546875" style="170" customWidth="1"/>
    <col min="6662" max="6662" width="9.88671875" style="170" customWidth="1"/>
    <col min="6663" max="6663" width="13.88671875" style="170" customWidth="1"/>
    <col min="6664" max="6667" width="9.109375" style="170"/>
    <col min="6668" max="6668" width="75.44140625" style="170" customWidth="1"/>
    <col min="6669" max="6669" width="45.33203125" style="170" customWidth="1"/>
    <col min="6670" max="6912" width="9.109375" style="170"/>
    <col min="6913" max="6913" width="4.44140625" style="170" customWidth="1"/>
    <col min="6914" max="6914" width="11.5546875" style="170" customWidth="1"/>
    <col min="6915" max="6915" width="40.44140625" style="170" customWidth="1"/>
    <col min="6916" max="6916" width="5.5546875" style="170" customWidth="1"/>
    <col min="6917" max="6917" width="8.5546875" style="170" customWidth="1"/>
    <col min="6918" max="6918" width="9.88671875" style="170" customWidth="1"/>
    <col min="6919" max="6919" width="13.88671875" style="170" customWidth="1"/>
    <col min="6920" max="6923" width="9.109375" style="170"/>
    <col min="6924" max="6924" width="75.44140625" style="170" customWidth="1"/>
    <col min="6925" max="6925" width="45.33203125" style="170" customWidth="1"/>
    <col min="6926" max="7168" width="9.109375" style="170"/>
    <col min="7169" max="7169" width="4.44140625" style="170" customWidth="1"/>
    <col min="7170" max="7170" width="11.5546875" style="170" customWidth="1"/>
    <col min="7171" max="7171" width="40.44140625" style="170" customWidth="1"/>
    <col min="7172" max="7172" width="5.5546875" style="170" customWidth="1"/>
    <col min="7173" max="7173" width="8.5546875" style="170" customWidth="1"/>
    <col min="7174" max="7174" width="9.88671875" style="170" customWidth="1"/>
    <col min="7175" max="7175" width="13.88671875" style="170" customWidth="1"/>
    <col min="7176" max="7179" width="9.109375" style="170"/>
    <col min="7180" max="7180" width="75.44140625" style="170" customWidth="1"/>
    <col min="7181" max="7181" width="45.33203125" style="170" customWidth="1"/>
    <col min="7182" max="7424" width="9.109375" style="170"/>
    <col min="7425" max="7425" width="4.44140625" style="170" customWidth="1"/>
    <col min="7426" max="7426" width="11.5546875" style="170" customWidth="1"/>
    <col min="7427" max="7427" width="40.44140625" style="170" customWidth="1"/>
    <col min="7428" max="7428" width="5.5546875" style="170" customWidth="1"/>
    <col min="7429" max="7429" width="8.5546875" style="170" customWidth="1"/>
    <col min="7430" max="7430" width="9.88671875" style="170" customWidth="1"/>
    <col min="7431" max="7431" width="13.88671875" style="170" customWidth="1"/>
    <col min="7432" max="7435" width="9.109375" style="170"/>
    <col min="7436" max="7436" width="75.44140625" style="170" customWidth="1"/>
    <col min="7437" max="7437" width="45.33203125" style="170" customWidth="1"/>
    <col min="7438" max="7680" width="9.109375" style="170"/>
    <col min="7681" max="7681" width="4.44140625" style="170" customWidth="1"/>
    <col min="7682" max="7682" width="11.5546875" style="170" customWidth="1"/>
    <col min="7683" max="7683" width="40.44140625" style="170" customWidth="1"/>
    <col min="7684" max="7684" width="5.5546875" style="170" customWidth="1"/>
    <col min="7685" max="7685" width="8.5546875" style="170" customWidth="1"/>
    <col min="7686" max="7686" width="9.88671875" style="170" customWidth="1"/>
    <col min="7687" max="7687" width="13.88671875" style="170" customWidth="1"/>
    <col min="7688" max="7691" width="9.109375" style="170"/>
    <col min="7692" max="7692" width="75.44140625" style="170" customWidth="1"/>
    <col min="7693" max="7693" width="45.33203125" style="170" customWidth="1"/>
    <col min="7694" max="7936" width="9.109375" style="170"/>
    <col min="7937" max="7937" width="4.44140625" style="170" customWidth="1"/>
    <col min="7938" max="7938" width="11.5546875" style="170" customWidth="1"/>
    <col min="7939" max="7939" width="40.44140625" style="170" customWidth="1"/>
    <col min="7940" max="7940" width="5.5546875" style="170" customWidth="1"/>
    <col min="7941" max="7941" width="8.5546875" style="170" customWidth="1"/>
    <col min="7942" max="7942" width="9.88671875" style="170" customWidth="1"/>
    <col min="7943" max="7943" width="13.88671875" style="170" customWidth="1"/>
    <col min="7944" max="7947" width="9.109375" style="170"/>
    <col min="7948" max="7948" width="75.44140625" style="170" customWidth="1"/>
    <col min="7949" max="7949" width="45.33203125" style="170" customWidth="1"/>
    <col min="7950" max="8192" width="9.109375" style="170"/>
    <col min="8193" max="8193" width="4.44140625" style="170" customWidth="1"/>
    <col min="8194" max="8194" width="11.5546875" style="170" customWidth="1"/>
    <col min="8195" max="8195" width="40.44140625" style="170" customWidth="1"/>
    <col min="8196" max="8196" width="5.5546875" style="170" customWidth="1"/>
    <col min="8197" max="8197" width="8.5546875" style="170" customWidth="1"/>
    <col min="8198" max="8198" width="9.88671875" style="170" customWidth="1"/>
    <col min="8199" max="8199" width="13.88671875" style="170" customWidth="1"/>
    <col min="8200" max="8203" width="9.109375" style="170"/>
    <col min="8204" max="8204" width="75.44140625" style="170" customWidth="1"/>
    <col min="8205" max="8205" width="45.33203125" style="170" customWidth="1"/>
    <col min="8206" max="8448" width="9.109375" style="170"/>
    <col min="8449" max="8449" width="4.44140625" style="170" customWidth="1"/>
    <col min="8450" max="8450" width="11.5546875" style="170" customWidth="1"/>
    <col min="8451" max="8451" width="40.44140625" style="170" customWidth="1"/>
    <col min="8452" max="8452" width="5.5546875" style="170" customWidth="1"/>
    <col min="8453" max="8453" width="8.5546875" style="170" customWidth="1"/>
    <col min="8454" max="8454" width="9.88671875" style="170" customWidth="1"/>
    <col min="8455" max="8455" width="13.88671875" style="170" customWidth="1"/>
    <col min="8456" max="8459" width="9.109375" style="170"/>
    <col min="8460" max="8460" width="75.44140625" style="170" customWidth="1"/>
    <col min="8461" max="8461" width="45.33203125" style="170" customWidth="1"/>
    <col min="8462" max="8704" width="9.109375" style="170"/>
    <col min="8705" max="8705" width="4.44140625" style="170" customWidth="1"/>
    <col min="8706" max="8706" width="11.5546875" style="170" customWidth="1"/>
    <col min="8707" max="8707" width="40.44140625" style="170" customWidth="1"/>
    <col min="8708" max="8708" width="5.5546875" style="170" customWidth="1"/>
    <col min="8709" max="8709" width="8.5546875" style="170" customWidth="1"/>
    <col min="8710" max="8710" width="9.88671875" style="170" customWidth="1"/>
    <col min="8711" max="8711" width="13.88671875" style="170" customWidth="1"/>
    <col min="8712" max="8715" width="9.109375" style="170"/>
    <col min="8716" max="8716" width="75.44140625" style="170" customWidth="1"/>
    <col min="8717" max="8717" width="45.33203125" style="170" customWidth="1"/>
    <col min="8718" max="8960" width="9.109375" style="170"/>
    <col min="8961" max="8961" width="4.44140625" style="170" customWidth="1"/>
    <col min="8962" max="8962" width="11.5546875" style="170" customWidth="1"/>
    <col min="8963" max="8963" width="40.44140625" style="170" customWidth="1"/>
    <col min="8964" max="8964" width="5.5546875" style="170" customWidth="1"/>
    <col min="8965" max="8965" width="8.5546875" style="170" customWidth="1"/>
    <col min="8966" max="8966" width="9.88671875" style="170" customWidth="1"/>
    <col min="8967" max="8967" width="13.88671875" style="170" customWidth="1"/>
    <col min="8968" max="8971" width="9.109375" style="170"/>
    <col min="8972" max="8972" width="75.44140625" style="170" customWidth="1"/>
    <col min="8973" max="8973" width="45.33203125" style="170" customWidth="1"/>
    <col min="8974" max="9216" width="9.109375" style="170"/>
    <col min="9217" max="9217" width="4.44140625" style="170" customWidth="1"/>
    <col min="9218" max="9218" width="11.5546875" style="170" customWidth="1"/>
    <col min="9219" max="9219" width="40.44140625" style="170" customWidth="1"/>
    <col min="9220" max="9220" width="5.5546875" style="170" customWidth="1"/>
    <col min="9221" max="9221" width="8.5546875" style="170" customWidth="1"/>
    <col min="9222" max="9222" width="9.88671875" style="170" customWidth="1"/>
    <col min="9223" max="9223" width="13.88671875" style="170" customWidth="1"/>
    <col min="9224" max="9227" width="9.109375" style="170"/>
    <col min="9228" max="9228" width="75.44140625" style="170" customWidth="1"/>
    <col min="9229" max="9229" width="45.33203125" style="170" customWidth="1"/>
    <col min="9230" max="9472" width="9.109375" style="170"/>
    <col min="9473" max="9473" width="4.44140625" style="170" customWidth="1"/>
    <col min="9474" max="9474" width="11.5546875" style="170" customWidth="1"/>
    <col min="9475" max="9475" width="40.44140625" style="170" customWidth="1"/>
    <col min="9476" max="9476" width="5.5546875" style="170" customWidth="1"/>
    <col min="9477" max="9477" width="8.5546875" style="170" customWidth="1"/>
    <col min="9478" max="9478" width="9.88671875" style="170" customWidth="1"/>
    <col min="9479" max="9479" width="13.88671875" style="170" customWidth="1"/>
    <col min="9480" max="9483" width="9.109375" style="170"/>
    <col min="9484" max="9484" width="75.44140625" style="170" customWidth="1"/>
    <col min="9485" max="9485" width="45.33203125" style="170" customWidth="1"/>
    <col min="9486" max="9728" width="9.109375" style="170"/>
    <col min="9729" max="9729" width="4.44140625" style="170" customWidth="1"/>
    <col min="9730" max="9730" width="11.5546875" style="170" customWidth="1"/>
    <col min="9731" max="9731" width="40.44140625" style="170" customWidth="1"/>
    <col min="9732" max="9732" width="5.5546875" style="170" customWidth="1"/>
    <col min="9733" max="9733" width="8.5546875" style="170" customWidth="1"/>
    <col min="9734" max="9734" width="9.88671875" style="170" customWidth="1"/>
    <col min="9735" max="9735" width="13.88671875" style="170" customWidth="1"/>
    <col min="9736" max="9739" width="9.109375" style="170"/>
    <col min="9740" max="9740" width="75.44140625" style="170" customWidth="1"/>
    <col min="9741" max="9741" width="45.33203125" style="170" customWidth="1"/>
    <col min="9742" max="9984" width="9.109375" style="170"/>
    <col min="9985" max="9985" width="4.44140625" style="170" customWidth="1"/>
    <col min="9986" max="9986" width="11.5546875" style="170" customWidth="1"/>
    <col min="9987" max="9987" width="40.44140625" style="170" customWidth="1"/>
    <col min="9988" max="9988" width="5.5546875" style="170" customWidth="1"/>
    <col min="9989" max="9989" width="8.5546875" style="170" customWidth="1"/>
    <col min="9990" max="9990" width="9.88671875" style="170" customWidth="1"/>
    <col min="9991" max="9991" width="13.88671875" style="170" customWidth="1"/>
    <col min="9992" max="9995" width="9.109375" style="170"/>
    <col min="9996" max="9996" width="75.44140625" style="170" customWidth="1"/>
    <col min="9997" max="9997" width="45.33203125" style="170" customWidth="1"/>
    <col min="9998" max="10240" width="9.109375" style="170"/>
    <col min="10241" max="10241" width="4.44140625" style="170" customWidth="1"/>
    <col min="10242" max="10242" width="11.5546875" style="170" customWidth="1"/>
    <col min="10243" max="10243" width="40.44140625" style="170" customWidth="1"/>
    <col min="10244" max="10244" width="5.5546875" style="170" customWidth="1"/>
    <col min="10245" max="10245" width="8.5546875" style="170" customWidth="1"/>
    <col min="10246" max="10246" width="9.88671875" style="170" customWidth="1"/>
    <col min="10247" max="10247" width="13.88671875" style="170" customWidth="1"/>
    <col min="10248" max="10251" width="9.109375" style="170"/>
    <col min="10252" max="10252" width="75.44140625" style="170" customWidth="1"/>
    <col min="10253" max="10253" width="45.33203125" style="170" customWidth="1"/>
    <col min="10254" max="10496" width="9.109375" style="170"/>
    <col min="10497" max="10497" width="4.44140625" style="170" customWidth="1"/>
    <col min="10498" max="10498" width="11.5546875" style="170" customWidth="1"/>
    <col min="10499" max="10499" width="40.44140625" style="170" customWidth="1"/>
    <col min="10500" max="10500" width="5.5546875" style="170" customWidth="1"/>
    <col min="10501" max="10501" width="8.5546875" style="170" customWidth="1"/>
    <col min="10502" max="10502" width="9.88671875" style="170" customWidth="1"/>
    <col min="10503" max="10503" width="13.88671875" style="170" customWidth="1"/>
    <col min="10504" max="10507" width="9.109375" style="170"/>
    <col min="10508" max="10508" width="75.44140625" style="170" customWidth="1"/>
    <col min="10509" max="10509" width="45.33203125" style="170" customWidth="1"/>
    <col min="10510" max="10752" width="9.109375" style="170"/>
    <col min="10753" max="10753" width="4.44140625" style="170" customWidth="1"/>
    <col min="10754" max="10754" width="11.5546875" style="170" customWidth="1"/>
    <col min="10755" max="10755" width="40.44140625" style="170" customWidth="1"/>
    <col min="10756" max="10756" width="5.5546875" style="170" customWidth="1"/>
    <col min="10757" max="10757" width="8.5546875" style="170" customWidth="1"/>
    <col min="10758" max="10758" width="9.88671875" style="170" customWidth="1"/>
    <col min="10759" max="10759" width="13.88671875" style="170" customWidth="1"/>
    <col min="10760" max="10763" width="9.109375" style="170"/>
    <col min="10764" max="10764" width="75.44140625" style="170" customWidth="1"/>
    <col min="10765" max="10765" width="45.33203125" style="170" customWidth="1"/>
    <col min="10766" max="11008" width="9.109375" style="170"/>
    <col min="11009" max="11009" width="4.44140625" style="170" customWidth="1"/>
    <col min="11010" max="11010" width="11.5546875" style="170" customWidth="1"/>
    <col min="11011" max="11011" width="40.44140625" style="170" customWidth="1"/>
    <col min="11012" max="11012" width="5.5546875" style="170" customWidth="1"/>
    <col min="11013" max="11013" width="8.5546875" style="170" customWidth="1"/>
    <col min="11014" max="11014" width="9.88671875" style="170" customWidth="1"/>
    <col min="11015" max="11015" width="13.88671875" style="170" customWidth="1"/>
    <col min="11016" max="11019" width="9.109375" style="170"/>
    <col min="11020" max="11020" width="75.44140625" style="170" customWidth="1"/>
    <col min="11021" max="11021" width="45.33203125" style="170" customWidth="1"/>
    <col min="11022" max="11264" width="9.109375" style="170"/>
    <col min="11265" max="11265" width="4.44140625" style="170" customWidth="1"/>
    <col min="11266" max="11266" width="11.5546875" style="170" customWidth="1"/>
    <col min="11267" max="11267" width="40.44140625" style="170" customWidth="1"/>
    <col min="11268" max="11268" width="5.5546875" style="170" customWidth="1"/>
    <col min="11269" max="11269" width="8.5546875" style="170" customWidth="1"/>
    <col min="11270" max="11270" width="9.88671875" style="170" customWidth="1"/>
    <col min="11271" max="11271" width="13.88671875" style="170" customWidth="1"/>
    <col min="11272" max="11275" width="9.109375" style="170"/>
    <col min="11276" max="11276" width="75.44140625" style="170" customWidth="1"/>
    <col min="11277" max="11277" width="45.33203125" style="170" customWidth="1"/>
    <col min="11278" max="11520" width="9.109375" style="170"/>
    <col min="11521" max="11521" width="4.44140625" style="170" customWidth="1"/>
    <col min="11522" max="11522" width="11.5546875" style="170" customWidth="1"/>
    <col min="11523" max="11523" width="40.44140625" style="170" customWidth="1"/>
    <col min="11524" max="11524" width="5.5546875" style="170" customWidth="1"/>
    <col min="11525" max="11525" width="8.5546875" style="170" customWidth="1"/>
    <col min="11526" max="11526" width="9.88671875" style="170" customWidth="1"/>
    <col min="11527" max="11527" width="13.88671875" style="170" customWidth="1"/>
    <col min="11528" max="11531" width="9.109375" style="170"/>
    <col min="11532" max="11532" width="75.44140625" style="170" customWidth="1"/>
    <col min="11533" max="11533" width="45.33203125" style="170" customWidth="1"/>
    <col min="11534" max="11776" width="9.109375" style="170"/>
    <col min="11777" max="11777" width="4.44140625" style="170" customWidth="1"/>
    <col min="11778" max="11778" width="11.5546875" style="170" customWidth="1"/>
    <col min="11779" max="11779" width="40.44140625" style="170" customWidth="1"/>
    <col min="11780" max="11780" width="5.5546875" style="170" customWidth="1"/>
    <col min="11781" max="11781" width="8.5546875" style="170" customWidth="1"/>
    <col min="11782" max="11782" width="9.88671875" style="170" customWidth="1"/>
    <col min="11783" max="11783" width="13.88671875" style="170" customWidth="1"/>
    <col min="11784" max="11787" width="9.109375" style="170"/>
    <col min="11788" max="11788" width="75.44140625" style="170" customWidth="1"/>
    <col min="11789" max="11789" width="45.33203125" style="170" customWidth="1"/>
    <col min="11790" max="12032" width="9.109375" style="170"/>
    <col min="12033" max="12033" width="4.44140625" style="170" customWidth="1"/>
    <col min="12034" max="12034" width="11.5546875" style="170" customWidth="1"/>
    <col min="12035" max="12035" width="40.44140625" style="170" customWidth="1"/>
    <col min="12036" max="12036" width="5.5546875" style="170" customWidth="1"/>
    <col min="12037" max="12037" width="8.5546875" style="170" customWidth="1"/>
    <col min="12038" max="12038" width="9.88671875" style="170" customWidth="1"/>
    <col min="12039" max="12039" width="13.88671875" style="170" customWidth="1"/>
    <col min="12040" max="12043" width="9.109375" style="170"/>
    <col min="12044" max="12044" width="75.44140625" style="170" customWidth="1"/>
    <col min="12045" max="12045" width="45.33203125" style="170" customWidth="1"/>
    <col min="12046" max="12288" width="9.109375" style="170"/>
    <col min="12289" max="12289" width="4.44140625" style="170" customWidth="1"/>
    <col min="12290" max="12290" width="11.5546875" style="170" customWidth="1"/>
    <col min="12291" max="12291" width="40.44140625" style="170" customWidth="1"/>
    <col min="12292" max="12292" width="5.5546875" style="170" customWidth="1"/>
    <col min="12293" max="12293" width="8.5546875" style="170" customWidth="1"/>
    <col min="12294" max="12294" width="9.88671875" style="170" customWidth="1"/>
    <col min="12295" max="12295" width="13.88671875" style="170" customWidth="1"/>
    <col min="12296" max="12299" width="9.109375" style="170"/>
    <col min="12300" max="12300" width="75.44140625" style="170" customWidth="1"/>
    <col min="12301" max="12301" width="45.33203125" style="170" customWidth="1"/>
    <col min="12302" max="12544" width="9.109375" style="170"/>
    <col min="12545" max="12545" width="4.44140625" style="170" customWidth="1"/>
    <col min="12546" max="12546" width="11.5546875" style="170" customWidth="1"/>
    <col min="12547" max="12547" width="40.44140625" style="170" customWidth="1"/>
    <col min="12548" max="12548" width="5.5546875" style="170" customWidth="1"/>
    <col min="12549" max="12549" width="8.5546875" style="170" customWidth="1"/>
    <col min="12550" max="12550" width="9.88671875" style="170" customWidth="1"/>
    <col min="12551" max="12551" width="13.88671875" style="170" customWidth="1"/>
    <col min="12552" max="12555" width="9.109375" style="170"/>
    <col min="12556" max="12556" width="75.44140625" style="170" customWidth="1"/>
    <col min="12557" max="12557" width="45.33203125" style="170" customWidth="1"/>
    <col min="12558" max="12800" width="9.109375" style="170"/>
    <col min="12801" max="12801" width="4.44140625" style="170" customWidth="1"/>
    <col min="12802" max="12802" width="11.5546875" style="170" customWidth="1"/>
    <col min="12803" max="12803" width="40.44140625" style="170" customWidth="1"/>
    <col min="12804" max="12804" width="5.5546875" style="170" customWidth="1"/>
    <col min="12805" max="12805" width="8.5546875" style="170" customWidth="1"/>
    <col min="12806" max="12806" width="9.88671875" style="170" customWidth="1"/>
    <col min="12807" max="12807" width="13.88671875" style="170" customWidth="1"/>
    <col min="12808" max="12811" width="9.109375" style="170"/>
    <col min="12812" max="12812" width="75.44140625" style="170" customWidth="1"/>
    <col min="12813" max="12813" width="45.33203125" style="170" customWidth="1"/>
    <col min="12814" max="13056" width="9.109375" style="170"/>
    <col min="13057" max="13057" width="4.44140625" style="170" customWidth="1"/>
    <col min="13058" max="13058" width="11.5546875" style="170" customWidth="1"/>
    <col min="13059" max="13059" width="40.44140625" style="170" customWidth="1"/>
    <col min="13060" max="13060" width="5.5546875" style="170" customWidth="1"/>
    <col min="13061" max="13061" width="8.5546875" style="170" customWidth="1"/>
    <col min="13062" max="13062" width="9.88671875" style="170" customWidth="1"/>
    <col min="13063" max="13063" width="13.88671875" style="170" customWidth="1"/>
    <col min="13064" max="13067" width="9.109375" style="170"/>
    <col min="13068" max="13068" width="75.44140625" style="170" customWidth="1"/>
    <col min="13069" max="13069" width="45.33203125" style="170" customWidth="1"/>
    <col min="13070" max="13312" width="9.109375" style="170"/>
    <col min="13313" max="13313" width="4.44140625" style="170" customWidth="1"/>
    <col min="13314" max="13314" width="11.5546875" style="170" customWidth="1"/>
    <col min="13315" max="13315" width="40.44140625" style="170" customWidth="1"/>
    <col min="13316" max="13316" width="5.5546875" style="170" customWidth="1"/>
    <col min="13317" max="13317" width="8.5546875" style="170" customWidth="1"/>
    <col min="13318" max="13318" width="9.88671875" style="170" customWidth="1"/>
    <col min="13319" max="13319" width="13.88671875" style="170" customWidth="1"/>
    <col min="13320" max="13323" width="9.109375" style="170"/>
    <col min="13324" max="13324" width="75.44140625" style="170" customWidth="1"/>
    <col min="13325" max="13325" width="45.33203125" style="170" customWidth="1"/>
    <col min="13326" max="13568" width="9.109375" style="170"/>
    <col min="13569" max="13569" width="4.44140625" style="170" customWidth="1"/>
    <col min="13570" max="13570" width="11.5546875" style="170" customWidth="1"/>
    <col min="13571" max="13571" width="40.44140625" style="170" customWidth="1"/>
    <col min="13572" max="13572" width="5.5546875" style="170" customWidth="1"/>
    <col min="13573" max="13573" width="8.5546875" style="170" customWidth="1"/>
    <col min="13574" max="13574" width="9.88671875" style="170" customWidth="1"/>
    <col min="13575" max="13575" width="13.88671875" style="170" customWidth="1"/>
    <col min="13576" max="13579" width="9.109375" style="170"/>
    <col min="13580" max="13580" width="75.44140625" style="170" customWidth="1"/>
    <col min="13581" max="13581" width="45.33203125" style="170" customWidth="1"/>
    <col min="13582" max="13824" width="9.109375" style="170"/>
    <col min="13825" max="13825" width="4.44140625" style="170" customWidth="1"/>
    <col min="13826" max="13826" width="11.5546875" style="170" customWidth="1"/>
    <col min="13827" max="13827" width="40.44140625" style="170" customWidth="1"/>
    <col min="13828" max="13828" width="5.5546875" style="170" customWidth="1"/>
    <col min="13829" max="13829" width="8.5546875" style="170" customWidth="1"/>
    <col min="13830" max="13830" width="9.88671875" style="170" customWidth="1"/>
    <col min="13831" max="13831" width="13.88671875" style="170" customWidth="1"/>
    <col min="13832" max="13835" width="9.109375" style="170"/>
    <col min="13836" max="13836" width="75.44140625" style="170" customWidth="1"/>
    <col min="13837" max="13837" width="45.33203125" style="170" customWidth="1"/>
    <col min="13838" max="14080" width="9.109375" style="170"/>
    <col min="14081" max="14081" width="4.44140625" style="170" customWidth="1"/>
    <col min="14082" max="14082" width="11.5546875" style="170" customWidth="1"/>
    <col min="14083" max="14083" width="40.44140625" style="170" customWidth="1"/>
    <col min="14084" max="14084" width="5.5546875" style="170" customWidth="1"/>
    <col min="14085" max="14085" width="8.5546875" style="170" customWidth="1"/>
    <col min="14086" max="14086" width="9.88671875" style="170" customWidth="1"/>
    <col min="14087" max="14087" width="13.88671875" style="170" customWidth="1"/>
    <col min="14088" max="14091" width="9.109375" style="170"/>
    <col min="14092" max="14092" width="75.44140625" style="170" customWidth="1"/>
    <col min="14093" max="14093" width="45.33203125" style="170" customWidth="1"/>
    <col min="14094" max="14336" width="9.109375" style="170"/>
    <col min="14337" max="14337" width="4.44140625" style="170" customWidth="1"/>
    <col min="14338" max="14338" width="11.5546875" style="170" customWidth="1"/>
    <col min="14339" max="14339" width="40.44140625" style="170" customWidth="1"/>
    <col min="14340" max="14340" width="5.5546875" style="170" customWidth="1"/>
    <col min="14341" max="14341" width="8.5546875" style="170" customWidth="1"/>
    <col min="14342" max="14342" width="9.88671875" style="170" customWidth="1"/>
    <col min="14343" max="14343" width="13.88671875" style="170" customWidth="1"/>
    <col min="14344" max="14347" width="9.109375" style="170"/>
    <col min="14348" max="14348" width="75.44140625" style="170" customWidth="1"/>
    <col min="14349" max="14349" width="45.33203125" style="170" customWidth="1"/>
    <col min="14350" max="14592" width="9.109375" style="170"/>
    <col min="14593" max="14593" width="4.44140625" style="170" customWidth="1"/>
    <col min="14594" max="14594" width="11.5546875" style="170" customWidth="1"/>
    <col min="14595" max="14595" width="40.44140625" style="170" customWidth="1"/>
    <col min="14596" max="14596" width="5.5546875" style="170" customWidth="1"/>
    <col min="14597" max="14597" width="8.5546875" style="170" customWidth="1"/>
    <col min="14598" max="14598" width="9.88671875" style="170" customWidth="1"/>
    <col min="14599" max="14599" width="13.88671875" style="170" customWidth="1"/>
    <col min="14600" max="14603" width="9.109375" style="170"/>
    <col min="14604" max="14604" width="75.44140625" style="170" customWidth="1"/>
    <col min="14605" max="14605" width="45.33203125" style="170" customWidth="1"/>
    <col min="14606" max="14848" width="9.109375" style="170"/>
    <col min="14849" max="14849" width="4.44140625" style="170" customWidth="1"/>
    <col min="14850" max="14850" width="11.5546875" style="170" customWidth="1"/>
    <col min="14851" max="14851" width="40.44140625" style="170" customWidth="1"/>
    <col min="14852" max="14852" width="5.5546875" style="170" customWidth="1"/>
    <col min="14853" max="14853" width="8.5546875" style="170" customWidth="1"/>
    <col min="14854" max="14854" width="9.88671875" style="170" customWidth="1"/>
    <col min="14855" max="14855" width="13.88671875" style="170" customWidth="1"/>
    <col min="14856" max="14859" width="9.109375" style="170"/>
    <col min="14860" max="14860" width="75.44140625" style="170" customWidth="1"/>
    <col min="14861" max="14861" width="45.33203125" style="170" customWidth="1"/>
    <col min="14862" max="15104" width="9.109375" style="170"/>
    <col min="15105" max="15105" width="4.44140625" style="170" customWidth="1"/>
    <col min="15106" max="15106" width="11.5546875" style="170" customWidth="1"/>
    <col min="15107" max="15107" width="40.44140625" style="170" customWidth="1"/>
    <col min="15108" max="15108" width="5.5546875" style="170" customWidth="1"/>
    <col min="15109" max="15109" width="8.5546875" style="170" customWidth="1"/>
    <col min="15110" max="15110" width="9.88671875" style="170" customWidth="1"/>
    <col min="15111" max="15111" width="13.88671875" style="170" customWidth="1"/>
    <col min="15112" max="15115" width="9.109375" style="170"/>
    <col min="15116" max="15116" width="75.44140625" style="170" customWidth="1"/>
    <col min="15117" max="15117" width="45.33203125" style="170" customWidth="1"/>
    <col min="15118" max="15360" width="9.109375" style="170"/>
    <col min="15361" max="15361" width="4.44140625" style="170" customWidth="1"/>
    <col min="15362" max="15362" width="11.5546875" style="170" customWidth="1"/>
    <col min="15363" max="15363" width="40.44140625" style="170" customWidth="1"/>
    <col min="15364" max="15364" width="5.5546875" style="170" customWidth="1"/>
    <col min="15365" max="15365" width="8.5546875" style="170" customWidth="1"/>
    <col min="15366" max="15366" width="9.88671875" style="170" customWidth="1"/>
    <col min="15367" max="15367" width="13.88671875" style="170" customWidth="1"/>
    <col min="15368" max="15371" width="9.109375" style="170"/>
    <col min="15372" max="15372" width="75.44140625" style="170" customWidth="1"/>
    <col min="15373" max="15373" width="45.33203125" style="170" customWidth="1"/>
    <col min="15374" max="15616" width="9.109375" style="170"/>
    <col min="15617" max="15617" width="4.44140625" style="170" customWidth="1"/>
    <col min="15618" max="15618" width="11.5546875" style="170" customWidth="1"/>
    <col min="15619" max="15619" width="40.44140625" style="170" customWidth="1"/>
    <col min="15620" max="15620" width="5.5546875" style="170" customWidth="1"/>
    <col min="15621" max="15621" width="8.5546875" style="170" customWidth="1"/>
    <col min="15622" max="15622" width="9.88671875" style="170" customWidth="1"/>
    <col min="15623" max="15623" width="13.88671875" style="170" customWidth="1"/>
    <col min="15624" max="15627" width="9.109375" style="170"/>
    <col min="15628" max="15628" width="75.44140625" style="170" customWidth="1"/>
    <col min="15629" max="15629" width="45.33203125" style="170" customWidth="1"/>
    <col min="15630" max="15872" width="9.109375" style="170"/>
    <col min="15873" max="15873" width="4.44140625" style="170" customWidth="1"/>
    <col min="15874" max="15874" width="11.5546875" style="170" customWidth="1"/>
    <col min="15875" max="15875" width="40.44140625" style="170" customWidth="1"/>
    <col min="15876" max="15876" width="5.5546875" style="170" customWidth="1"/>
    <col min="15877" max="15877" width="8.5546875" style="170" customWidth="1"/>
    <col min="15878" max="15878" width="9.88671875" style="170" customWidth="1"/>
    <col min="15879" max="15879" width="13.88671875" style="170" customWidth="1"/>
    <col min="15880" max="15883" width="9.109375" style="170"/>
    <col min="15884" max="15884" width="75.44140625" style="170" customWidth="1"/>
    <col min="15885" max="15885" width="45.33203125" style="170" customWidth="1"/>
    <col min="15886" max="16128" width="9.109375" style="170"/>
    <col min="16129" max="16129" width="4.44140625" style="170" customWidth="1"/>
    <col min="16130" max="16130" width="11.5546875" style="170" customWidth="1"/>
    <col min="16131" max="16131" width="40.44140625" style="170" customWidth="1"/>
    <col min="16132" max="16132" width="5.5546875" style="170" customWidth="1"/>
    <col min="16133" max="16133" width="8.5546875" style="170" customWidth="1"/>
    <col min="16134" max="16134" width="9.88671875" style="170" customWidth="1"/>
    <col min="16135" max="16135" width="13.88671875" style="170" customWidth="1"/>
    <col min="16136" max="16139" width="9.109375" style="170"/>
    <col min="16140" max="16140" width="75.44140625" style="170" customWidth="1"/>
    <col min="16141" max="16141" width="45.33203125" style="170" customWidth="1"/>
    <col min="16142" max="16384" width="9.109375" style="170"/>
  </cols>
  <sheetData>
    <row r="1" spans="1:104" ht="15.6">
      <c r="A1" s="249" t="s">
        <v>1276</v>
      </c>
      <c r="B1" s="249"/>
      <c r="C1" s="249"/>
      <c r="D1" s="249"/>
      <c r="E1" s="249"/>
      <c r="F1" s="249"/>
      <c r="G1" s="249"/>
    </row>
    <row r="2" spans="1:104" ht="14.25" customHeight="1" thickBot="1">
      <c r="A2" s="171"/>
      <c r="B2" s="172"/>
      <c r="C2" s="173"/>
      <c r="D2" s="173"/>
      <c r="E2" s="174"/>
      <c r="F2" s="173"/>
      <c r="G2" s="173"/>
    </row>
    <row r="3" spans="1:104" ht="13.8" thickTop="1">
      <c r="A3" s="238" t="s">
        <v>73</v>
      </c>
      <c r="B3" s="239"/>
      <c r="C3" s="119" t="str">
        <f>CONCATENATE(cislostavby," ",nazevstavby)</f>
        <v>STL1807301 OPRAVA OBJEKTU NÁDRAŽNÍ 4</v>
      </c>
      <c r="D3" s="10"/>
      <c r="E3" s="175" t="s">
        <v>2</v>
      </c>
      <c r="F3" s="176" t="str">
        <f>[1]Rekapitulace!H1</f>
        <v>180730ST.1</v>
      </c>
      <c r="G3" s="177"/>
    </row>
    <row r="4" spans="1:104" ht="13.8" thickBot="1">
      <c r="A4" s="250" t="s">
        <v>74</v>
      </c>
      <c r="B4" s="241"/>
      <c r="C4" s="124" t="str">
        <f>CONCATENATE(cisloobjektu," ",nazevobjektu)</f>
        <v>SO 01.ST NAVRHOVANÝ STAV</v>
      </c>
      <c r="D4" s="12"/>
      <c r="E4" s="251" t="s">
        <v>1274</v>
      </c>
      <c r="F4" s="252"/>
      <c r="G4" s="253"/>
    </row>
    <row r="5" spans="1:104" ht="13.8" thickTop="1">
      <c r="A5" s="178"/>
      <c r="B5" s="171"/>
      <c r="C5" s="171"/>
      <c r="D5" s="171"/>
      <c r="E5" s="179"/>
      <c r="F5" s="171"/>
      <c r="G5" s="180"/>
    </row>
    <row r="6" spans="1:104">
      <c r="A6" s="181" t="s">
        <v>13</v>
      </c>
      <c r="B6" s="182" t="s">
        <v>14</v>
      </c>
      <c r="C6" s="182" t="s">
        <v>15</v>
      </c>
      <c r="D6" s="182" t="s">
        <v>16</v>
      </c>
      <c r="E6" s="183" t="s">
        <v>17</v>
      </c>
      <c r="F6" s="182" t="s">
        <v>18</v>
      </c>
      <c r="G6" s="184" t="s">
        <v>85</v>
      </c>
    </row>
    <row r="7" spans="1:104">
      <c r="A7" s="185" t="s">
        <v>23</v>
      </c>
      <c r="B7" s="186" t="s">
        <v>31</v>
      </c>
      <c r="C7" s="187" t="s">
        <v>96</v>
      </c>
      <c r="D7" s="188"/>
      <c r="E7" s="189"/>
      <c r="F7" s="189"/>
      <c r="G7" s="190"/>
      <c r="H7" s="191"/>
      <c r="I7" s="191"/>
      <c r="O7" s="192">
        <v>1</v>
      </c>
    </row>
    <row r="8" spans="1:104">
      <c r="A8" s="193">
        <v>1</v>
      </c>
      <c r="B8" s="194" t="s">
        <v>147</v>
      </c>
      <c r="C8" s="195" t="s">
        <v>148</v>
      </c>
      <c r="D8" s="196" t="s">
        <v>32</v>
      </c>
      <c r="E8" s="197">
        <v>1</v>
      </c>
      <c r="F8" s="225">
        <v>0</v>
      </c>
      <c r="G8" s="198">
        <f>E8*F8</f>
        <v>0</v>
      </c>
      <c r="O8" s="192">
        <v>2</v>
      </c>
      <c r="AA8" s="170">
        <v>12</v>
      </c>
      <c r="AB8" s="170">
        <v>0</v>
      </c>
      <c r="AC8" s="170">
        <v>280</v>
      </c>
      <c r="AZ8" s="170">
        <v>1</v>
      </c>
      <c r="BA8" s="170">
        <f>IF(AZ8=1,G8,0)</f>
        <v>0</v>
      </c>
      <c r="BB8" s="170">
        <f>IF(AZ8=2,G8,0)</f>
        <v>0</v>
      </c>
      <c r="BC8" s="170">
        <f>IF(AZ8=3,G8,0)</f>
        <v>0</v>
      </c>
      <c r="BD8" s="170">
        <f>IF(AZ8=4,G8,0)</f>
        <v>0</v>
      </c>
      <c r="BE8" s="170">
        <f>IF(AZ8=5,G8,0)</f>
        <v>0</v>
      </c>
      <c r="CA8" s="199">
        <v>12</v>
      </c>
      <c r="CB8" s="199">
        <v>0</v>
      </c>
      <c r="CZ8" s="170">
        <v>0</v>
      </c>
    </row>
    <row r="9" spans="1:104">
      <c r="A9" s="200"/>
      <c r="B9" s="201"/>
      <c r="C9" s="247" t="s">
        <v>149</v>
      </c>
      <c r="D9" s="248"/>
      <c r="E9" s="202">
        <v>0</v>
      </c>
      <c r="F9" s="203"/>
      <c r="G9" s="204"/>
      <c r="M9" s="205" t="s">
        <v>149</v>
      </c>
      <c r="O9" s="192"/>
    </row>
    <row r="10" spans="1:104">
      <c r="A10" s="200"/>
      <c r="B10" s="201"/>
      <c r="C10" s="247" t="s">
        <v>95</v>
      </c>
      <c r="D10" s="248"/>
      <c r="E10" s="202">
        <v>1</v>
      </c>
      <c r="F10" s="203"/>
      <c r="G10" s="204"/>
      <c r="M10" s="205">
        <v>1</v>
      </c>
      <c r="O10" s="192"/>
    </row>
    <row r="11" spans="1:104">
      <c r="A11" s="193">
        <v>2</v>
      </c>
      <c r="B11" s="194" t="s">
        <v>150</v>
      </c>
      <c r="C11" s="195" t="s">
        <v>151</v>
      </c>
      <c r="D11" s="196" t="s">
        <v>32</v>
      </c>
      <c r="E11" s="197">
        <v>1</v>
      </c>
      <c r="F11" s="225">
        <v>0</v>
      </c>
      <c r="G11" s="198">
        <f>E11*F11</f>
        <v>0</v>
      </c>
      <c r="O11" s="192">
        <v>2</v>
      </c>
      <c r="AA11" s="170">
        <v>12</v>
      </c>
      <c r="AB11" s="170">
        <v>0</v>
      </c>
      <c r="AC11" s="170">
        <v>282</v>
      </c>
      <c r="AZ11" s="170">
        <v>1</v>
      </c>
      <c r="BA11" s="170">
        <f>IF(AZ11=1,G11,0)</f>
        <v>0</v>
      </c>
      <c r="BB11" s="170">
        <f>IF(AZ11=2,G11,0)</f>
        <v>0</v>
      </c>
      <c r="BC11" s="170">
        <f>IF(AZ11=3,G11,0)</f>
        <v>0</v>
      </c>
      <c r="BD11" s="170">
        <f>IF(AZ11=4,G11,0)</f>
        <v>0</v>
      </c>
      <c r="BE11" s="170">
        <f>IF(AZ11=5,G11,0)</f>
        <v>0</v>
      </c>
      <c r="CA11" s="199">
        <v>12</v>
      </c>
      <c r="CB11" s="199">
        <v>0</v>
      </c>
      <c r="CZ11" s="170">
        <v>0</v>
      </c>
    </row>
    <row r="12" spans="1:104">
      <c r="A12" s="193">
        <v>3</v>
      </c>
      <c r="B12" s="194" t="s">
        <v>152</v>
      </c>
      <c r="C12" s="195" t="s">
        <v>153</v>
      </c>
      <c r="D12" s="196" t="s">
        <v>32</v>
      </c>
      <c r="E12" s="197">
        <v>1</v>
      </c>
      <c r="F12" s="225">
        <v>0</v>
      </c>
      <c r="G12" s="198">
        <f>E12*F12</f>
        <v>0</v>
      </c>
      <c r="O12" s="192">
        <v>2</v>
      </c>
      <c r="AA12" s="170">
        <v>12</v>
      </c>
      <c r="AB12" s="170">
        <v>0</v>
      </c>
      <c r="AC12" s="170">
        <v>284</v>
      </c>
      <c r="AZ12" s="170">
        <v>1</v>
      </c>
      <c r="BA12" s="170">
        <f>IF(AZ12=1,G12,0)</f>
        <v>0</v>
      </c>
      <c r="BB12" s="170">
        <f>IF(AZ12=2,G12,0)</f>
        <v>0</v>
      </c>
      <c r="BC12" s="170">
        <f>IF(AZ12=3,G12,0)</f>
        <v>0</v>
      </c>
      <c r="BD12" s="170">
        <f>IF(AZ12=4,G12,0)</f>
        <v>0</v>
      </c>
      <c r="BE12" s="170">
        <f>IF(AZ12=5,G12,0)</f>
        <v>0</v>
      </c>
      <c r="CA12" s="199">
        <v>12</v>
      </c>
      <c r="CB12" s="199">
        <v>0</v>
      </c>
      <c r="CZ12" s="170">
        <v>0</v>
      </c>
    </row>
    <row r="13" spans="1:104">
      <c r="A13" s="193">
        <v>4</v>
      </c>
      <c r="B13" s="194" t="s">
        <v>154</v>
      </c>
      <c r="C13" s="195" t="s">
        <v>155</v>
      </c>
      <c r="D13" s="196" t="s">
        <v>32</v>
      </c>
      <c r="E13" s="197">
        <v>1</v>
      </c>
      <c r="F13" s="225">
        <v>0</v>
      </c>
      <c r="G13" s="198">
        <f>E13*F13</f>
        <v>0</v>
      </c>
      <c r="O13" s="192">
        <v>2</v>
      </c>
      <c r="AA13" s="170">
        <v>12</v>
      </c>
      <c r="AB13" s="170">
        <v>0</v>
      </c>
      <c r="AC13" s="170">
        <v>383</v>
      </c>
      <c r="AZ13" s="170">
        <v>1</v>
      </c>
      <c r="BA13" s="170">
        <f>IF(AZ13=1,G13,0)</f>
        <v>0</v>
      </c>
      <c r="BB13" s="170">
        <f>IF(AZ13=2,G13,0)</f>
        <v>0</v>
      </c>
      <c r="BC13" s="170">
        <f>IF(AZ13=3,G13,0)</f>
        <v>0</v>
      </c>
      <c r="BD13" s="170">
        <f>IF(AZ13=4,G13,0)</f>
        <v>0</v>
      </c>
      <c r="BE13" s="170">
        <f>IF(AZ13=5,G13,0)</f>
        <v>0</v>
      </c>
      <c r="CA13" s="199">
        <v>12</v>
      </c>
      <c r="CB13" s="199">
        <v>0</v>
      </c>
      <c r="CZ13" s="170">
        <v>0</v>
      </c>
    </row>
    <row r="14" spans="1:104" ht="20.399999999999999">
      <c r="A14" s="193">
        <v>5</v>
      </c>
      <c r="B14" s="194" t="s">
        <v>156</v>
      </c>
      <c r="C14" s="195" t="s">
        <v>157</v>
      </c>
      <c r="D14" s="196" t="s">
        <v>32</v>
      </c>
      <c r="E14" s="197">
        <v>1</v>
      </c>
      <c r="F14" s="225">
        <v>0</v>
      </c>
      <c r="G14" s="198">
        <f>E14*F14</f>
        <v>0</v>
      </c>
      <c r="O14" s="192">
        <v>2</v>
      </c>
      <c r="AA14" s="170">
        <v>12</v>
      </c>
      <c r="AB14" s="170">
        <v>0</v>
      </c>
      <c r="AC14" s="170">
        <v>389</v>
      </c>
      <c r="AZ14" s="170">
        <v>1</v>
      </c>
      <c r="BA14" s="170">
        <f>IF(AZ14=1,G14,0)</f>
        <v>0</v>
      </c>
      <c r="BB14" s="170">
        <f>IF(AZ14=2,G14,0)</f>
        <v>0</v>
      </c>
      <c r="BC14" s="170">
        <f>IF(AZ14=3,G14,0)</f>
        <v>0</v>
      </c>
      <c r="BD14" s="170">
        <f>IF(AZ14=4,G14,0)</f>
        <v>0</v>
      </c>
      <c r="BE14" s="170">
        <f>IF(AZ14=5,G14,0)</f>
        <v>0</v>
      </c>
      <c r="CA14" s="199">
        <v>12</v>
      </c>
      <c r="CB14" s="199">
        <v>0</v>
      </c>
      <c r="CZ14" s="170">
        <v>0</v>
      </c>
    </row>
    <row r="15" spans="1:104" ht="21">
      <c r="A15" s="200"/>
      <c r="B15" s="201"/>
      <c r="C15" s="247" t="s">
        <v>158</v>
      </c>
      <c r="D15" s="248"/>
      <c r="E15" s="202">
        <v>0</v>
      </c>
      <c r="F15" s="203"/>
      <c r="G15" s="204"/>
      <c r="M15" s="205" t="s">
        <v>158</v>
      </c>
      <c r="O15" s="192"/>
    </row>
    <row r="16" spans="1:104">
      <c r="A16" s="200"/>
      <c r="B16" s="201"/>
      <c r="C16" s="247" t="s">
        <v>95</v>
      </c>
      <c r="D16" s="248"/>
      <c r="E16" s="202">
        <v>1</v>
      </c>
      <c r="F16" s="203"/>
      <c r="G16" s="204"/>
      <c r="M16" s="205">
        <v>1</v>
      </c>
      <c r="O16" s="192"/>
    </row>
    <row r="17" spans="1:104">
      <c r="A17" s="193">
        <v>6</v>
      </c>
      <c r="B17" s="194" t="s">
        <v>159</v>
      </c>
      <c r="C17" s="195" t="s">
        <v>160</v>
      </c>
      <c r="D17" s="196" t="s">
        <v>32</v>
      </c>
      <c r="E17" s="197">
        <v>1</v>
      </c>
      <c r="F17" s="225">
        <v>0</v>
      </c>
      <c r="G17" s="198">
        <f>E17*F17</f>
        <v>0</v>
      </c>
      <c r="O17" s="192">
        <v>2</v>
      </c>
      <c r="AA17" s="170">
        <v>12</v>
      </c>
      <c r="AB17" s="170">
        <v>0</v>
      </c>
      <c r="AC17" s="170">
        <v>390</v>
      </c>
      <c r="AZ17" s="170">
        <v>1</v>
      </c>
      <c r="BA17" s="170">
        <f>IF(AZ17=1,G17,0)</f>
        <v>0</v>
      </c>
      <c r="BB17" s="170">
        <f>IF(AZ17=2,G17,0)</f>
        <v>0</v>
      </c>
      <c r="BC17" s="170">
        <f>IF(AZ17=3,G17,0)</f>
        <v>0</v>
      </c>
      <c r="BD17" s="170">
        <f>IF(AZ17=4,G17,0)</f>
        <v>0</v>
      </c>
      <c r="BE17" s="170">
        <f>IF(AZ17=5,G17,0)</f>
        <v>0</v>
      </c>
      <c r="CA17" s="199">
        <v>12</v>
      </c>
      <c r="CB17" s="199">
        <v>0</v>
      </c>
      <c r="CZ17" s="170">
        <v>0</v>
      </c>
    </row>
    <row r="18" spans="1:104">
      <c r="A18" s="200"/>
      <c r="B18" s="201"/>
      <c r="C18" s="247" t="s">
        <v>161</v>
      </c>
      <c r="D18" s="248"/>
      <c r="E18" s="202">
        <v>0</v>
      </c>
      <c r="F18" s="203"/>
      <c r="G18" s="204"/>
      <c r="M18" s="205" t="s">
        <v>161</v>
      </c>
      <c r="O18" s="192"/>
    </row>
    <row r="19" spans="1:104">
      <c r="A19" s="200"/>
      <c r="B19" s="201"/>
      <c r="C19" s="247" t="s">
        <v>162</v>
      </c>
      <c r="D19" s="248"/>
      <c r="E19" s="202">
        <v>0</v>
      </c>
      <c r="F19" s="203"/>
      <c r="G19" s="204"/>
      <c r="M19" s="205" t="s">
        <v>162</v>
      </c>
      <c r="O19" s="192"/>
    </row>
    <row r="20" spans="1:104" ht="21">
      <c r="A20" s="200"/>
      <c r="B20" s="201"/>
      <c r="C20" s="247" t="s">
        <v>163</v>
      </c>
      <c r="D20" s="248"/>
      <c r="E20" s="202">
        <v>0</v>
      </c>
      <c r="F20" s="203"/>
      <c r="G20" s="204"/>
      <c r="M20" s="205" t="s">
        <v>163</v>
      </c>
      <c r="O20" s="192"/>
    </row>
    <row r="21" spans="1:104" ht="21">
      <c r="A21" s="200"/>
      <c r="B21" s="201"/>
      <c r="C21" s="247" t="s">
        <v>164</v>
      </c>
      <c r="D21" s="248"/>
      <c r="E21" s="202">
        <v>0</v>
      </c>
      <c r="F21" s="203"/>
      <c r="G21" s="204"/>
      <c r="M21" s="205" t="s">
        <v>164</v>
      </c>
      <c r="O21" s="192"/>
    </row>
    <row r="22" spans="1:104">
      <c r="A22" s="200"/>
      <c r="B22" s="201"/>
      <c r="C22" s="247" t="s">
        <v>95</v>
      </c>
      <c r="D22" s="248"/>
      <c r="E22" s="202">
        <v>1</v>
      </c>
      <c r="F22" s="203"/>
      <c r="G22" s="204"/>
      <c r="M22" s="205">
        <v>1</v>
      </c>
      <c r="O22" s="192"/>
    </row>
    <row r="23" spans="1:104">
      <c r="A23" s="206"/>
      <c r="B23" s="207" t="s">
        <v>89</v>
      </c>
      <c r="C23" s="208" t="str">
        <f>CONCATENATE(B7," ",C7)</f>
        <v>11 Přípravné a přidružené práce</v>
      </c>
      <c r="D23" s="209"/>
      <c r="E23" s="210"/>
      <c r="F23" s="211"/>
      <c r="G23" s="212">
        <f>SUM(G7:G22)</f>
        <v>0</v>
      </c>
      <c r="O23" s="192">
        <v>4</v>
      </c>
      <c r="BA23" s="213">
        <f>SUM(BA7:BA22)</f>
        <v>0</v>
      </c>
      <c r="BB23" s="213">
        <f>SUM(BB7:BB22)</f>
        <v>0</v>
      </c>
      <c r="BC23" s="213">
        <f>SUM(BC7:BC22)</f>
        <v>0</v>
      </c>
      <c r="BD23" s="213">
        <f>SUM(BD7:BD22)</f>
        <v>0</v>
      </c>
      <c r="BE23" s="213">
        <f>SUM(BE7:BE22)</f>
        <v>0</v>
      </c>
    </row>
    <row r="24" spans="1:104">
      <c r="A24" s="185" t="s">
        <v>23</v>
      </c>
      <c r="B24" s="186" t="s">
        <v>165</v>
      </c>
      <c r="C24" s="187" t="s">
        <v>166</v>
      </c>
      <c r="D24" s="188"/>
      <c r="E24" s="189"/>
      <c r="F24" s="189"/>
      <c r="G24" s="190"/>
      <c r="H24" s="191"/>
      <c r="I24" s="191"/>
      <c r="O24" s="192">
        <v>1</v>
      </c>
    </row>
    <row r="25" spans="1:104" ht="20.399999999999999">
      <c r="A25" s="193">
        <v>7</v>
      </c>
      <c r="B25" s="194" t="s">
        <v>167</v>
      </c>
      <c r="C25" s="195" t="s">
        <v>168</v>
      </c>
      <c r="D25" s="196" t="s">
        <v>24</v>
      </c>
      <c r="E25" s="197">
        <v>200</v>
      </c>
      <c r="F25" s="225">
        <v>0</v>
      </c>
      <c r="G25" s="198">
        <f>E25*F25</f>
        <v>0</v>
      </c>
      <c r="O25" s="192">
        <v>2</v>
      </c>
      <c r="AA25" s="170">
        <v>1</v>
      </c>
      <c r="AB25" s="170">
        <v>1</v>
      </c>
      <c r="AC25" s="170">
        <v>1</v>
      </c>
      <c r="AZ25" s="170">
        <v>1</v>
      </c>
      <c r="BA25" s="170">
        <f>IF(AZ25=1,G25,0)</f>
        <v>0</v>
      </c>
      <c r="BB25" s="170">
        <f>IF(AZ25=2,G25,0)</f>
        <v>0</v>
      </c>
      <c r="BC25" s="170">
        <f>IF(AZ25=3,G25,0)</f>
        <v>0</v>
      </c>
      <c r="BD25" s="170">
        <f>IF(AZ25=4,G25,0)</f>
        <v>0</v>
      </c>
      <c r="BE25" s="170">
        <f>IF(AZ25=5,G25,0)</f>
        <v>0</v>
      </c>
      <c r="CA25" s="199">
        <v>1</v>
      </c>
      <c r="CB25" s="199">
        <v>1</v>
      </c>
      <c r="CZ25" s="170">
        <v>4.8419999999999998E-2</v>
      </c>
    </row>
    <row r="26" spans="1:104">
      <c r="A26" s="193">
        <v>8</v>
      </c>
      <c r="B26" s="194" t="s">
        <v>169</v>
      </c>
      <c r="C26" s="195" t="s">
        <v>170</v>
      </c>
      <c r="D26" s="196" t="s">
        <v>100</v>
      </c>
      <c r="E26" s="197">
        <v>13.513299999999999</v>
      </c>
      <c r="F26" s="225">
        <v>0</v>
      </c>
      <c r="G26" s="198">
        <f>E26*F26</f>
        <v>0</v>
      </c>
      <c r="O26" s="192">
        <v>2</v>
      </c>
      <c r="AA26" s="170">
        <v>1</v>
      </c>
      <c r="AB26" s="170">
        <v>1</v>
      </c>
      <c r="AC26" s="170">
        <v>1</v>
      </c>
      <c r="AZ26" s="170">
        <v>1</v>
      </c>
      <c r="BA26" s="170">
        <f>IF(AZ26=1,G26,0)</f>
        <v>0</v>
      </c>
      <c r="BB26" s="170">
        <f>IF(AZ26=2,G26,0)</f>
        <v>0</v>
      </c>
      <c r="BC26" s="170">
        <f>IF(AZ26=3,G26,0)</f>
        <v>0</v>
      </c>
      <c r="BD26" s="170">
        <f>IF(AZ26=4,G26,0)</f>
        <v>0</v>
      </c>
      <c r="BE26" s="170">
        <f>IF(AZ26=5,G26,0)</f>
        <v>0</v>
      </c>
      <c r="CA26" s="199">
        <v>1</v>
      </c>
      <c r="CB26" s="199">
        <v>1</v>
      </c>
      <c r="CZ26" s="170">
        <v>0.57152000000000003</v>
      </c>
    </row>
    <row r="27" spans="1:104">
      <c r="A27" s="200"/>
      <c r="B27" s="201"/>
      <c r="C27" s="247" t="s">
        <v>171</v>
      </c>
      <c r="D27" s="248"/>
      <c r="E27" s="202">
        <v>0.40400000000000003</v>
      </c>
      <c r="F27" s="203"/>
      <c r="G27" s="204"/>
      <c r="M27" s="205" t="s">
        <v>171</v>
      </c>
      <c r="O27" s="192"/>
    </row>
    <row r="28" spans="1:104">
      <c r="A28" s="200"/>
      <c r="B28" s="201"/>
      <c r="C28" s="247" t="s">
        <v>172</v>
      </c>
      <c r="D28" s="248"/>
      <c r="E28" s="202">
        <v>1.3414999999999999</v>
      </c>
      <c r="F28" s="203"/>
      <c r="G28" s="204"/>
      <c r="M28" s="205" t="s">
        <v>172</v>
      </c>
      <c r="O28" s="192"/>
    </row>
    <row r="29" spans="1:104">
      <c r="A29" s="200"/>
      <c r="B29" s="201"/>
      <c r="C29" s="247" t="s">
        <v>173</v>
      </c>
      <c r="D29" s="248"/>
      <c r="E29" s="202">
        <v>2.9672999999999998</v>
      </c>
      <c r="F29" s="203"/>
      <c r="G29" s="204"/>
      <c r="M29" s="205" t="s">
        <v>173</v>
      </c>
      <c r="O29" s="192"/>
    </row>
    <row r="30" spans="1:104" ht="21">
      <c r="A30" s="200"/>
      <c r="B30" s="201"/>
      <c r="C30" s="247" t="s">
        <v>174</v>
      </c>
      <c r="D30" s="248"/>
      <c r="E30" s="202">
        <v>1.9805999999999999</v>
      </c>
      <c r="F30" s="203"/>
      <c r="G30" s="204"/>
      <c r="M30" s="205" t="s">
        <v>174</v>
      </c>
      <c r="O30" s="192"/>
    </row>
    <row r="31" spans="1:104">
      <c r="A31" s="200"/>
      <c r="B31" s="201"/>
      <c r="C31" s="247" t="s">
        <v>175</v>
      </c>
      <c r="D31" s="248"/>
      <c r="E31" s="202">
        <v>2.7833000000000001</v>
      </c>
      <c r="F31" s="203"/>
      <c r="G31" s="204"/>
      <c r="M31" s="205" t="s">
        <v>175</v>
      </c>
      <c r="O31" s="192"/>
    </row>
    <row r="32" spans="1:104">
      <c r="A32" s="200"/>
      <c r="B32" s="201"/>
      <c r="C32" s="247" t="s">
        <v>176</v>
      </c>
      <c r="D32" s="248"/>
      <c r="E32" s="202">
        <v>1.6235999999999999</v>
      </c>
      <c r="F32" s="203"/>
      <c r="G32" s="204"/>
      <c r="M32" s="205" t="s">
        <v>176</v>
      </c>
      <c r="O32" s="192"/>
    </row>
    <row r="33" spans="1:104" ht="21">
      <c r="A33" s="200"/>
      <c r="B33" s="201"/>
      <c r="C33" s="247" t="s">
        <v>177</v>
      </c>
      <c r="D33" s="248"/>
      <c r="E33" s="202">
        <v>2.4129999999999998</v>
      </c>
      <c r="F33" s="203"/>
      <c r="G33" s="204"/>
      <c r="M33" s="205" t="s">
        <v>177</v>
      </c>
      <c r="O33" s="192"/>
    </row>
    <row r="34" spans="1:104">
      <c r="A34" s="193">
        <v>9</v>
      </c>
      <c r="B34" s="194" t="s">
        <v>178</v>
      </c>
      <c r="C34" s="195" t="s">
        <v>179</v>
      </c>
      <c r="D34" s="196" t="s">
        <v>100</v>
      </c>
      <c r="E34" s="197">
        <v>2.2799999999999998</v>
      </c>
      <c r="F34" s="225">
        <v>0</v>
      </c>
      <c r="G34" s="198">
        <f>E34*F34</f>
        <v>0</v>
      </c>
      <c r="O34" s="192">
        <v>2</v>
      </c>
      <c r="AA34" s="170">
        <v>1</v>
      </c>
      <c r="AB34" s="170">
        <v>0</v>
      </c>
      <c r="AC34" s="170">
        <v>0</v>
      </c>
      <c r="AZ34" s="170">
        <v>1</v>
      </c>
      <c r="BA34" s="170">
        <f>IF(AZ34=1,G34,0)</f>
        <v>0</v>
      </c>
      <c r="BB34" s="170">
        <f>IF(AZ34=2,G34,0)</f>
        <v>0</v>
      </c>
      <c r="BC34" s="170">
        <f>IF(AZ34=3,G34,0)</f>
        <v>0</v>
      </c>
      <c r="BD34" s="170">
        <f>IF(AZ34=4,G34,0)</f>
        <v>0</v>
      </c>
      <c r="BE34" s="170">
        <f>IF(AZ34=5,G34,0)</f>
        <v>0</v>
      </c>
      <c r="CA34" s="199">
        <v>1</v>
      </c>
      <c r="CB34" s="199">
        <v>0</v>
      </c>
      <c r="CZ34" s="170">
        <v>0.75507000000000002</v>
      </c>
    </row>
    <row r="35" spans="1:104">
      <c r="A35" s="200"/>
      <c r="B35" s="201"/>
      <c r="C35" s="247" t="s">
        <v>180</v>
      </c>
      <c r="D35" s="248"/>
      <c r="E35" s="202">
        <v>0.5</v>
      </c>
      <c r="F35" s="203"/>
      <c r="G35" s="204"/>
      <c r="M35" s="205" t="s">
        <v>180</v>
      </c>
      <c r="O35" s="192"/>
    </row>
    <row r="36" spans="1:104">
      <c r="A36" s="200"/>
      <c r="B36" s="201"/>
      <c r="C36" s="247" t="s">
        <v>181</v>
      </c>
      <c r="D36" s="248"/>
      <c r="E36" s="202">
        <v>0.6</v>
      </c>
      <c r="F36" s="203"/>
      <c r="G36" s="204"/>
      <c r="M36" s="205" t="s">
        <v>181</v>
      </c>
      <c r="O36" s="192"/>
    </row>
    <row r="37" spans="1:104">
      <c r="A37" s="200"/>
      <c r="B37" s="201"/>
      <c r="C37" s="247" t="s">
        <v>182</v>
      </c>
      <c r="D37" s="248"/>
      <c r="E37" s="202">
        <v>0.3</v>
      </c>
      <c r="F37" s="203"/>
      <c r="G37" s="204"/>
      <c r="M37" s="205" t="s">
        <v>182</v>
      </c>
      <c r="O37" s="192"/>
    </row>
    <row r="38" spans="1:104">
      <c r="A38" s="200"/>
      <c r="B38" s="201"/>
      <c r="C38" s="247" t="s">
        <v>183</v>
      </c>
      <c r="D38" s="248"/>
      <c r="E38" s="202">
        <v>0.6</v>
      </c>
      <c r="F38" s="203"/>
      <c r="G38" s="204"/>
      <c r="M38" s="205" t="s">
        <v>183</v>
      </c>
      <c r="O38" s="192"/>
    </row>
    <row r="39" spans="1:104">
      <c r="A39" s="200"/>
      <c r="B39" s="201"/>
      <c r="C39" s="247" t="s">
        <v>184</v>
      </c>
      <c r="D39" s="248"/>
      <c r="E39" s="202">
        <v>0.28000000000000003</v>
      </c>
      <c r="F39" s="203"/>
      <c r="G39" s="204"/>
      <c r="M39" s="205" t="s">
        <v>184</v>
      </c>
      <c r="O39" s="192"/>
    </row>
    <row r="40" spans="1:104">
      <c r="A40" s="193">
        <v>10</v>
      </c>
      <c r="B40" s="194" t="s">
        <v>185</v>
      </c>
      <c r="C40" s="195" t="s">
        <v>186</v>
      </c>
      <c r="D40" s="196" t="s">
        <v>100</v>
      </c>
      <c r="E40" s="197">
        <v>0.55530000000000002</v>
      </c>
      <c r="F40" s="225">
        <v>0</v>
      </c>
      <c r="G40" s="198">
        <f>E40*F40</f>
        <v>0</v>
      </c>
      <c r="O40" s="192">
        <v>2</v>
      </c>
      <c r="AA40" s="170">
        <v>1</v>
      </c>
      <c r="AB40" s="170">
        <v>1</v>
      </c>
      <c r="AC40" s="170">
        <v>1</v>
      </c>
      <c r="AZ40" s="170">
        <v>1</v>
      </c>
      <c r="BA40" s="170">
        <f>IF(AZ40=1,G40,0)</f>
        <v>0</v>
      </c>
      <c r="BB40" s="170">
        <f>IF(AZ40=2,G40,0)</f>
        <v>0</v>
      </c>
      <c r="BC40" s="170">
        <f>IF(AZ40=3,G40,0)</f>
        <v>0</v>
      </c>
      <c r="BD40" s="170">
        <f>IF(AZ40=4,G40,0)</f>
        <v>0</v>
      </c>
      <c r="BE40" s="170">
        <f>IF(AZ40=5,G40,0)</f>
        <v>0</v>
      </c>
      <c r="CA40" s="199">
        <v>1</v>
      </c>
      <c r="CB40" s="199">
        <v>1</v>
      </c>
      <c r="CZ40" s="170">
        <v>0.59819999999999995</v>
      </c>
    </row>
    <row r="41" spans="1:104">
      <c r="A41" s="200"/>
      <c r="B41" s="201"/>
      <c r="C41" s="247" t="s">
        <v>187</v>
      </c>
      <c r="D41" s="248"/>
      <c r="E41" s="202">
        <v>0.55530000000000002</v>
      </c>
      <c r="F41" s="203"/>
      <c r="G41" s="204"/>
      <c r="M41" s="205" t="s">
        <v>187</v>
      </c>
      <c r="O41" s="192"/>
    </row>
    <row r="42" spans="1:104">
      <c r="A42" s="193">
        <v>11</v>
      </c>
      <c r="B42" s="194" t="s">
        <v>188</v>
      </c>
      <c r="C42" s="195" t="s">
        <v>189</v>
      </c>
      <c r="D42" s="196" t="s">
        <v>100</v>
      </c>
      <c r="E42" s="197">
        <v>4.1369999999999996</v>
      </c>
      <c r="F42" s="225">
        <v>0</v>
      </c>
      <c r="G42" s="198">
        <f>E42*F42</f>
        <v>0</v>
      </c>
      <c r="O42" s="192">
        <v>2</v>
      </c>
      <c r="AA42" s="170">
        <v>1</v>
      </c>
      <c r="AB42" s="170">
        <v>1</v>
      </c>
      <c r="AC42" s="170">
        <v>1</v>
      </c>
      <c r="AZ42" s="170">
        <v>1</v>
      </c>
      <c r="BA42" s="170">
        <f>IF(AZ42=1,G42,0)</f>
        <v>0</v>
      </c>
      <c r="BB42" s="170">
        <f>IF(AZ42=2,G42,0)</f>
        <v>0</v>
      </c>
      <c r="BC42" s="170">
        <f>IF(AZ42=3,G42,0)</f>
        <v>0</v>
      </c>
      <c r="BD42" s="170">
        <f>IF(AZ42=4,G42,0)</f>
        <v>0</v>
      </c>
      <c r="BE42" s="170">
        <f>IF(AZ42=5,G42,0)</f>
        <v>0</v>
      </c>
      <c r="CA42" s="199">
        <v>1</v>
      </c>
      <c r="CB42" s="199">
        <v>1</v>
      </c>
      <c r="CZ42" s="170">
        <v>0.58179999999999998</v>
      </c>
    </row>
    <row r="43" spans="1:104">
      <c r="A43" s="200"/>
      <c r="B43" s="201"/>
      <c r="C43" s="247" t="s">
        <v>190</v>
      </c>
      <c r="D43" s="248"/>
      <c r="E43" s="202">
        <v>4.1369999999999996</v>
      </c>
      <c r="F43" s="203"/>
      <c r="G43" s="204"/>
      <c r="M43" s="205" t="s">
        <v>190</v>
      </c>
      <c r="O43" s="192"/>
    </row>
    <row r="44" spans="1:104">
      <c r="A44" s="193">
        <v>12</v>
      </c>
      <c r="B44" s="194" t="s">
        <v>191</v>
      </c>
      <c r="C44" s="195" t="s">
        <v>192</v>
      </c>
      <c r="D44" s="196" t="s">
        <v>90</v>
      </c>
      <c r="E44" s="197">
        <v>22.851099999999999</v>
      </c>
      <c r="F44" s="225">
        <v>0</v>
      </c>
      <c r="G44" s="198">
        <f>E44*F44</f>
        <v>0</v>
      </c>
      <c r="O44" s="192">
        <v>2</v>
      </c>
      <c r="AA44" s="170">
        <v>1</v>
      </c>
      <c r="AB44" s="170">
        <v>0</v>
      </c>
      <c r="AC44" s="170">
        <v>0</v>
      </c>
      <c r="AZ44" s="170">
        <v>1</v>
      </c>
      <c r="BA44" s="170">
        <f>IF(AZ44=1,G44,0)</f>
        <v>0</v>
      </c>
      <c r="BB44" s="170">
        <f>IF(AZ44=2,G44,0)</f>
        <v>0</v>
      </c>
      <c r="BC44" s="170">
        <f>IF(AZ44=3,G44,0)</f>
        <v>0</v>
      </c>
      <c r="BD44" s="170">
        <f>IF(AZ44=4,G44,0)</f>
        <v>0</v>
      </c>
      <c r="BE44" s="170">
        <f>IF(AZ44=5,G44,0)</f>
        <v>0</v>
      </c>
      <c r="CA44" s="199">
        <v>1</v>
      </c>
      <c r="CB44" s="199">
        <v>0</v>
      </c>
      <c r="CZ44" s="170">
        <v>0.15953999999999999</v>
      </c>
    </row>
    <row r="45" spans="1:104">
      <c r="A45" s="200"/>
      <c r="B45" s="201"/>
      <c r="C45" s="247" t="s">
        <v>193</v>
      </c>
      <c r="D45" s="248"/>
      <c r="E45" s="202">
        <v>10.349500000000001</v>
      </c>
      <c r="F45" s="203"/>
      <c r="G45" s="204"/>
      <c r="M45" s="205" t="s">
        <v>193</v>
      </c>
      <c r="O45" s="192"/>
    </row>
    <row r="46" spans="1:104">
      <c r="A46" s="200"/>
      <c r="B46" s="201"/>
      <c r="C46" s="247" t="s">
        <v>194</v>
      </c>
      <c r="D46" s="248"/>
      <c r="E46" s="202">
        <v>10.914999999999999</v>
      </c>
      <c r="F46" s="203"/>
      <c r="G46" s="204"/>
      <c r="M46" s="205" t="s">
        <v>194</v>
      </c>
      <c r="O46" s="192"/>
    </row>
    <row r="47" spans="1:104">
      <c r="A47" s="200"/>
      <c r="B47" s="201"/>
      <c r="C47" s="247" t="s">
        <v>195</v>
      </c>
      <c r="D47" s="248"/>
      <c r="E47" s="202">
        <v>1.5866</v>
      </c>
      <c r="F47" s="203"/>
      <c r="G47" s="204"/>
      <c r="M47" s="205" t="s">
        <v>195</v>
      </c>
      <c r="O47" s="192"/>
    </row>
    <row r="48" spans="1:104">
      <c r="A48" s="193">
        <v>13</v>
      </c>
      <c r="B48" s="194" t="s">
        <v>196</v>
      </c>
      <c r="C48" s="195" t="s">
        <v>197</v>
      </c>
      <c r="D48" s="196" t="s">
        <v>90</v>
      </c>
      <c r="E48" s="197">
        <v>1.5866</v>
      </c>
      <c r="F48" s="225">
        <v>0</v>
      </c>
      <c r="G48" s="198">
        <f>E48*F48</f>
        <v>0</v>
      </c>
      <c r="O48" s="192">
        <v>2</v>
      </c>
      <c r="AA48" s="170">
        <v>1</v>
      </c>
      <c r="AB48" s="170">
        <v>1</v>
      </c>
      <c r="AC48" s="170">
        <v>1</v>
      </c>
      <c r="AZ48" s="170">
        <v>1</v>
      </c>
      <c r="BA48" s="170">
        <f>IF(AZ48=1,G48,0)</f>
        <v>0</v>
      </c>
      <c r="BB48" s="170">
        <f>IF(AZ48=2,G48,0)</f>
        <v>0</v>
      </c>
      <c r="BC48" s="170">
        <f>IF(AZ48=3,G48,0)</f>
        <v>0</v>
      </c>
      <c r="BD48" s="170">
        <f>IF(AZ48=4,G48,0)</f>
        <v>0</v>
      </c>
      <c r="BE48" s="170">
        <f>IF(AZ48=5,G48,0)</f>
        <v>0</v>
      </c>
      <c r="CA48" s="199">
        <v>1</v>
      </c>
      <c r="CB48" s="199">
        <v>1</v>
      </c>
      <c r="CZ48" s="170">
        <v>0.34808</v>
      </c>
    </row>
    <row r="49" spans="1:104">
      <c r="A49" s="200"/>
      <c r="B49" s="201"/>
      <c r="C49" s="247" t="s">
        <v>195</v>
      </c>
      <c r="D49" s="248"/>
      <c r="E49" s="202">
        <v>1.5866</v>
      </c>
      <c r="F49" s="203"/>
      <c r="G49" s="204"/>
      <c r="M49" s="205" t="s">
        <v>195</v>
      </c>
      <c r="O49" s="192"/>
    </row>
    <row r="50" spans="1:104" ht="20.399999999999999">
      <c r="A50" s="193">
        <v>14</v>
      </c>
      <c r="B50" s="194" t="s">
        <v>198</v>
      </c>
      <c r="C50" s="195" t="s">
        <v>1265</v>
      </c>
      <c r="D50" s="196" t="s">
        <v>24</v>
      </c>
      <c r="E50" s="197">
        <v>1</v>
      </c>
      <c r="F50" s="225">
        <v>0</v>
      </c>
      <c r="G50" s="198">
        <f>E50*F50</f>
        <v>0</v>
      </c>
      <c r="O50" s="192">
        <v>2</v>
      </c>
      <c r="AA50" s="170">
        <v>1</v>
      </c>
      <c r="AB50" s="170">
        <v>1</v>
      </c>
      <c r="AC50" s="170">
        <v>1</v>
      </c>
      <c r="AZ50" s="170">
        <v>1</v>
      </c>
      <c r="BA50" s="170">
        <f>IF(AZ50=1,G50,0)</f>
        <v>0</v>
      </c>
      <c r="BB50" s="170">
        <f>IF(AZ50=2,G50,0)</f>
        <v>0</v>
      </c>
      <c r="BC50" s="170">
        <f>IF(AZ50=3,G50,0)</f>
        <v>0</v>
      </c>
      <c r="BD50" s="170">
        <f>IF(AZ50=4,G50,0)</f>
        <v>0</v>
      </c>
      <c r="BE50" s="170">
        <f>IF(AZ50=5,G50,0)</f>
        <v>0</v>
      </c>
      <c r="CA50" s="199">
        <v>1</v>
      </c>
      <c r="CB50" s="199">
        <v>1</v>
      </c>
      <c r="CZ50" s="170">
        <v>9.5750000000000002E-2</v>
      </c>
    </row>
    <row r="51" spans="1:104">
      <c r="A51" s="200"/>
      <c r="B51" s="201"/>
      <c r="C51" s="247" t="s">
        <v>199</v>
      </c>
      <c r="D51" s="248"/>
      <c r="E51" s="202">
        <v>1</v>
      </c>
      <c r="F51" s="203"/>
      <c r="G51" s="204"/>
      <c r="M51" s="205" t="s">
        <v>199</v>
      </c>
      <c r="O51" s="192"/>
    </row>
    <row r="52" spans="1:104" ht="20.399999999999999">
      <c r="A52" s="193">
        <v>15</v>
      </c>
      <c r="B52" s="194" t="s">
        <v>200</v>
      </c>
      <c r="C52" s="195" t="s">
        <v>1266</v>
      </c>
      <c r="D52" s="196" t="s">
        <v>24</v>
      </c>
      <c r="E52" s="197">
        <v>11</v>
      </c>
      <c r="F52" s="225">
        <v>0</v>
      </c>
      <c r="G52" s="198">
        <f>E52*F52</f>
        <v>0</v>
      </c>
      <c r="O52" s="192">
        <v>2</v>
      </c>
      <c r="AA52" s="170">
        <v>1</v>
      </c>
      <c r="AB52" s="170">
        <v>1</v>
      </c>
      <c r="AC52" s="170">
        <v>1</v>
      </c>
      <c r="AZ52" s="170">
        <v>1</v>
      </c>
      <c r="BA52" s="170">
        <f>IF(AZ52=1,G52,0)</f>
        <v>0</v>
      </c>
      <c r="BB52" s="170">
        <f>IF(AZ52=2,G52,0)</f>
        <v>0</v>
      </c>
      <c r="BC52" s="170">
        <f>IF(AZ52=3,G52,0)</f>
        <v>0</v>
      </c>
      <c r="BD52" s="170">
        <f>IF(AZ52=4,G52,0)</f>
        <v>0</v>
      </c>
      <c r="BE52" s="170">
        <f>IF(AZ52=5,G52,0)</f>
        <v>0</v>
      </c>
      <c r="CA52" s="199">
        <v>1</v>
      </c>
      <c r="CB52" s="199">
        <v>1</v>
      </c>
      <c r="CZ52" s="170">
        <v>2.7519999999999999E-2</v>
      </c>
    </row>
    <row r="53" spans="1:104">
      <c r="A53" s="200"/>
      <c r="B53" s="201"/>
      <c r="C53" s="247" t="s">
        <v>201</v>
      </c>
      <c r="D53" s="248"/>
      <c r="E53" s="202">
        <v>11</v>
      </c>
      <c r="F53" s="203"/>
      <c r="G53" s="204"/>
      <c r="M53" s="205" t="s">
        <v>201</v>
      </c>
      <c r="O53" s="192"/>
    </row>
    <row r="54" spans="1:104" ht="20.399999999999999">
      <c r="A54" s="193">
        <v>16</v>
      </c>
      <c r="B54" s="194" t="s">
        <v>202</v>
      </c>
      <c r="C54" s="195" t="s">
        <v>1267</v>
      </c>
      <c r="D54" s="196" t="s">
        <v>24</v>
      </c>
      <c r="E54" s="197">
        <v>1</v>
      </c>
      <c r="F54" s="225">
        <v>0</v>
      </c>
      <c r="G54" s="198">
        <f>E54*F54</f>
        <v>0</v>
      </c>
      <c r="O54" s="192">
        <v>2</v>
      </c>
      <c r="AA54" s="170">
        <v>1</v>
      </c>
      <c r="AB54" s="170">
        <v>1</v>
      </c>
      <c r="AC54" s="170">
        <v>1</v>
      </c>
      <c r="AZ54" s="170">
        <v>1</v>
      </c>
      <c r="BA54" s="170">
        <f>IF(AZ54=1,G54,0)</f>
        <v>0</v>
      </c>
      <c r="BB54" s="170">
        <f>IF(AZ54=2,G54,0)</f>
        <v>0</v>
      </c>
      <c r="BC54" s="170">
        <f>IF(AZ54=3,G54,0)</f>
        <v>0</v>
      </c>
      <c r="BD54" s="170">
        <f>IF(AZ54=4,G54,0)</f>
        <v>0</v>
      </c>
      <c r="BE54" s="170">
        <f>IF(AZ54=5,G54,0)</f>
        <v>0</v>
      </c>
      <c r="CA54" s="199">
        <v>1</v>
      </c>
      <c r="CB54" s="199">
        <v>1</v>
      </c>
      <c r="CZ54" s="170">
        <v>3.9789999999999999E-2</v>
      </c>
    </row>
    <row r="55" spans="1:104">
      <c r="A55" s="200"/>
      <c r="B55" s="201"/>
      <c r="C55" s="247" t="s">
        <v>203</v>
      </c>
      <c r="D55" s="248"/>
      <c r="E55" s="202">
        <v>1</v>
      </c>
      <c r="F55" s="203"/>
      <c r="G55" s="204"/>
      <c r="M55" s="205" t="s">
        <v>203</v>
      </c>
      <c r="O55" s="192"/>
    </row>
    <row r="56" spans="1:104">
      <c r="A56" s="193">
        <v>17</v>
      </c>
      <c r="B56" s="194" t="s">
        <v>204</v>
      </c>
      <c r="C56" s="195" t="s">
        <v>205</v>
      </c>
      <c r="D56" s="196" t="s">
        <v>24</v>
      </c>
      <c r="E56" s="197">
        <v>1</v>
      </c>
      <c r="F56" s="225">
        <v>0</v>
      </c>
      <c r="G56" s="198">
        <f>E56*F56</f>
        <v>0</v>
      </c>
      <c r="O56" s="192">
        <v>2</v>
      </c>
      <c r="AA56" s="170">
        <v>1</v>
      </c>
      <c r="AB56" s="170">
        <v>1</v>
      </c>
      <c r="AC56" s="170">
        <v>1</v>
      </c>
      <c r="AZ56" s="170">
        <v>1</v>
      </c>
      <c r="BA56" s="170">
        <f>IF(AZ56=1,G56,0)</f>
        <v>0</v>
      </c>
      <c r="BB56" s="170">
        <f>IF(AZ56=2,G56,0)</f>
        <v>0</v>
      </c>
      <c r="BC56" s="170">
        <f>IF(AZ56=3,G56,0)</f>
        <v>0</v>
      </c>
      <c r="BD56" s="170">
        <f>IF(AZ56=4,G56,0)</f>
        <v>0</v>
      </c>
      <c r="BE56" s="170">
        <f>IF(AZ56=5,G56,0)</f>
        <v>0</v>
      </c>
      <c r="CA56" s="199">
        <v>1</v>
      </c>
      <c r="CB56" s="199">
        <v>1</v>
      </c>
      <c r="CZ56" s="170">
        <v>0.21</v>
      </c>
    </row>
    <row r="57" spans="1:104">
      <c r="A57" s="193">
        <v>18</v>
      </c>
      <c r="B57" s="194" t="s">
        <v>206</v>
      </c>
      <c r="C57" s="195" t="s">
        <v>207</v>
      </c>
      <c r="D57" s="196" t="s">
        <v>101</v>
      </c>
      <c r="E57" s="197">
        <v>0.83850000000000002</v>
      </c>
      <c r="F57" s="225">
        <v>0</v>
      </c>
      <c r="G57" s="198">
        <f>E57*F57</f>
        <v>0</v>
      </c>
      <c r="O57" s="192">
        <v>2</v>
      </c>
      <c r="AA57" s="170">
        <v>1</v>
      </c>
      <c r="AB57" s="170">
        <v>1</v>
      </c>
      <c r="AC57" s="170">
        <v>1</v>
      </c>
      <c r="AZ57" s="170">
        <v>1</v>
      </c>
      <c r="BA57" s="170">
        <f>IF(AZ57=1,G57,0)</f>
        <v>0</v>
      </c>
      <c r="BB57" s="170">
        <f>IF(AZ57=2,G57,0)</f>
        <v>0</v>
      </c>
      <c r="BC57" s="170">
        <f>IF(AZ57=3,G57,0)</f>
        <v>0</v>
      </c>
      <c r="BD57" s="170">
        <f>IF(AZ57=4,G57,0)</f>
        <v>0</v>
      </c>
      <c r="BE57" s="170">
        <f>IF(AZ57=5,G57,0)</f>
        <v>0</v>
      </c>
      <c r="CA57" s="199">
        <v>1</v>
      </c>
      <c r="CB57" s="199">
        <v>1</v>
      </c>
      <c r="CZ57" s="170">
        <v>1.9539999999999998E-2</v>
      </c>
    </row>
    <row r="58" spans="1:104">
      <c r="A58" s="200"/>
      <c r="B58" s="201"/>
      <c r="C58" s="247" t="s">
        <v>208</v>
      </c>
      <c r="D58" s="248"/>
      <c r="E58" s="202">
        <v>4.7500000000000001E-2</v>
      </c>
      <c r="F58" s="203"/>
      <c r="G58" s="204"/>
      <c r="M58" s="205" t="s">
        <v>208</v>
      </c>
      <c r="O58" s="192"/>
    </row>
    <row r="59" spans="1:104">
      <c r="A59" s="200"/>
      <c r="B59" s="201"/>
      <c r="C59" s="247" t="s">
        <v>209</v>
      </c>
      <c r="D59" s="248"/>
      <c r="E59" s="202">
        <v>9.0499999999999997E-2</v>
      </c>
      <c r="F59" s="203"/>
      <c r="G59" s="204"/>
      <c r="M59" s="205" t="s">
        <v>209</v>
      </c>
      <c r="O59" s="192"/>
    </row>
    <row r="60" spans="1:104">
      <c r="A60" s="200"/>
      <c r="B60" s="201"/>
      <c r="C60" s="247" t="s">
        <v>210</v>
      </c>
      <c r="D60" s="248"/>
      <c r="E60" s="202">
        <v>1.9599999999999999E-2</v>
      </c>
      <c r="F60" s="203"/>
      <c r="G60" s="204"/>
      <c r="M60" s="205" t="s">
        <v>210</v>
      </c>
      <c r="O60" s="192"/>
    </row>
    <row r="61" spans="1:104">
      <c r="A61" s="200"/>
      <c r="B61" s="201"/>
      <c r="C61" s="247" t="s">
        <v>211</v>
      </c>
      <c r="D61" s="248"/>
      <c r="E61" s="202">
        <v>3.6200000000000003E-2</v>
      </c>
      <c r="F61" s="203"/>
      <c r="G61" s="204"/>
      <c r="M61" s="205" t="s">
        <v>211</v>
      </c>
      <c r="O61" s="192"/>
    </row>
    <row r="62" spans="1:104">
      <c r="A62" s="200"/>
      <c r="B62" s="201"/>
      <c r="C62" s="247" t="s">
        <v>212</v>
      </c>
      <c r="D62" s="248"/>
      <c r="E62" s="202">
        <v>0.49009999999999998</v>
      </c>
      <c r="F62" s="203"/>
      <c r="G62" s="204"/>
      <c r="M62" s="205" t="s">
        <v>212</v>
      </c>
      <c r="O62" s="192"/>
    </row>
    <row r="63" spans="1:104">
      <c r="A63" s="200"/>
      <c r="B63" s="201"/>
      <c r="C63" s="247" t="s">
        <v>213</v>
      </c>
      <c r="D63" s="248"/>
      <c r="E63" s="202">
        <v>2.5600000000000001E-2</v>
      </c>
      <c r="F63" s="203"/>
      <c r="G63" s="204"/>
      <c r="M63" s="205" t="s">
        <v>213</v>
      </c>
      <c r="O63" s="192"/>
    </row>
    <row r="64" spans="1:104">
      <c r="A64" s="200"/>
      <c r="B64" s="201"/>
      <c r="C64" s="247" t="s">
        <v>214</v>
      </c>
      <c r="D64" s="248"/>
      <c r="E64" s="202">
        <v>9.5500000000000002E-2</v>
      </c>
      <c r="F64" s="203"/>
      <c r="G64" s="204"/>
      <c r="M64" s="205" t="s">
        <v>214</v>
      </c>
      <c r="O64" s="192"/>
    </row>
    <row r="65" spans="1:104">
      <c r="A65" s="200"/>
      <c r="B65" s="201"/>
      <c r="C65" s="247" t="s">
        <v>215</v>
      </c>
      <c r="D65" s="248"/>
      <c r="E65" s="202">
        <v>3.3500000000000002E-2</v>
      </c>
      <c r="F65" s="203"/>
      <c r="G65" s="204"/>
      <c r="M65" s="205" t="s">
        <v>215</v>
      </c>
      <c r="O65" s="192"/>
    </row>
    <row r="66" spans="1:104">
      <c r="A66" s="193">
        <v>19</v>
      </c>
      <c r="B66" s="194" t="s">
        <v>216</v>
      </c>
      <c r="C66" s="195" t="s">
        <v>217</v>
      </c>
      <c r="D66" s="196" t="s">
        <v>90</v>
      </c>
      <c r="E66" s="197">
        <v>331.78320000000002</v>
      </c>
      <c r="F66" s="225">
        <v>0</v>
      </c>
      <c r="G66" s="198">
        <f>E66*F66</f>
        <v>0</v>
      </c>
      <c r="O66" s="192">
        <v>2</v>
      </c>
      <c r="AA66" s="170">
        <v>1</v>
      </c>
      <c r="AB66" s="170">
        <v>1</v>
      </c>
      <c r="AC66" s="170">
        <v>1</v>
      </c>
      <c r="AZ66" s="170">
        <v>1</v>
      </c>
      <c r="BA66" s="170">
        <f>IF(AZ66=1,G66,0)</f>
        <v>0</v>
      </c>
      <c r="BB66" s="170">
        <f>IF(AZ66=2,G66,0)</f>
        <v>0</v>
      </c>
      <c r="BC66" s="170">
        <f>IF(AZ66=3,G66,0)</f>
        <v>0</v>
      </c>
      <c r="BD66" s="170">
        <f>IF(AZ66=4,G66,0)</f>
        <v>0</v>
      </c>
      <c r="BE66" s="170">
        <f>IF(AZ66=5,G66,0)</f>
        <v>0</v>
      </c>
      <c r="CA66" s="199">
        <v>1</v>
      </c>
      <c r="CB66" s="199">
        <v>1</v>
      </c>
      <c r="CZ66" s="170">
        <v>9.1350000000000001E-2</v>
      </c>
    </row>
    <row r="67" spans="1:104">
      <c r="A67" s="200"/>
      <c r="B67" s="201"/>
      <c r="C67" s="247" t="s">
        <v>218</v>
      </c>
      <c r="D67" s="248"/>
      <c r="E67" s="202">
        <v>0</v>
      </c>
      <c r="F67" s="203"/>
      <c r="G67" s="204"/>
      <c r="M67" s="205" t="s">
        <v>218</v>
      </c>
      <c r="O67" s="192"/>
    </row>
    <row r="68" spans="1:104">
      <c r="A68" s="200"/>
      <c r="B68" s="201"/>
      <c r="C68" s="247" t="s">
        <v>219</v>
      </c>
      <c r="D68" s="248"/>
      <c r="E68" s="202">
        <v>28.677499999999998</v>
      </c>
      <c r="F68" s="203"/>
      <c r="G68" s="204"/>
      <c r="M68" s="205" t="s">
        <v>219</v>
      </c>
      <c r="O68" s="192"/>
    </row>
    <row r="69" spans="1:104">
      <c r="A69" s="200"/>
      <c r="B69" s="201"/>
      <c r="C69" s="247" t="s">
        <v>220</v>
      </c>
      <c r="D69" s="248"/>
      <c r="E69" s="202">
        <v>16.794</v>
      </c>
      <c r="F69" s="203"/>
      <c r="G69" s="204"/>
      <c r="M69" s="205" t="s">
        <v>220</v>
      </c>
      <c r="O69" s="192"/>
    </row>
    <row r="70" spans="1:104">
      <c r="A70" s="200"/>
      <c r="B70" s="201"/>
      <c r="C70" s="247" t="s">
        <v>221</v>
      </c>
      <c r="D70" s="248"/>
      <c r="E70" s="202">
        <v>26.726500000000001</v>
      </c>
      <c r="F70" s="203"/>
      <c r="G70" s="204"/>
      <c r="M70" s="205" t="s">
        <v>221</v>
      </c>
      <c r="O70" s="192"/>
    </row>
    <row r="71" spans="1:104">
      <c r="A71" s="200"/>
      <c r="B71" s="201"/>
      <c r="C71" s="247" t="s">
        <v>222</v>
      </c>
      <c r="D71" s="248"/>
      <c r="E71" s="202">
        <v>16.213200000000001</v>
      </c>
      <c r="F71" s="203"/>
      <c r="G71" s="204"/>
      <c r="M71" s="205" t="s">
        <v>222</v>
      </c>
      <c r="O71" s="192"/>
    </row>
    <row r="72" spans="1:104">
      <c r="A72" s="200"/>
      <c r="B72" s="201"/>
      <c r="C72" s="247" t="s">
        <v>223</v>
      </c>
      <c r="D72" s="248"/>
      <c r="E72" s="202">
        <v>19.305</v>
      </c>
      <c r="F72" s="203"/>
      <c r="G72" s="204"/>
      <c r="M72" s="205" t="s">
        <v>223</v>
      </c>
      <c r="O72" s="192"/>
    </row>
    <row r="73" spans="1:104">
      <c r="A73" s="200"/>
      <c r="B73" s="201"/>
      <c r="C73" s="254" t="s">
        <v>122</v>
      </c>
      <c r="D73" s="248"/>
      <c r="E73" s="214">
        <v>107.71620000000001</v>
      </c>
      <c r="F73" s="203"/>
      <c r="G73" s="204"/>
      <c r="M73" s="205" t="s">
        <v>122</v>
      </c>
      <c r="O73" s="192"/>
    </row>
    <row r="74" spans="1:104">
      <c r="A74" s="200"/>
      <c r="B74" s="201"/>
      <c r="C74" s="247" t="s">
        <v>224</v>
      </c>
      <c r="D74" s="248"/>
      <c r="E74" s="202">
        <v>7.6050000000000004</v>
      </c>
      <c r="F74" s="203"/>
      <c r="G74" s="204"/>
      <c r="M74" s="205" t="s">
        <v>224</v>
      </c>
      <c r="O74" s="192"/>
    </row>
    <row r="75" spans="1:104">
      <c r="A75" s="200"/>
      <c r="B75" s="201"/>
      <c r="C75" s="247" t="s">
        <v>225</v>
      </c>
      <c r="D75" s="248"/>
      <c r="E75" s="202">
        <v>1.8180000000000001</v>
      </c>
      <c r="F75" s="203"/>
      <c r="G75" s="204"/>
      <c r="M75" s="205" t="s">
        <v>225</v>
      </c>
      <c r="O75" s="192"/>
    </row>
    <row r="76" spans="1:104">
      <c r="A76" s="200"/>
      <c r="B76" s="201"/>
      <c r="C76" s="247" t="s">
        <v>226</v>
      </c>
      <c r="D76" s="248"/>
      <c r="E76" s="202">
        <v>20.396000000000001</v>
      </c>
      <c r="F76" s="203"/>
      <c r="G76" s="204"/>
      <c r="M76" s="205" t="s">
        <v>226</v>
      </c>
      <c r="O76" s="192"/>
    </row>
    <row r="77" spans="1:104">
      <c r="A77" s="200"/>
      <c r="B77" s="201"/>
      <c r="C77" s="247" t="s">
        <v>227</v>
      </c>
      <c r="D77" s="248"/>
      <c r="E77" s="202">
        <v>40.792000000000002</v>
      </c>
      <c r="F77" s="203"/>
      <c r="G77" s="204"/>
      <c r="M77" s="205" t="s">
        <v>227</v>
      </c>
      <c r="O77" s="192"/>
    </row>
    <row r="78" spans="1:104">
      <c r="A78" s="200"/>
      <c r="B78" s="201"/>
      <c r="C78" s="247" t="s">
        <v>228</v>
      </c>
      <c r="D78" s="248"/>
      <c r="E78" s="202">
        <v>71.992000000000004</v>
      </c>
      <c r="F78" s="203"/>
      <c r="G78" s="204"/>
      <c r="M78" s="205" t="s">
        <v>228</v>
      </c>
      <c r="O78" s="192"/>
    </row>
    <row r="79" spans="1:104">
      <c r="A79" s="200"/>
      <c r="B79" s="201"/>
      <c r="C79" s="247" t="s">
        <v>229</v>
      </c>
      <c r="D79" s="248"/>
      <c r="E79" s="202">
        <v>28.442</v>
      </c>
      <c r="F79" s="203"/>
      <c r="G79" s="204"/>
      <c r="M79" s="205" t="s">
        <v>229</v>
      </c>
      <c r="O79" s="192"/>
    </row>
    <row r="80" spans="1:104">
      <c r="A80" s="200"/>
      <c r="B80" s="201"/>
      <c r="C80" s="247" t="s">
        <v>230</v>
      </c>
      <c r="D80" s="248"/>
      <c r="E80" s="202">
        <v>37.700000000000003</v>
      </c>
      <c r="F80" s="203"/>
      <c r="G80" s="204"/>
      <c r="M80" s="205" t="s">
        <v>230</v>
      </c>
      <c r="O80" s="192"/>
    </row>
    <row r="81" spans="1:104">
      <c r="A81" s="200"/>
      <c r="B81" s="201"/>
      <c r="C81" s="247" t="s">
        <v>231</v>
      </c>
      <c r="D81" s="248"/>
      <c r="E81" s="202">
        <v>15.321999999999999</v>
      </c>
      <c r="F81" s="203"/>
      <c r="G81" s="204"/>
      <c r="M81" s="205" t="s">
        <v>231</v>
      </c>
      <c r="O81" s="192"/>
    </row>
    <row r="82" spans="1:104">
      <c r="A82" s="193">
        <v>20</v>
      </c>
      <c r="B82" s="194" t="s">
        <v>232</v>
      </c>
      <c r="C82" s="195" t="s">
        <v>233</v>
      </c>
      <c r="D82" s="196" t="s">
        <v>90</v>
      </c>
      <c r="E82" s="197">
        <v>113.544</v>
      </c>
      <c r="F82" s="225">
        <v>0</v>
      </c>
      <c r="G82" s="198">
        <f>E82*F82</f>
        <v>0</v>
      </c>
      <c r="O82" s="192">
        <v>2</v>
      </c>
      <c r="AA82" s="170">
        <v>1</v>
      </c>
      <c r="AB82" s="170">
        <v>1</v>
      </c>
      <c r="AC82" s="170">
        <v>1</v>
      </c>
      <c r="AZ82" s="170">
        <v>1</v>
      </c>
      <c r="BA82" s="170">
        <f>IF(AZ82=1,G82,0)</f>
        <v>0</v>
      </c>
      <c r="BB82" s="170">
        <f>IF(AZ82=2,G82,0)</f>
        <v>0</v>
      </c>
      <c r="BC82" s="170">
        <f>IF(AZ82=3,G82,0)</f>
        <v>0</v>
      </c>
      <c r="BD82" s="170">
        <f>IF(AZ82=4,G82,0)</f>
        <v>0</v>
      </c>
      <c r="BE82" s="170">
        <f>IF(AZ82=5,G82,0)</f>
        <v>0</v>
      </c>
      <c r="CA82" s="199">
        <v>1</v>
      </c>
      <c r="CB82" s="199">
        <v>1</v>
      </c>
      <c r="CZ82" s="170">
        <v>0.13719999999999999</v>
      </c>
    </row>
    <row r="83" spans="1:104" ht="21">
      <c r="A83" s="200"/>
      <c r="B83" s="201"/>
      <c r="C83" s="247" t="s">
        <v>234</v>
      </c>
      <c r="D83" s="248"/>
      <c r="E83" s="202">
        <v>45.735599999999998</v>
      </c>
      <c r="F83" s="203"/>
      <c r="G83" s="204"/>
      <c r="M83" s="205" t="s">
        <v>234</v>
      </c>
      <c r="O83" s="192"/>
    </row>
    <row r="84" spans="1:104">
      <c r="A84" s="200"/>
      <c r="B84" s="201"/>
      <c r="C84" s="247" t="s">
        <v>235</v>
      </c>
      <c r="D84" s="248"/>
      <c r="E84" s="202">
        <v>61.613399999999999</v>
      </c>
      <c r="F84" s="203"/>
      <c r="G84" s="204"/>
      <c r="M84" s="205" t="s">
        <v>235</v>
      </c>
      <c r="O84" s="192"/>
    </row>
    <row r="85" spans="1:104">
      <c r="A85" s="200"/>
      <c r="B85" s="201"/>
      <c r="C85" s="254" t="s">
        <v>122</v>
      </c>
      <c r="D85" s="248"/>
      <c r="E85" s="214">
        <v>107.34899999999999</v>
      </c>
      <c r="F85" s="203"/>
      <c r="G85" s="204"/>
      <c r="M85" s="205" t="s">
        <v>122</v>
      </c>
      <c r="O85" s="192"/>
    </row>
    <row r="86" spans="1:104">
      <c r="A86" s="200"/>
      <c r="B86" s="201"/>
      <c r="C86" s="247" t="s">
        <v>236</v>
      </c>
      <c r="D86" s="248"/>
      <c r="E86" s="202">
        <v>6.1950000000000003</v>
      </c>
      <c r="F86" s="203"/>
      <c r="G86" s="204"/>
      <c r="M86" s="205" t="s">
        <v>236</v>
      </c>
      <c r="O86" s="192"/>
    </row>
    <row r="87" spans="1:104">
      <c r="A87" s="193">
        <v>21</v>
      </c>
      <c r="B87" s="194" t="s">
        <v>237</v>
      </c>
      <c r="C87" s="195" t="s">
        <v>238</v>
      </c>
      <c r="D87" s="196" t="s">
        <v>90</v>
      </c>
      <c r="E87" s="197">
        <v>8.5549999999999997</v>
      </c>
      <c r="F87" s="225">
        <v>0</v>
      </c>
      <c r="G87" s="198">
        <f>E87*F87</f>
        <v>0</v>
      </c>
      <c r="O87" s="192">
        <v>2</v>
      </c>
      <c r="AA87" s="170">
        <v>1</v>
      </c>
      <c r="AB87" s="170">
        <v>1</v>
      </c>
      <c r="AC87" s="170">
        <v>1</v>
      </c>
      <c r="AZ87" s="170">
        <v>1</v>
      </c>
      <c r="BA87" s="170">
        <f>IF(AZ87=1,G87,0)</f>
        <v>0</v>
      </c>
      <c r="BB87" s="170">
        <f>IF(AZ87=2,G87,0)</f>
        <v>0</v>
      </c>
      <c r="BC87" s="170">
        <f>IF(AZ87=3,G87,0)</f>
        <v>0</v>
      </c>
      <c r="BD87" s="170">
        <f>IF(AZ87=4,G87,0)</f>
        <v>0</v>
      </c>
      <c r="BE87" s="170">
        <f>IF(AZ87=5,G87,0)</f>
        <v>0</v>
      </c>
      <c r="CA87" s="199">
        <v>1</v>
      </c>
      <c r="CB87" s="199">
        <v>1</v>
      </c>
      <c r="CZ87" s="170">
        <v>0.17244999999999999</v>
      </c>
    </row>
    <row r="88" spans="1:104">
      <c r="A88" s="200"/>
      <c r="B88" s="201"/>
      <c r="C88" s="247" t="s">
        <v>239</v>
      </c>
      <c r="D88" s="248"/>
      <c r="E88" s="202">
        <v>8.5549999999999997</v>
      </c>
      <c r="F88" s="203"/>
      <c r="G88" s="204"/>
      <c r="M88" s="205" t="s">
        <v>239</v>
      </c>
      <c r="O88" s="192"/>
    </row>
    <row r="89" spans="1:104" ht="20.399999999999999">
      <c r="A89" s="193">
        <v>22</v>
      </c>
      <c r="B89" s="194" t="s">
        <v>240</v>
      </c>
      <c r="C89" s="195" t="s">
        <v>241</v>
      </c>
      <c r="D89" s="196" t="s">
        <v>90</v>
      </c>
      <c r="E89" s="197">
        <v>770.69600000000003</v>
      </c>
      <c r="F89" s="225">
        <v>0</v>
      </c>
      <c r="G89" s="198">
        <f>E89*F89</f>
        <v>0</v>
      </c>
      <c r="O89" s="192">
        <v>2</v>
      </c>
      <c r="AA89" s="170">
        <v>1</v>
      </c>
      <c r="AB89" s="170">
        <v>0</v>
      </c>
      <c r="AC89" s="170">
        <v>0</v>
      </c>
      <c r="AZ89" s="170">
        <v>1</v>
      </c>
      <c r="BA89" s="170">
        <f>IF(AZ89=1,G89,0)</f>
        <v>0</v>
      </c>
      <c r="BB89" s="170">
        <f>IF(AZ89=2,G89,0)</f>
        <v>0</v>
      </c>
      <c r="BC89" s="170">
        <f>IF(AZ89=3,G89,0)</f>
        <v>0</v>
      </c>
      <c r="BD89" s="170">
        <f>IF(AZ89=4,G89,0)</f>
        <v>0</v>
      </c>
      <c r="BE89" s="170">
        <f>IF(AZ89=5,G89,0)</f>
        <v>0</v>
      </c>
      <c r="CA89" s="199">
        <v>1</v>
      </c>
      <c r="CB89" s="199">
        <v>0</v>
      </c>
      <c r="CZ89" s="170">
        <v>4.6120000000000001E-2</v>
      </c>
    </row>
    <row r="90" spans="1:104">
      <c r="A90" s="200"/>
      <c r="B90" s="201"/>
      <c r="C90" s="247" t="s">
        <v>242</v>
      </c>
      <c r="D90" s="248"/>
      <c r="E90" s="202">
        <v>0</v>
      </c>
      <c r="F90" s="203"/>
      <c r="G90" s="204"/>
      <c r="M90" s="205" t="s">
        <v>242</v>
      </c>
      <c r="O90" s="192"/>
    </row>
    <row r="91" spans="1:104">
      <c r="A91" s="200"/>
      <c r="B91" s="201"/>
      <c r="C91" s="247" t="s">
        <v>243</v>
      </c>
      <c r="D91" s="248"/>
      <c r="E91" s="202">
        <v>55.12</v>
      </c>
      <c r="F91" s="203"/>
      <c r="G91" s="204"/>
      <c r="M91" s="205" t="s">
        <v>243</v>
      </c>
      <c r="O91" s="192"/>
    </row>
    <row r="92" spans="1:104">
      <c r="A92" s="200"/>
      <c r="B92" s="201"/>
      <c r="C92" s="247" t="s">
        <v>244</v>
      </c>
      <c r="D92" s="248"/>
      <c r="E92" s="202">
        <v>21.25</v>
      </c>
      <c r="F92" s="203"/>
      <c r="G92" s="204"/>
      <c r="M92" s="205" t="s">
        <v>244</v>
      </c>
      <c r="O92" s="192"/>
    </row>
    <row r="93" spans="1:104">
      <c r="A93" s="200"/>
      <c r="B93" s="201"/>
      <c r="C93" s="254" t="s">
        <v>122</v>
      </c>
      <c r="D93" s="248"/>
      <c r="E93" s="214">
        <v>76.37</v>
      </c>
      <c r="F93" s="203"/>
      <c r="G93" s="204"/>
      <c r="M93" s="205" t="s">
        <v>122</v>
      </c>
      <c r="O93" s="192"/>
    </row>
    <row r="94" spans="1:104">
      <c r="A94" s="200"/>
      <c r="B94" s="201"/>
      <c r="C94" s="247" t="s">
        <v>124</v>
      </c>
      <c r="D94" s="248"/>
      <c r="E94" s="202">
        <v>0</v>
      </c>
      <c r="F94" s="203"/>
      <c r="G94" s="204"/>
      <c r="M94" s="205" t="s">
        <v>124</v>
      </c>
      <c r="O94" s="192"/>
    </row>
    <row r="95" spans="1:104">
      <c r="A95" s="200"/>
      <c r="B95" s="201"/>
      <c r="C95" s="247" t="s">
        <v>245</v>
      </c>
      <c r="D95" s="248"/>
      <c r="E95" s="202">
        <v>41.863999999999997</v>
      </c>
      <c r="F95" s="203"/>
      <c r="G95" s="204"/>
      <c r="M95" s="205" t="s">
        <v>245</v>
      </c>
      <c r="O95" s="192"/>
    </row>
    <row r="96" spans="1:104">
      <c r="A96" s="200"/>
      <c r="B96" s="201"/>
      <c r="C96" s="247" t="s">
        <v>246</v>
      </c>
      <c r="D96" s="248"/>
      <c r="E96" s="202">
        <v>60.68</v>
      </c>
      <c r="F96" s="203"/>
      <c r="G96" s="204"/>
      <c r="M96" s="205" t="s">
        <v>246</v>
      </c>
      <c r="O96" s="192"/>
    </row>
    <row r="97" spans="1:104" ht="31.2">
      <c r="A97" s="200"/>
      <c r="B97" s="201"/>
      <c r="C97" s="247" t="s">
        <v>247</v>
      </c>
      <c r="D97" s="248"/>
      <c r="E97" s="202">
        <v>290.81200000000001</v>
      </c>
      <c r="F97" s="203"/>
      <c r="G97" s="204"/>
      <c r="M97" s="205" t="s">
        <v>247</v>
      </c>
      <c r="O97" s="192"/>
    </row>
    <row r="98" spans="1:104" ht="21">
      <c r="A98" s="200"/>
      <c r="B98" s="201"/>
      <c r="C98" s="247" t="s">
        <v>248</v>
      </c>
      <c r="D98" s="248"/>
      <c r="E98" s="202">
        <v>83.022000000000006</v>
      </c>
      <c r="F98" s="203"/>
      <c r="G98" s="204"/>
      <c r="M98" s="205" t="s">
        <v>248</v>
      </c>
      <c r="O98" s="192"/>
    </row>
    <row r="99" spans="1:104" ht="31.2">
      <c r="A99" s="200"/>
      <c r="B99" s="201"/>
      <c r="C99" s="247" t="s">
        <v>249</v>
      </c>
      <c r="D99" s="248"/>
      <c r="E99" s="202">
        <v>110.036</v>
      </c>
      <c r="F99" s="203"/>
      <c r="G99" s="204"/>
      <c r="M99" s="205" t="s">
        <v>249</v>
      </c>
      <c r="O99" s="192"/>
    </row>
    <row r="100" spans="1:104" ht="21">
      <c r="A100" s="200"/>
      <c r="B100" s="201"/>
      <c r="C100" s="247" t="s">
        <v>250</v>
      </c>
      <c r="D100" s="248"/>
      <c r="E100" s="202">
        <v>107.91200000000001</v>
      </c>
      <c r="F100" s="203"/>
      <c r="G100" s="204"/>
      <c r="M100" s="205" t="s">
        <v>250</v>
      </c>
      <c r="O100" s="192"/>
    </row>
    <row r="101" spans="1:104">
      <c r="A101" s="200"/>
      <c r="B101" s="201"/>
      <c r="C101" s="254" t="s">
        <v>122</v>
      </c>
      <c r="D101" s="248"/>
      <c r="E101" s="214">
        <v>694.32600000000002</v>
      </c>
      <c r="F101" s="203"/>
      <c r="G101" s="204"/>
      <c r="M101" s="205" t="s">
        <v>122</v>
      </c>
      <c r="O101" s="192"/>
    </row>
    <row r="102" spans="1:104" ht="20.399999999999999">
      <c r="A102" s="193">
        <v>23</v>
      </c>
      <c r="B102" s="194" t="s">
        <v>251</v>
      </c>
      <c r="C102" s="195" t="s">
        <v>252</v>
      </c>
      <c r="D102" s="196" t="s">
        <v>90</v>
      </c>
      <c r="E102" s="197">
        <v>190</v>
      </c>
      <c r="F102" s="225">
        <v>0</v>
      </c>
      <c r="G102" s="198">
        <f>E102*F102</f>
        <v>0</v>
      </c>
      <c r="O102" s="192">
        <v>2</v>
      </c>
      <c r="AA102" s="170">
        <v>1</v>
      </c>
      <c r="AB102" s="170">
        <v>1</v>
      </c>
      <c r="AC102" s="170">
        <v>1</v>
      </c>
      <c r="AZ102" s="170">
        <v>1</v>
      </c>
      <c r="BA102" s="170">
        <f>IF(AZ102=1,G102,0)</f>
        <v>0</v>
      </c>
      <c r="BB102" s="170">
        <f>IF(AZ102=2,G102,0)</f>
        <v>0</v>
      </c>
      <c r="BC102" s="170">
        <f>IF(AZ102=3,G102,0)</f>
        <v>0</v>
      </c>
      <c r="BD102" s="170">
        <f>IF(AZ102=4,G102,0)</f>
        <v>0</v>
      </c>
      <c r="BE102" s="170">
        <f>IF(AZ102=5,G102,0)</f>
        <v>0</v>
      </c>
      <c r="CA102" s="199">
        <v>1</v>
      </c>
      <c r="CB102" s="199">
        <v>1</v>
      </c>
      <c r="CZ102" s="170">
        <v>0.26563999999999999</v>
      </c>
    </row>
    <row r="103" spans="1:104">
      <c r="A103" s="200"/>
      <c r="B103" s="201"/>
      <c r="C103" s="247" t="s">
        <v>253</v>
      </c>
      <c r="D103" s="248"/>
      <c r="E103" s="202">
        <v>190</v>
      </c>
      <c r="F103" s="203"/>
      <c r="G103" s="204"/>
      <c r="M103" s="205" t="s">
        <v>253</v>
      </c>
      <c r="O103" s="192"/>
    </row>
    <row r="104" spans="1:104">
      <c r="A104" s="193">
        <v>24</v>
      </c>
      <c r="B104" s="194" t="s">
        <v>254</v>
      </c>
      <c r="C104" s="195" t="s">
        <v>255</v>
      </c>
      <c r="D104" s="196" t="s">
        <v>88</v>
      </c>
      <c r="E104" s="197">
        <v>744.98969999999997</v>
      </c>
      <c r="F104" s="225">
        <v>0</v>
      </c>
      <c r="G104" s="198">
        <f>E104*F104</f>
        <v>0</v>
      </c>
      <c r="O104" s="192">
        <v>2</v>
      </c>
      <c r="AA104" s="170">
        <v>3</v>
      </c>
      <c r="AB104" s="170">
        <v>1</v>
      </c>
      <c r="AC104" s="170">
        <v>133301510000</v>
      </c>
      <c r="AZ104" s="170">
        <v>1</v>
      </c>
      <c r="BA104" s="170">
        <f>IF(AZ104=1,G104,0)</f>
        <v>0</v>
      </c>
      <c r="BB104" s="170">
        <f>IF(AZ104=2,G104,0)</f>
        <v>0</v>
      </c>
      <c r="BC104" s="170">
        <f>IF(AZ104=3,G104,0)</f>
        <v>0</v>
      </c>
      <c r="BD104" s="170">
        <f>IF(AZ104=4,G104,0)</f>
        <v>0</v>
      </c>
      <c r="BE104" s="170">
        <f>IF(AZ104=5,G104,0)</f>
        <v>0</v>
      </c>
      <c r="CA104" s="199">
        <v>3</v>
      </c>
      <c r="CB104" s="199">
        <v>1</v>
      </c>
      <c r="CZ104" s="170">
        <v>1E-3</v>
      </c>
    </row>
    <row r="105" spans="1:104">
      <c r="A105" s="200"/>
      <c r="B105" s="201"/>
      <c r="C105" s="247" t="s">
        <v>256</v>
      </c>
      <c r="D105" s="248"/>
      <c r="E105" s="202">
        <v>49.877099999999999</v>
      </c>
      <c r="F105" s="203"/>
      <c r="G105" s="204"/>
      <c r="M105" s="205" t="s">
        <v>256</v>
      </c>
      <c r="O105" s="192"/>
    </row>
    <row r="106" spans="1:104">
      <c r="A106" s="200"/>
      <c r="B106" s="201"/>
      <c r="C106" s="247" t="s">
        <v>257</v>
      </c>
      <c r="D106" s="248"/>
      <c r="E106" s="202">
        <v>95.004000000000005</v>
      </c>
      <c r="F106" s="203"/>
      <c r="G106" s="204"/>
      <c r="M106" s="205" t="s">
        <v>257</v>
      </c>
      <c r="O106" s="192"/>
    </row>
    <row r="107" spans="1:104">
      <c r="A107" s="200"/>
      <c r="B107" s="201"/>
      <c r="C107" s="247" t="s">
        <v>258</v>
      </c>
      <c r="D107" s="248"/>
      <c r="E107" s="202">
        <v>20.584199999999999</v>
      </c>
      <c r="F107" s="203"/>
      <c r="G107" s="204"/>
      <c r="M107" s="205" t="s">
        <v>258</v>
      </c>
      <c r="O107" s="192"/>
    </row>
    <row r="108" spans="1:104">
      <c r="A108" s="200"/>
      <c r="B108" s="201"/>
      <c r="C108" s="247" t="s">
        <v>259</v>
      </c>
      <c r="D108" s="248"/>
      <c r="E108" s="202">
        <v>38.001600000000003</v>
      </c>
      <c r="F108" s="203"/>
      <c r="G108" s="204"/>
      <c r="M108" s="205" t="s">
        <v>259</v>
      </c>
      <c r="O108" s="192"/>
    </row>
    <row r="109" spans="1:104">
      <c r="A109" s="200"/>
      <c r="B109" s="201"/>
      <c r="C109" s="247" t="s">
        <v>260</v>
      </c>
      <c r="D109" s="248"/>
      <c r="E109" s="202">
        <v>514.60500000000002</v>
      </c>
      <c r="F109" s="203"/>
      <c r="G109" s="204"/>
      <c r="M109" s="205" t="s">
        <v>260</v>
      </c>
      <c r="O109" s="192"/>
    </row>
    <row r="110" spans="1:104">
      <c r="A110" s="200"/>
      <c r="B110" s="201"/>
      <c r="C110" s="247" t="s">
        <v>261</v>
      </c>
      <c r="D110" s="248"/>
      <c r="E110" s="202">
        <v>26.9178</v>
      </c>
      <c r="F110" s="203"/>
      <c r="G110" s="204"/>
      <c r="M110" s="205" t="s">
        <v>261</v>
      </c>
      <c r="O110" s="192"/>
    </row>
    <row r="111" spans="1:104">
      <c r="A111" s="193">
        <v>25</v>
      </c>
      <c r="B111" s="194" t="s">
        <v>262</v>
      </c>
      <c r="C111" s="195" t="s">
        <v>263</v>
      </c>
      <c r="D111" s="196" t="s">
        <v>101</v>
      </c>
      <c r="E111" s="197">
        <v>0.13550000000000001</v>
      </c>
      <c r="F111" s="225">
        <v>0</v>
      </c>
      <c r="G111" s="198">
        <f>E111*F111</f>
        <v>0</v>
      </c>
      <c r="O111" s="192">
        <v>2</v>
      </c>
      <c r="AA111" s="170">
        <v>3</v>
      </c>
      <c r="AB111" s="170">
        <v>1</v>
      </c>
      <c r="AC111" s="170">
        <v>13383425</v>
      </c>
      <c r="AZ111" s="170">
        <v>1</v>
      </c>
      <c r="BA111" s="170">
        <f>IF(AZ111=1,G111,0)</f>
        <v>0</v>
      </c>
      <c r="BB111" s="170">
        <f>IF(AZ111=2,G111,0)</f>
        <v>0</v>
      </c>
      <c r="BC111" s="170">
        <f>IF(AZ111=3,G111,0)</f>
        <v>0</v>
      </c>
      <c r="BD111" s="170">
        <f>IF(AZ111=4,G111,0)</f>
        <v>0</v>
      </c>
      <c r="BE111" s="170">
        <f>IF(AZ111=5,G111,0)</f>
        <v>0</v>
      </c>
      <c r="CA111" s="199">
        <v>3</v>
      </c>
      <c r="CB111" s="199">
        <v>1</v>
      </c>
      <c r="CZ111" s="170">
        <v>1</v>
      </c>
    </row>
    <row r="112" spans="1:104">
      <c r="A112" s="200"/>
      <c r="B112" s="201"/>
      <c r="C112" s="247" t="s">
        <v>264</v>
      </c>
      <c r="D112" s="248"/>
      <c r="E112" s="202">
        <v>0.1002</v>
      </c>
      <c r="F112" s="203"/>
      <c r="G112" s="204"/>
      <c r="M112" s="205" t="s">
        <v>264</v>
      </c>
      <c r="O112" s="192"/>
    </row>
    <row r="113" spans="1:104">
      <c r="A113" s="200"/>
      <c r="B113" s="201"/>
      <c r="C113" s="247" t="s">
        <v>265</v>
      </c>
      <c r="D113" s="248"/>
      <c r="E113" s="202">
        <v>3.5200000000000002E-2</v>
      </c>
      <c r="F113" s="203"/>
      <c r="G113" s="204"/>
      <c r="M113" s="205" t="s">
        <v>265</v>
      </c>
      <c r="O113" s="192"/>
    </row>
    <row r="114" spans="1:104">
      <c r="A114" s="206"/>
      <c r="B114" s="207" t="s">
        <v>89</v>
      </c>
      <c r="C114" s="208" t="str">
        <f>CONCATENATE(B24," ",C24)</f>
        <v>3 Svislé a kompletní konstrukce</v>
      </c>
      <c r="D114" s="209"/>
      <c r="E114" s="210"/>
      <c r="F114" s="211"/>
      <c r="G114" s="212">
        <f>SUM(G24:G113)</f>
        <v>0</v>
      </c>
      <c r="O114" s="192">
        <v>4</v>
      </c>
      <c r="BA114" s="213">
        <f>SUM(BA24:BA113)</f>
        <v>0</v>
      </c>
      <c r="BB114" s="213">
        <f>SUM(BB24:BB113)</f>
        <v>0</v>
      </c>
      <c r="BC114" s="213">
        <f>SUM(BC24:BC113)</f>
        <v>0</v>
      </c>
      <c r="BD114" s="213">
        <f>SUM(BD24:BD113)</f>
        <v>0</v>
      </c>
      <c r="BE114" s="213">
        <f>SUM(BE24:BE113)</f>
        <v>0</v>
      </c>
    </row>
    <row r="115" spans="1:104">
      <c r="A115" s="185" t="s">
        <v>23</v>
      </c>
      <c r="B115" s="186" t="s">
        <v>266</v>
      </c>
      <c r="C115" s="187" t="s">
        <v>267</v>
      </c>
      <c r="D115" s="188"/>
      <c r="E115" s="189"/>
      <c r="F115" s="189"/>
      <c r="G115" s="190"/>
      <c r="H115" s="191"/>
      <c r="I115" s="191"/>
      <c r="O115" s="192">
        <v>1</v>
      </c>
    </row>
    <row r="116" spans="1:104" ht="20.399999999999999">
      <c r="A116" s="193">
        <v>26</v>
      </c>
      <c r="B116" s="194" t="s">
        <v>268</v>
      </c>
      <c r="C116" s="195" t="s">
        <v>269</v>
      </c>
      <c r="D116" s="196" t="s">
        <v>90</v>
      </c>
      <c r="E116" s="197">
        <v>99.861999999999995</v>
      </c>
      <c r="F116" s="225">
        <v>0</v>
      </c>
      <c r="G116" s="198">
        <f>E116*F116</f>
        <v>0</v>
      </c>
      <c r="O116" s="192">
        <v>2</v>
      </c>
      <c r="AA116" s="170">
        <v>1</v>
      </c>
      <c r="AB116" s="170">
        <v>1</v>
      </c>
      <c r="AC116" s="170">
        <v>1</v>
      </c>
      <c r="AZ116" s="170">
        <v>1</v>
      </c>
      <c r="BA116" s="170">
        <f>IF(AZ116=1,G116,0)</f>
        <v>0</v>
      </c>
      <c r="BB116" s="170">
        <f>IF(AZ116=2,G116,0)</f>
        <v>0</v>
      </c>
      <c r="BC116" s="170">
        <f>IF(AZ116=3,G116,0)</f>
        <v>0</v>
      </c>
      <c r="BD116" s="170">
        <f>IF(AZ116=4,G116,0)</f>
        <v>0</v>
      </c>
      <c r="BE116" s="170">
        <f>IF(AZ116=5,G116,0)</f>
        <v>0</v>
      </c>
      <c r="CA116" s="199">
        <v>1</v>
      </c>
      <c r="CB116" s="199">
        <v>1</v>
      </c>
      <c r="CZ116" s="170">
        <v>5.1639999999999998E-2</v>
      </c>
    </row>
    <row r="117" spans="1:104">
      <c r="A117" s="200"/>
      <c r="B117" s="201"/>
      <c r="C117" s="247" t="s">
        <v>270</v>
      </c>
      <c r="D117" s="248"/>
      <c r="E117" s="202">
        <v>4.16</v>
      </c>
      <c r="F117" s="203"/>
      <c r="G117" s="204"/>
      <c r="M117" s="205" t="s">
        <v>270</v>
      </c>
      <c r="O117" s="192"/>
    </row>
    <row r="118" spans="1:104">
      <c r="A118" s="200"/>
      <c r="B118" s="201"/>
      <c r="C118" s="247" t="s">
        <v>271</v>
      </c>
      <c r="D118" s="248"/>
      <c r="E118" s="202">
        <v>95.701999999999998</v>
      </c>
      <c r="F118" s="203"/>
      <c r="G118" s="204"/>
      <c r="M118" s="205" t="s">
        <v>271</v>
      </c>
      <c r="O118" s="192"/>
    </row>
    <row r="119" spans="1:104">
      <c r="A119" s="193">
        <v>27</v>
      </c>
      <c r="B119" s="194" t="s">
        <v>272</v>
      </c>
      <c r="C119" s="195" t="s">
        <v>273</v>
      </c>
      <c r="D119" s="196" t="s">
        <v>90</v>
      </c>
      <c r="E119" s="197">
        <v>1258.08</v>
      </c>
      <c r="F119" s="225">
        <v>0</v>
      </c>
      <c r="G119" s="198">
        <f>E119*F119</f>
        <v>0</v>
      </c>
      <c r="O119" s="192">
        <v>2</v>
      </c>
      <c r="AA119" s="170">
        <v>1</v>
      </c>
      <c r="AB119" s="170">
        <v>1</v>
      </c>
      <c r="AC119" s="170">
        <v>1</v>
      </c>
      <c r="AZ119" s="170">
        <v>1</v>
      </c>
      <c r="BA119" s="170">
        <f>IF(AZ119=1,G119,0)</f>
        <v>0</v>
      </c>
      <c r="BB119" s="170">
        <f>IF(AZ119=2,G119,0)</f>
        <v>0</v>
      </c>
      <c r="BC119" s="170">
        <f>IF(AZ119=3,G119,0)</f>
        <v>0</v>
      </c>
      <c r="BD119" s="170">
        <f>IF(AZ119=4,G119,0)</f>
        <v>0</v>
      </c>
      <c r="BE119" s="170">
        <f>IF(AZ119=5,G119,0)</f>
        <v>0</v>
      </c>
      <c r="CA119" s="199">
        <v>1</v>
      </c>
      <c r="CB119" s="199">
        <v>1</v>
      </c>
      <c r="CZ119" s="170">
        <v>1.2149999999999999E-2</v>
      </c>
    </row>
    <row r="120" spans="1:104">
      <c r="A120" s="200"/>
      <c r="B120" s="201"/>
      <c r="C120" s="247" t="s">
        <v>274</v>
      </c>
      <c r="D120" s="248"/>
      <c r="E120" s="202">
        <v>30.31</v>
      </c>
      <c r="F120" s="203"/>
      <c r="G120" s="204"/>
      <c r="M120" s="205" t="s">
        <v>274</v>
      </c>
      <c r="O120" s="192"/>
    </row>
    <row r="121" spans="1:104" ht="21">
      <c r="A121" s="200"/>
      <c r="B121" s="201"/>
      <c r="C121" s="247" t="s">
        <v>275</v>
      </c>
      <c r="D121" s="248"/>
      <c r="E121" s="202">
        <v>266.42</v>
      </c>
      <c r="F121" s="203"/>
      <c r="G121" s="204"/>
      <c r="M121" s="205" t="s">
        <v>275</v>
      </c>
      <c r="O121" s="192"/>
    </row>
    <row r="122" spans="1:104">
      <c r="A122" s="200"/>
      <c r="B122" s="201"/>
      <c r="C122" s="247" t="s">
        <v>276</v>
      </c>
      <c r="D122" s="248"/>
      <c r="E122" s="202">
        <v>734.2</v>
      </c>
      <c r="F122" s="203"/>
      <c r="G122" s="204"/>
      <c r="M122" s="205" t="s">
        <v>276</v>
      </c>
      <c r="O122" s="192"/>
    </row>
    <row r="123" spans="1:104">
      <c r="A123" s="200"/>
      <c r="B123" s="201"/>
      <c r="C123" s="247" t="s">
        <v>277</v>
      </c>
      <c r="D123" s="248"/>
      <c r="E123" s="202">
        <v>18.329999999999998</v>
      </c>
      <c r="F123" s="203"/>
      <c r="G123" s="204"/>
      <c r="M123" s="205" t="s">
        <v>277</v>
      </c>
      <c r="O123" s="192"/>
    </row>
    <row r="124" spans="1:104">
      <c r="A124" s="200"/>
      <c r="B124" s="201"/>
      <c r="C124" s="247" t="s">
        <v>278</v>
      </c>
      <c r="D124" s="248"/>
      <c r="E124" s="202">
        <v>30.07</v>
      </c>
      <c r="F124" s="203"/>
      <c r="G124" s="204"/>
      <c r="M124" s="205" t="s">
        <v>278</v>
      </c>
      <c r="O124" s="192"/>
    </row>
    <row r="125" spans="1:104">
      <c r="A125" s="200"/>
      <c r="B125" s="201"/>
      <c r="C125" s="247" t="s">
        <v>279</v>
      </c>
      <c r="D125" s="248"/>
      <c r="E125" s="202">
        <v>40.58</v>
      </c>
      <c r="F125" s="203"/>
      <c r="G125" s="204"/>
      <c r="M125" s="205" t="s">
        <v>279</v>
      </c>
      <c r="O125" s="192"/>
    </row>
    <row r="126" spans="1:104">
      <c r="A126" s="200"/>
      <c r="B126" s="201"/>
      <c r="C126" s="247" t="s">
        <v>280</v>
      </c>
      <c r="D126" s="248"/>
      <c r="E126" s="202">
        <v>32.15</v>
      </c>
      <c r="F126" s="203"/>
      <c r="G126" s="204"/>
      <c r="M126" s="205" t="s">
        <v>280</v>
      </c>
      <c r="O126" s="192"/>
    </row>
    <row r="127" spans="1:104">
      <c r="A127" s="200"/>
      <c r="B127" s="201"/>
      <c r="C127" s="247" t="s">
        <v>281</v>
      </c>
      <c r="D127" s="248"/>
      <c r="E127" s="202">
        <v>54.08</v>
      </c>
      <c r="F127" s="203"/>
      <c r="G127" s="204"/>
      <c r="M127" s="205" t="s">
        <v>281</v>
      </c>
      <c r="O127" s="192"/>
    </row>
    <row r="128" spans="1:104">
      <c r="A128" s="200"/>
      <c r="B128" s="201"/>
      <c r="C128" s="247" t="s">
        <v>282</v>
      </c>
      <c r="D128" s="248"/>
      <c r="E128" s="202">
        <v>23.04</v>
      </c>
      <c r="F128" s="203"/>
      <c r="G128" s="204"/>
      <c r="M128" s="205" t="s">
        <v>282</v>
      </c>
      <c r="O128" s="192"/>
    </row>
    <row r="129" spans="1:104">
      <c r="A129" s="200"/>
      <c r="B129" s="201"/>
      <c r="C129" s="247" t="s">
        <v>283</v>
      </c>
      <c r="D129" s="248"/>
      <c r="E129" s="202">
        <v>22.04</v>
      </c>
      <c r="F129" s="203"/>
      <c r="G129" s="204"/>
      <c r="M129" s="205" t="s">
        <v>283</v>
      </c>
      <c r="O129" s="192"/>
    </row>
    <row r="130" spans="1:104">
      <c r="A130" s="200"/>
      <c r="B130" s="201"/>
      <c r="C130" s="247" t="s">
        <v>284</v>
      </c>
      <c r="D130" s="248"/>
      <c r="E130" s="202">
        <v>6.86</v>
      </c>
      <c r="F130" s="203"/>
      <c r="G130" s="204"/>
      <c r="M130" s="205" t="s">
        <v>284</v>
      </c>
      <c r="O130" s="192"/>
    </row>
    <row r="131" spans="1:104">
      <c r="A131" s="193">
        <v>28</v>
      </c>
      <c r="B131" s="194" t="s">
        <v>285</v>
      </c>
      <c r="C131" s="195" t="s">
        <v>286</v>
      </c>
      <c r="D131" s="196" t="s">
        <v>24</v>
      </c>
      <c r="E131" s="197">
        <v>5</v>
      </c>
      <c r="F131" s="225">
        <v>0</v>
      </c>
      <c r="G131" s="198">
        <f>E131*F131</f>
        <v>0</v>
      </c>
      <c r="O131" s="192">
        <v>2</v>
      </c>
      <c r="AA131" s="170">
        <v>1</v>
      </c>
      <c r="AB131" s="170">
        <v>1</v>
      </c>
      <c r="AC131" s="170">
        <v>1</v>
      </c>
      <c r="AZ131" s="170">
        <v>1</v>
      </c>
      <c r="BA131" s="170">
        <f>IF(AZ131=1,G131,0)</f>
        <v>0</v>
      </c>
      <c r="BB131" s="170">
        <f>IF(AZ131=2,G131,0)</f>
        <v>0</v>
      </c>
      <c r="BC131" s="170">
        <f>IF(AZ131=3,G131,0)</f>
        <v>0</v>
      </c>
      <c r="BD131" s="170">
        <f>IF(AZ131=4,G131,0)</f>
        <v>0</v>
      </c>
      <c r="BE131" s="170">
        <f>IF(AZ131=5,G131,0)</f>
        <v>0</v>
      </c>
      <c r="CA131" s="199">
        <v>1</v>
      </c>
      <c r="CB131" s="199">
        <v>1</v>
      </c>
      <c r="CZ131" s="170">
        <v>1.6000000000000001E-4</v>
      </c>
    </row>
    <row r="132" spans="1:104">
      <c r="A132" s="200"/>
      <c r="B132" s="201"/>
      <c r="C132" s="247" t="s">
        <v>287</v>
      </c>
      <c r="D132" s="248"/>
      <c r="E132" s="202">
        <v>5</v>
      </c>
      <c r="F132" s="203"/>
      <c r="G132" s="204"/>
      <c r="M132" s="205" t="s">
        <v>287</v>
      </c>
      <c r="O132" s="192"/>
    </row>
    <row r="133" spans="1:104" ht="20.399999999999999">
      <c r="A133" s="193">
        <v>29</v>
      </c>
      <c r="B133" s="194" t="s">
        <v>288</v>
      </c>
      <c r="C133" s="195" t="s">
        <v>1268</v>
      </c>
      <c r="D133" s="196" t="s">
        <v>24</v>
      </c>
      <c r="E133" s="197">
        <v>1</v>
      </c>
      <c r="F133" s="225">
        <v>0</v>
      </c>
      <c r="G133" s="198">
        <f>E133*F133</f>
        <v>0</v>
      </c>
      <c r="O133" s="192">
        <v>2</v>
      </c>
      <c r="AA133" s="170">
        <v>1</v>
      </c>
      <c r="AB133" s="170">
        <v>1</v>
      </c>
      <c r="AC133" s="170">
        <v>1</v>
      </c>
      <c r="AZ133" s="170">
        <v>1</v>
      </c>
      <c r="BA133" s="170">
        <f>IF(AZ133=1,G133,0)</f>
        <v>0</v>
      </c>
      <c r="BB133" s="170">
        <f>IF(AZ133=2,G133,0)</f>
        <v>0</v>
      </c>
      <c r="BC133" s="170">
        <f>IF(AZ133=3,G133,0)</f>
        <v>0</v>
      </c>
      <c r="BD133" s="170">
        <f>IF(AZ133=4,G133,0)</f>
        <v>0</v>
      </c>
      <c r="BE133" s="170">
        <f>IF(AZ133=5,G133,0)</f>
        <v>0</v>
      </c>
      <c r="CA133" s="199">
        <v>1</v>
      </c>
      <c r="CB133" s="199">
        <v>1</v>
      </c>
      <c r="CZ133" s="170">
        <v>2.145E-2</v>
      </c>
    </row>
    <row r="134" spans="1:104">
      <c r="A134" s="200"/>
      <c r="B134" s="201"/>
      <c r="C134" s="247" t="s">
        <v>289</v>
      </c>
      <c r="D134" s="248"/>
      <c r="E134" s="202">
        <v>1</v>
      </c>
      <c r="F134" s="203"/>
      <c r="G134" s="204"/>
      <c r="M134" s="205" t="s">
        <v>289</v>
      </c>
      <c r="O134" s="192"/>
    </row>
    <row r="135" spans="1:104">
      <c r="A135" s="193">
        <v>30</v>
      </c>
      <c r="B135" s="194" t="s">
        <v>290</v>
      </c>
      <c r="C135" s="195" t="s">
        <v>291</v>
      </c>
      <c r="D135" s="196" t="s">
        <v>90</v>
      </c>
      <c r="E135" s="197">
        <v>14.144</v>
      </c>
      <c r="F135" s="225">
        <v>0</v>
      </c>
      <c r="G135" s="198">
        <f>E135*F135</f>
        <v>0</v>
      </c>
      <c r="O135" s="192">
        <v>2</v>
      </c>
      <c r="AA135" s="170">
        <v>1</v>
      </c>
      <c r="AB135" s="170">
        <v>1</v>
      </c>
      <c r="AC135" s="170">
        <v>1</v>
      </c>
      <c r="AZ135" s="170">
        <v>1</v>
      </c>
      <c r="BA135" s="170">
        <f>IF(AZ135=1,G135,0)</f>
        <v>0</v>
      </c>
      <c r="BB135" s="170">
        <f>IF(AZ135=2,G135,0)</f>
        <v>0</v>
      </c>
      <c r="BC135" s="170">
        <f>IF(AZ135=3,G135,0)</f>
        <v>0</v>
      </c>
      <c r="BD135" s="170">
        <f>IF(AZ135=4,G135,0)</f>
        <v>0</v>
      </c>
      <c r="BE135" s="170">
        <f>IF(AZ135=5,G135,0)</f>
        <v>0</v>
      </c>
      <c r="CA135" s="199">
        <v>1</v>
      </c>
      <c r="CB135" s="199">
        <v>1</v>
      </c>
      <c r="CZ135" s="170">
        <v>1.2279999999999999E-2</v>
      </c>
    </row>
    <row r="136" spans="1:104">
      <c r="A136" s="200"/>
      <c r="B136" s="201"/>
      <c r="C136" s="247" t="s">
        <v>292</v>
      </c>
      <c r="D136" s="248"/>
      <c r="E136" s="202">
        <v>3.2</v>
      </c>
      <c r="F136" s="203"/>
      <c r="G136" s="204"/>
      <c r="M136" s="205" t="s">
        <v>292</v>
      </c>
      <c r="O136" s="192"/>
    </row>
    <row r="137" spans="1:104">
      <c r="A137" s="200"/>
      <c r="B137" s="201"/>
      <c r="C137" s="247" t="s">
        <v>293</v>
      </c>
      <c r="D137" s="248"/>
      <c r="E137" s="202">
        <v>10.944000000000001</v>
      </c>
      <c r="F137" s="203"/>
      <c r="G137" s="204"/>
      <c r="M137" s="205" t="s">
        <v>293</v>
      </c>
      <c r="O137" s="192"/>
    </row>
    <row r="138" spans="1:104">
      <c r="A138" s="193">
        <v>31</v>
      </c>
      <c r="B138" s="194" t="s">
        <v>294</v>
      </c>
      <c r="C138" s="195" t="s">
        <v>295</v>
      </c>
      <c r="D138" s="196" t="s">
        <v>90</v>
      </c>
      <c r="E138" s="197">
        <v>673.29700000000003</v>
      </c>
      <c r="F138" s="225">
        <v>0</v>
      </c>
      <c r="G138" s="198">
        <f>E138*F138</f>
        <v>0</v>
      </c>
      <c r="O138" s="192">
        <v>2</v>
      </c>
      <c r="AA138" s="170">
        <v>1</v>
      </c>
      <c r="AB138" s="170">
        <v>0</v>
      </c>
      <c r="AC138" s="170">
        <v>0</v>
      </c>
      <c r="AZ138" s="170">
        <v>1</v>
      </c>
      <c r="BA138" s="170">
        <f>IF(AZ138=1,G138,0)</f>
        <v>0</v>
      </c>
      <c r="BB138" s="170">
        <f>IF(AZ138=2,G138,0)</f>
        <v>0</v>
      </c>
      <c r="BC138" s="170">
        <f>IF(AZ138=3,G138,0)</f>
        <v>0</v>
      </c>
      <c r="BD138" s="170">
        <f>IF(AZ138=4,G138,0)</f>
        <v>0</v>
      </c>
      <c r="BE138" s="170">
        <f>IF(AZ138=5,G138,0)</f>
        <v>0</v>
      </c>
      <c r="CA138" s="199">
        <v>1</v>
      </c>
      <c r="CB138" s="199">
        <v>0</v>
      </c>
      <c r="CZ138" s="170">
        <v>2.895E-2</v>
      </c>
    </row>
    <row r="139" spans="1:104">
      <c r="A139" s="200"/>
      <c r="B139" s="201"/>
      <c r="C139" s="247" t="s">
        <v>296</v>
      </c>
      <c r="D139" s="248"/>
      <c r="E139" s="202">
        <v>24.991</v>
      </c>
      <c r="F139" s="203"/>
      <c r="G139" s="204"/>
      <c r="M139" s="205" t="s">
        <v>296</v>
      </c>
      <c r="O139" s="192"/>
    </row>
    <row r="140" spans="1:104" ht="21">
      <c r="A140" s="200"/>
      <c r="B140" s="201"/>
      <c r="C140" s="247" t="s">
        <v>297</v>
      </c>
      <c r="D140" s="248"/>
      <c r="E140" s="202">
        <v>83.328000000000003</v>
      </c>
      <c r="F140" s="203"/>
      <c r="G140" s="204"/>
      <c r="M140" s="205" t="s">
        <v>297</v>
      </c>
      <c r="O140" s="192"/>
    </row>
    <row r="141" spans="1:104" ht="21">
      <c r="A141" s="200"/>
      <c r="B141" s="201"/>
      <c r="C141" s="247" t="s">
        <v>298</v>
      </c>
      <c r="D141" s="248"/>
      <c r="E141" s="202">
        <v>149.37799999999999</v>
      </c>
      <c r="F141" s="203"/>
      <c r="G141" s="204"/>
      <c r="M141" s="205" t="s">
        <v>298</v>
      </c>
      <c r="O141" s="192"/>
    </row>
    <row r="142" spans="1:104">
      <c r="A142" s="200"/>
      <c r="B142" s="201"/>
      <c r="C142" s="247" t="s">
        <v>299</v>
      </c>
      <c r="D142" s="248"/>
      <c r="E142" s="202">
        <v>70.6875</v>
      </c>
      <c r="F142" s="203"/>
      <c r="G142" s="204"/>
      <c r="M142" s="205" t="s">
        <v>299</v>
      </c>
      <c r="O142" s="192"/>
    </row>
    <row r="143" spans="1:104">
      <c r="A143" s="200"/>
      <c r="B143" s="201"/>
      <c r="C143" s="247" t="s">
        <v>300</v>
      </c>
      <c r="D143" s="248"/>
      <c r="E143" s="202">
        <v>91.39</v>
      </c>
      <c r="F143" s="203"/>
      <c r="G143" s="204"/>
      <c r="M143" s="205" t="s">
        <v>300</v>
      </c>
      <c r="O143" s="192"/>
    </row>
    <row r="144" spans="1:104">
      <c r="A144" s="200"/>
      <c r="B144" s="201"/>
      <c r="C144" s="247" t="s">
        <v>301</v>
      </c>
      <c r="D144" s="248"/>
      <c r="E144" s="202">
        <v>71.467500000000001</v>
      </c>
      <c r="F144" s="203"/>
      <c r="G144" s="204"/>
      <c r="M144" s="205" t="s">
        <v>301</v>
      </c>
      <c r="O144" s="192"/>
    </row>
    <row r="145" spans="1:104">
      <c r="A145" s="200"/>
      <c r="B145" s="201"/>
      <c r="C145" s="247" t="s">
        <v>302</v>
      </c>
      <c r="D145" s="248"/>
      <c r="E145" s="202">
        <v>91.39</v>
      </c>
      <c r="F145" s="203"/>
      <c r="G145" s="204"/>
      <c r="M145" s="205" t="s">
        <v>302</v>
      </c>
      <c r="O145" s="192"/>
    </row>
    <row r="146" spans="1:104">
      <c r="A146" s="200"/>
      <c r="B146" s="201"/>
      <c r="C146" s="247" t="s">
        <v>303</v>
      </c>
      <c r="D146" s="248"/>
      <c r="E146" s="202">
        <v>51.545000000000002</v>
      </c>
      <c r="F146" s="203"/>
      <c r="G146" s="204"/>
      <c r="M146" s="205" t="s">
        <v>303</v>
      </c>
      <c r="O146" s="192"/>
    </row>
    <row r="147" spans="1:104">
      <c r="A147" s="200"/>
      <c r="B147" s="201"/>
      <c r="C147" s="247" t="s">
        <v>304</v>
      </c>
      <c r="D147" s="248"/>
      <c r="E147" s="202">
        <v>39.119999999999997</v>
      </c>
      <c r="F147" s="203"/>
      <c r="G147" s="204"/>
      <c r="M147" s="205" t="s">
        <v>304</v>
      </c>
      <c r="O147" s="192"/>
    </row>
    <row r="148" spans="1:104" ht="20.399999999999999">
      <c r="A148" s="193">
        <v>32</v>
      </c>
      <c r="B148" s="194" t="s">
        <v>305</v>
      </c>
      <c r="C148" s="195" t="s">
        <v>306</v>
      </c>
      <c r="D148" s="196" t="s">
        <v>90</v>
      </c>
      <c r="E148" s="197">
        <v>29.79</v>
      </c>
      <c r="F148" s="225">
        <v>0</v>
      </c>
      <c r="G148" s="198">
        <f>E148*F148</f>
        <v>0</v>
      </c>
      <c r="O148" s="192">
        <v>2</v>
      </c>
      <c r="AA148" s="170">
        <v>12</v>
      </c>
      <c r="AB148" s="170">
        <v>0</v>
      </c>
      <c r="AC148" s="170">
        <v>20</v>
      </c>
      <c r="AZ148" s="170">
        <v>1</v>
      </c>
      <c r="BA148" s="170">
        <f>IF(AZ148=1,G148,0)</f>
        <v>0</v>
      </c>
      <c r="BB148" s="170">
        <f>IF(AZ148=2,G148,0)</f>
        <v>0</v>
      </c>
      <c r="BC148" s="170">
        <f>IF(AZ148=3,G148,0)</f>
        <v>0</v>
      </c>
      <c r="BD148" s="170">
        <f>IF(AZ148=4,G148,0)</f>
        <v>0</v>
      </c>
      <c r="BE148" s="170">
        <f>IF(AZ148=5,G148,0)</f>
        <v>0</v>
      </c>
      <c r="CA148" s="199">
        <v>12</v>
      </c>
      <c r="CB148" s="199">
        <v>0</v>
      </c>
      <c r="CZ148" s="170">
        <v>4.2700000000000004E-3</v>
      </c>
    </row>
    <row r="149" spans="1:104">
      <c r="A149" s="200"/>
      <c r="B149" s="201"/>
      <c r="C149" s="247" t="s">
        <v>307</v>
      </c>
      <c r="D149" s="248"/>
      <c r="E149" s="202">
        <v>29.79</v>
      </c>
      <c r="F149" s="203"/>
      <c r="G149" s="204"/>
      <c r="M149" s="205" t="s">
        <v>307</v>
      </c>
      <c r="O149" s="192"/>
    </row>
    <row r="150" spans="1:104">
      <c r="A150" s="193">
        <v>33</v>
      </c>
      <c r="B150" s="194" t="s">
        <v>308</v>
      </c>
      <c r="C150" s="195" t="s">
        <v>309</v>
      </c>
      <c r="D150" s="196" t="s">
        <v>24</v>
      </c>
      <c r="E150" s="197">
        <v>1</v>
      </c>
      <c r="F150" s="225">
        <v>0</v>
      </c>
      <c r="G150" s="198">
        <f>E150*F150</f>
        <v>0</v>
      </c>
      <c r="O150" s="192">
        <v>2</v>
      </c>
      <c r="AA150" s="170">
        <v>3</v>
      </c>
      <c r="AB150" s="170">
        <v>1</v>
      </c>
      <c r="AC150" s="170">
        <v>59591091</v>
      </c>
      <c r="AZ150" s="170">
        <v>1</v>
      </c>
      <c r="BA150" s="170">
        <f>IF(AZ150=1,G150,0)</f>
        <v>0</v>
      </c>
      <c r="BB150" s="170">
        <f>IF(AZ150=2,G150,0)</f>
        <v>0</v>
      </c>
      <c r="BC150" s="170">
        <f>IF(AZ150=3,G150,0)</f>
        <v>0</v>
      </c>
      <c r="BD150" s="170">
        <f>IF(AZ150=4,G150,0)</f>
        <v>0</v>
      </c>
      <c r="BE150" s="170">
        <f>IF(AZ150=5,G150,0)</f>
        <v>0</v>
      </c>
      <c r="CA150" s="199">
        <v>3</v>
      </c>
      <c r="CB150" s="199">
        <v>1</v>
      </c>
      <c r="CZ150" s="170">
        <v>3.8E-3</v>
      </c>
    </row>
    <row r="151" spans="1:104">
      <c r="A151" s="193">
        <v>34</v>
      </c>
      <c r="B151" s="194" t="s">
        <v>310</v>
      </c>
      <c r="C151" s="195" t="s">
        <v>311</v>
      </c>
      <c r="D151" s="196" t="s">
        <v>91</v>
      </c>
      <c r="E151" s="197">
        <v>125</v>
      </c>
      <c r="F151" s="225">
        <v>0</v>
      </c>
      <c r="G151" s="198">
        <f>E151*F151</f>
        <v>0</v>
      </c>
      <c r="O151" s="192">
        <v>2</v>
      </c>
      <c r="AA151" s="170">
        <v>10</v>
      </c>
      <c r="AB151" s="170">
        <v>0</v>
      </c>
      <c r="AC151" s="170">
        <v>8</v>
      </c>
      <c r="AZ151" s="170">
        <v>5</v>
      </c>
      <c r="BA151" s="170">
        <f>IF(AZ151=1,G151,0)</f>
        <v>0</v>
      </c>
      <c r="BB151" s="170">
        <f>IF(AZ151=2,G151,0)</f>
        <v>0</v>
      </c>
      <c r="BC151" s="170">
        <f>IF(AZ151=3,G151,0)</f>
        <v>0</v>
      </c>
      <c r="BD151" s="170">
        <f>IF(AZ151=4,G151,0)</f>
        <v>0</v>
      </c>
      <c r="BE151" s="170">
        <f>IF(AZ151=5,G151,0)</f>
        <v>0</v>
      </c>
      <c r="CA151" s="199">
        <v>10</v>
      </c>
      <c r="CB151" s="199">
        <v>0</v>
      </c>
      <c r="CZ151" s="170">
        <v>0</v>
      </c>
    </row>
    <row r="152" spans="1:104">
      <c r="A152" s="206"/>
      <c r="B152" s="207" t="s">
        <v>89</v>
      </c>
      <c r="C152" s="208" t="str">
        <f>CONCATENATE(B115," ",C115)</f>
        <v>311 Sádrokartonové konstrukce</v>
      </c>
      <c r="D152" s="209"/>
      <c r="E152" s="210"/>
      <c r="F152" s="211"/>
      <c r="G152" s="212">
        <f>SUM(G115:G151)</f>
        <v>0</v>
      </c>
      <c r="O152" s="192">
        <v>4</v>
      </c>
      <c r="BA152" s="213">
        <f>SUM(BA115:BA151)</f>
        <v>0</v>
      </c>
      <c r="BB152" s="213">
        <f>SUM(BB115:BB151)</f>
        <v>0</v>
      </c>
      <c r="BC152" s="213">
        <f>SUM(BC115:BC151)</f>
        <v>0</v>
      </c>
      <c r="BD152" s="213">
        <f>SUM(BD115:BD151)</f>
        <v>0</v>
      </c>
      <c r="BE152" s="213">
        <f>SUM(BE115:BE151)</f>
        <v>0</v>
      </c>
    </row>
    <row r="153" spans="1:104">
      <c r="A153" s="185" t="s">
        <v>23</v>
      </c>
      <c r="B153" s="186" t="s">
        <v>312</v>
      </c>
      <c r="C153" s="187" t="s">
        <v>313</v>
      </c>
      <c r="D153" s="188"/>
      <c r="E153" s="189"/>
      <c r="F153" s="189"/>
      <c r="G153" s="190"/>
      <c r="H153" s="191"/>
      <c r="I153" s="191"/>
      <c r="O153" s="192">
        <v>1</v>
      </c>
    </row>
    <row r="154" spans="1:104">
      <c r="A154" s="193">
        <v>35</v>
      </c>
      <c r="B154" s="194" t="s">
        <v>314</v>
      </c>
      <c r="C154" s="195" t="s">
        <v>315</v>
      </c>
      <c r="D154" s="196" t="s">
        <v>25</v>
      </c>
      <c r="E154" s="197">
        <v>1480</v>
      </c>
      <c r="F154" s="225">
        <v>0</v>
      </c>
      <c r="G154" s="198">
        <f>E154*F154</f>
        <v>0</v>
      </c>
      <c r="O154" s="192">
        <v>2</v>
      </c>
      <c r="AA154" s="170">
        <v>1</v>
      </c>
      <c r="AB154" s="170">
        <v>1</v>
      </c>
      <c r="AC154" s="170">
        <v>1</v>
      </c>
      <c r="AZ154" s="170">
        <v>1</v>
      </c>
      <c r="BA154" s="170">
        <f>IF(AZ154=1,G154,0)</f>
        <v>0</v>
      </c>
      <c r="BB154" s="170">
        <f>IF(AZ154=2,G154,0)</f>
        <v>0</v>
      </c>
      <c r="BC154" s="170">
        <f>IF(AZ154=3,G154,0)</f>
        <v>0</v>
      </c>
      <c r="BD154" s="170">
        <f>IF(AZ154=4,G154,0)</f>
        <v>0</v>
      </c>
      <c r="BE154" s="170">
        <f>IF(AZ154=5,G154,0)</f>
        <v>0</v>
      </c>
      <c r="CA154" s="199">
        <v>1</v>
      </c>
      <c r="CB154" s="199">
        <v>1</v>
      </c>
      <c r="CZ154" s="170">
        <v>1.56E-3</v>
      </c>
    </row>
    <row r="155" spans="1:104">
      <c r="A155" s="200"/>
      <c r="B155" s="201"/>
      <c r="C155" s="247" t="s">
        <v>316</v>
      </c>
      <c r="D155" s="248"/>
      <c r="E155" s="202">
        <v>1480</v>
      </c>
      <c r="F155" s="203"/>
      <c r="G155" s="204"/>
      <c r="M155" s="205" t="s">
        <v>316</v>
      </c>
      <c r="O155" s="192"/>
    </row>
    <row r="156" spans="1:104">
      <c r="A156" s="193">
        <v>36</v>
      </c>
      <c r="B156" s="194" t="s">
        <v>317</v>
      </c>
      <c r="C156" s="195" t="s">
        <v>318</v>
      </c>
      <c r="D156" s="196" t="s">
        <v>25</v>
      </c>
      <c r="E156" s="197">
        <v>2100</v>
      </c>
      <c r="F156" s="225">
        <v>0</v>
      </c>
      <c r="G156" s="198">
        <f>E156*F156</f>
        <v>0</v>
      </c>
      <c r="O156" s="192">
        <v>2</v>
      </c>
      <c r="AA156" s="170">
        <v>1</v>
      </c>
      <c r="AB156" s="170">
        <v>1</v>
      </c>
      <c r="AC156" s="170">
        <v>1</v>
      </c>
      <c r="AZ156" s="170">
        <v>1</v>
      </c>
      <c r="BA156" s="170">
        <f>IF(AZ156=1,G156,0)</f>
        <v>0</v>
      </c>
      <c r="BB156" s="170">
        <f>IF(AZ156=2,G156,0)</f>
        <v>0</v>
      </c>
      <c r="BC156" s="170">
        <f>IF(AZ156=3,G156,0)</f>
        <v>0</v>
      </c>
      <c r="BD156" s="170">
        <f>IF(AZ156=4,G156,0)</f>
        <v>0</v>
      </c>
      <c r="BE156" s="170">
        <f>IF(AZ156=5,G156,0)</f>
        <v>0</v>
      </c>
      <c r="CA156" s="199">
        <v>1</v>
      </c>
      <c r="CB156" s="199">
        <v>1</v>
      </c>
      <c r="CZ156" s="170">
        <v>4.3299999999999996E-3</v>
      </c>
    </row>
    <row r="157" spans="1:104">
      <c r="A157" s="200"/>
      <c r="B157" s="201"/>
      <c r="C157" s="247" t="s">
        <v>319</v>
      </c>
      <c r="D157" s="248"/>
      <c r="E157" s="202">
        <v>2100</v>
      </c>
      <c r="F157" s="203"/>
      <c r="G157" s="204"/>
      <c r="M157" s="205" t="s">
        <v>319</v>
      </c>
      <c r="O157" s="192"/>
    </row>
    <row r="158" spans="1:104">
      <c r="A158" s="193">
        <v>37</v>
      </c>
      <c r="B158" s="194" t="s">
        <v>320</v>
      </c>
      <c r="C158" s="195" t="s">
        <v>321</v>
      </c>
      <c r="D158" s="196" t="s">
        <v>25</v>
      </c>
      <c r="E158" s="197">
        <v>1200</v>
      </c>
      <c r="F158" s="225">
        <v>0</v>
      </c>
      <c r="G158" s="198">
        <f>E158*F158</f>
        <v>0</v>
      </c>
      <c r="O158" s="192">
        <v>2</v>
      </c>
      <c r="AA158" s="170">
        <v>1</v>
      </c>
      <c r="AB158" s="170">
        <v>1</v>
      </c>
      <c r="AC158" s="170">
        <v>1</v>
      </c>
      <c r="AZ158" s="170">
        <v>1</v>
      </c>
      <c r="BA158" s="170">
        <f>IF(AZ158=1,G158,0)</f>
        <v>0</v>
      </c>
      <c r="BB158" s="170">
        <f>IF(AZ158=2,G158,0)</f>
        <v>0</v>
      </c>
      <c r="BC158" s="170">
        <f>IF(AZ158=3,G158,0)</f>
        <v>0</v>
      </c>
      <c r="BD158" s="170">
        <f>IF(AZ158=4,G158,0)</f>
        <v>0</v>
      </c>
      <c r="BE158" s="170">
        <f>IF(AZ158=5,G158,0)</f>
        <v>0</v>
      </c>
      <c r="CA158" s="199">
        <v>1</v>
      </c>
      <c r="CB158" s="199">
        <v>1</v>
      </c>
      <c r="CZ158" s="170">
        <v>8.4899999999999993E-3</v>
      </c>
    </row>
    <row r="159" spans="1:104">
      <c r="A159" s="200"/>
      <c r="B159" s="201"/>
      <c r="C159" s="247" t="s">
        <v>322</v>
      </c>
      <c r="D159" s="248"/>
      <c r="E159" s="202">
        <v>1200</v>
      </c>
      <c r="F159" s="203"/>
      <c r="G159" s="204"/>
      <c r="M159" s="205" t="s">
        <v>322</v>
      </c>
      <c r="O159" s="192"/>
    </row>
    <row r="160" spans="1:104" ht="20.399999999999999">
      <c r="A160" s="193">
        <v>38</v>
      </c>
      <c r="B160" s="194" t="s">
        <v>323</v>
      </c>
      <c r="C160" s="195" t="s">
        <v>324</v>
      </c>
      <c r="D160" s="196" t="s">
        <v>90</v>
      </c>
      <c r="E160" s="197">
        <v>2500</v>
      </c>
      <c r="F160" s="225">
        <v>0</v>
      </c>
      <c r="G160" s="198">
        <f>E160*F160</f>
        <v>0</v>
      </c>
      <c r="O160" s="192">
        <v>2</v>
      </c>
      <c r="AA160" s="170">
        <v>1</v>
      </c>
      <c r="AB160" s="170">
        <v>1</v>
      </c>
      <c r="AC160" s="170">
        <v>1</v>
      </c>
      <c r="AZ160" s="170">
        <v>1</v>
      </c>
      <c r="BA160" s="170">
        <f>IF(AZ160=1,G160,0)</f>
        <v>0</v>
      </c>
      <c r="BB160" s="170">
        <f>IF(AZ160=2,G160,0)</f>
        <v>0</v>
      </c>
      <c r="BC160" s="170">
        <f>IF(AZ160=3,G160,0)</f>
        <v>0</v>
      </c>
      <c r="BD160" s="170">
        <f>IF(AZ160=4,G160,0)</f>
        <v>0</v>
      </c>
      <c r="BE160" s="170">
        <f>IF(AZ160=5,G160,0)</f>
        <v>0</v>
      </c>
      <c r="CA160" s="199">
        <v>1</v>
      </c>
      <c r="CB160" s="199">
        <v>1</v>
      </c>
      <c r="CZ160" s="170">
        <v>3.5500000000000002E-3</v>
      </c>
    </row>
    <row r="161" spans="1:104">
      <c r="A161" s="200"/>
      <c r="B161" s="201"/>
      <c r="C161" s="247" t="s">
        <v>325</v>
      </c>
      <c r="D161" s="248"/>
      <c r="E161" s="202">
        <v>2500</v>
      </c>
      <c r="F161" s="203"/>
      <c r="G161" s="204"/>
      <c r="M161" s="205" t="s">
        <v>325</v>
      </c>
      <c r="O161" s="192"/>
    </row>
    <row r="162" spans="1:104">
      <c r="A162" s="193">
        <v>39</v>
      </c>
      <c r="B162" s="194" t="s">
        <v>326</v>
      </c>
      <c r="C162" s="195" t="s">
        <v>327</v>
      </c>
      <c r="D162" s="196" t="s">
        <v>90</v>
      </c>
      <c r="E162" s="197">
        <v>1141.3258000000001</v>
      </c>
      <c r="F162" s="225">
        <v>0</v>
      </c>
      <c r="G162" s="198">
        <f>E162*F162</f>
        <v>0</v>
      </c>
      <c r="O162" s="192">
        <v>2</v>
      </c>
      <c r="AA162" s="170">
        <v>1</v>
      </c>
      <c r="AB162" s="170">
        <v>1</v>
      </c>
      <c r="AC162" s="170">
        <v>1</v>
      </c>
      <c r="AZ162" s="170">
        <v>1</v>
      </c>
      <c r="BA162" s="170">
        <f>IF(AZ162=1,G162,0)</f>
        <v>0</v>
      </c>
      <c r="BB162" s="170">
        <f>IF(AZ162=2,G162,0)</f>
        <v>0</v>
      </c>
      <c r="BC162" s="170">
        <f>IF(AZ162=3,G162,0)</f>
        <v>0</v>
      </c>
      <c r="BD162" s="170">
        <f>IF(AZ162=4,G162,0)</f>
        <v>0</v>
      </c>
      <c r="BE162" s="170">
        <f>IF(AZ162=5,G162,0)</f>
        <v>0</v>
      </c>
      <c r="CA162" s="199">
        <v>1</v>
      </c>
      <c r="CB162" s="199">
        <v>1</v>
      </c>
      <c r="CZ162" s="170">
        <v>4.7660000000000001E-2</v>
      </c>
    </row>
    <row r="163" spans="1:104">
      <c r="A163" s="200"/>
      <c r="B163" s="201"/>
      <c r="C163" s="247" t="s">
        <v>328</v>
      </c>
      <c r="D163" s="248"/>
      <c r="E163" s="202">
        <v>0</v>
      </c>
      <c r="F163" s="203"/>
      <c r="G163" s="204"/>
      <c r="M163" s="205" t="s">
        <v>328</v>
      </c>
      <c r="O163" s="192"/>
    </row>
    <row r="164" spans="1:104">
      <c r="A164" s="200"/>
      <c r="B164" s="201"/>
      <c r="C164" s="247" t="s">
        <v>329</v>
      </c>
      <c r="D164" s="248"/>
      <c r="E164" s="202">
        <v>957.2</v>
      </c>
      <c r="F164" s="203"/>
      <c r="G164" s="204"/>
      <c r="M164" s="205" t="s">
        <v>329</v>
      </c>
      <c r="O164" s="192"/>
    </row>
    <row r="165" spans="1:104">
      <c r="A165" s="200"/>
      <c r="B165" s="201"/>
      <c r="C165" s="247" t="s">
        <v>330</v>
      </c>
      <c r="D165" s="248"/>
      <c r="E165" s="202">
        <v>4.04</v>
      </c>
      <c r="F165" s="203"/>
      <c r="G165" s="204"/>
      <c r="M165" s="205" t="s">
        <v>330</v>
      </c>
      <c r="O165" s="192"/>
    </row>
    <row r="166" spans="1:104">
      <c r="A166" s="200"/>
      <c r="B166" s="201"/>
      <c r="C166" s="247" t="s">
        <v>331</v>
      </c>
      <c r="D166" s="248"/>
      <c r="E166" s="202">
        <v>13.414999999999999</v>
      </c>
      <c r="F166" s="203"/>
      <c r="G166" s="204"/>
      <c r="M166" s="205" t="s">
        <v>331</v>
      </c>
      <c r="O166" s="192"/>
    </row>
    <row r="167" spans="1:104">
      <c r="A167" s="200"/>
      <c r="B167" s="201"/>
      <c r="C167" s="247" t="s">
        <v>332</v>
      </c>
      <c r="D167" s="248"/>
      <c r="E167" s="202">
        <v>29.672799999999999</v>
      </c>
      <c r="F167" s="203"/>
      <c r="G167" s="204"/>
      <c r="M167" s="205" t="s">
        <v>332</v>
      </c>
      <c r="O167" s="192"/>
    </row>
    <row r="168" spans="1:104">
      <c r="A168" s="200"/>
      <c r="B168" s="201"/>
      <c r="C168" s="247" t="s">
        <v>333</v>
      </c>
      <c r="D168" s="248"/>
      <c r="E168" s="202">
        <v>19.806000000000001</v>
      </c>
      <c r="F168" s="203"/>
      <c r="G168" s="204"/>
      <c r="M168" s="205" t="s">
        <v>333</v>
      </c>
      <c r="O168" s="192"/>
    </row>
    <row r="169" spans="1:104">
      <c r="A169" s="200"/>
      <c r="B169" s="201"/>
      <c r="C169" s="247" t="s">
        <v>334</v>
      </c>
      <c r="D169" s="248"/>
      <c r="E169" s="202">
        <v>27.832799999999999</v>
      </c>
      <c r="F169" s="203"/>
      <c r="G169" s="204"/>
      <c r="M169" s="205" t="s">
        <v>334</v>
      </c>
      <c r="O169" s="192"/>
    </row>
    <row r="170" spans="1:104">
      <c r="A170" s="200"/>
      <c r="B170" s="201"/>
      <c r="C170" s="247" t="s">
        <v>335</v>
      </c>
      <c r="D170" s="248"/>
      <c r="E170" s="202">
        <v>16.2364</v>
      </c>
      <c r="F170" s="203"/>
      <c r="G170" s="204"/>
      <c r="M170" s="205" t="s">
        <v>335</v>
      </c>
      <c r="O170" s="192"/>
    </row>
    <row r="171" spans="1:104" ht="21">
      <c r="A171" s="200"/>
      <c r="B171" s="201"/>
      <c r="C171" s="247" t="s">
        <v>336</v>
      </c>
      <c r="D171" s="248"/>
      <c r="E171" s="202">
        <v>24.1296</v>
      </c>
      <c r="F171" s="203"/>
      <c r="G171" s="204"/>
      <c r="M171" s="205" t="s">
        <v>336</v>
      </c>
      <c r="O171" s="192"/>
    </row>
    <row r="172" spans="1:104">
      <c r="A172" s="200"/>
      <c r="B172" s="201"/>
      <c r="C172" s="247" t="s">
        <v>337</v>
      </c>
      <c r="D172" s="248"/>
      <c r="E172" s="202">
        <v>4</v>
      </c>
      <c r="F172" s="203"/>
      <c r="G172" s="204"/>
      <c r="M172" s="205" t="s">
        <v>337</v>
      </c>
      <c r="O172" s="192"/>
    </row>
    <row r="173" spans="1:104">
      <c r="A173" s="200"/>
      <c r="B173" s="201"/>
      <c r="C173" s="247" t="s">
        <v>338</v>
      </c>
      <c r="D173" s="248"/>
      <c r="E173" s="202">
        <v>4.8</v>
      </c>
      <c r="F173" s="203"/>
      <c r="G173" s="204"/>
      <c r="M173" s="205" t="s">
        <v>338</v>
      </c>
      <c r="O173" s="192"/>
    </row>
    <row r="174" spans="1:104">
      <c r="A174" s="200"/>
      <c r="B174" s="201"/>
      <c r="C174" s="247" t="s">
        <v>339</v>
      </c>
      <c r="D174" s="248"/>
      <c r="E174" s="202">
        <v>2.4</v>
      </c>
      <c r="F174" s="203"/>
      <c r="G174" s="204"/>
      <c r="M174" s="205" t="s">
        <v>339</v>
      </c>
      <c r="O174" s="192"/>
    </row>
    <row r="175" spans="1:104">
      <c r="A175" s="200"/>
      <c r="B175" s="201"/>
      <c r="C175" s="247" t="s">
        <v>338</v>
      </c>
      <c r="D175" s="248"/>
      <c r="E175" s="202">
        <v>4.8</v>
      </c>
      <c r="F175" s="203"/>
      <c r="G175" s="204"/>
      <c r="M175" s="205" t="s">
        <v>338</v>
      </c>
      <c r="O175" s="192"/>
    </row>
    <row r="176" spans="1:104">
      <c r="A176" s="200"/>
      <c r="B176" s="201"/>
      <c r="C176" s="247" t="s">
        <v>340</v>
      </c>
      <c r="D176" s="248"/>
      <c r="E176" s="202">
        <v>2.2400000000000002</v>
      </c>
      <c r="F176" s="203"/>
      <c r="G176" s="204"/>
      <c r="M176" s="205" t="s">
        <v>340</v>
      </c>
      <c r="O176" s="192"/>
    </row>
    <row r="177" spans="1:104">
      <c r="A177" s="200"/>
      <c r="B177" s="201"/>
      <c r="C177" s="247" t="s">
        <v>341</v>
      </c>
      <c r="D177" s="248"/>
      <c r="E177" s="202">
        <v>3.1732</v>
      </c>
      <c r="F177" s="203"/>
      <c r="G177" s="204"/>
      <c r="M177" s="205" t="s">
        <v>341</v>
      </c>
      <c r="O177" s="192"/>
    </row>
    <row r="178" spans="1:104">
      <c r="A178" s="200"/>
      <c r="B178" s="201"/>
      <c r="C178" s="247" t="s">
        <v>342</v>
      </c>
      <c r="D178" s="248"/>
      <c r="E178" s="202">
        <v>27.58</v>
      </c>
      <c r="F178" s="203"/>
      <c r="G178" s="204"/>
      <c r="M178" s="205" t="s">
        <v>342</v>
      </c>
      <c r="O178" s="192"/>
    </row>
    <row r="179" spans="1:104">
      <c r="A179" s="193">
        <v>40</v>
      </c>
      <c r="B179" s="194" t="s">
        <v>343</v>
      </c>
      <c r="C179" s="195" t="s">
        <v>344</v>
      </c>
      <c r="D179" s="196" t="s">
        <v>90</v>
      </c>
      <c r="E179" s="197">
        <v>450</v>
      </c>
      <c r="F179" s="225">
        <v>0</v>
      </c>
      <c r="G179" s="198">
        <f>E179*F179</f>
        <v>0</v>
      </c>
      <c r="O179" s="192">
        <v>2</v>
      </c>
      <c r="AA179" s="170">
        <v>1</v>
      </c>
      <c r="AB179" s="170">
        <v>0</v>
      </c>
      <c r="AC179" s="170">
        <v>0</v>
      </c>
      <c r="AZ179" s="170">
        <v>1</v>
      </c>
      <c r="BA179" s="170">
        <f>IF(AZ179=1,G179,0)</f>
        <v>0</v>
      </c>
      <c r="BB179" s="170">
        <f>IF(AZ179=2,G179,0)</f>
        <v>0</v>
      </c>
      <c r="BC179" s="170">
        <f>IF(AZ179=3,G179,0)</f>
        <v>0</v>
      </c>
      <c r="BD179" s="170">
        <f>IF(AZ179=4,G179,0)</f>
        <v>0</v>
      </c>
      <c r="BE179" s="170">
        <f>IF(AZ179=5,G179,0)</f>
        <v>0</v>
      </c>
      <c r="CA179" s="199">
        <v>1</v>
      </c>
      <c r="CB179" s="199">
        <v>0</v>
      </c>
      <c r="CZ179" s="170">
        <v>5.8590000000000003E-2</v>
      </c>
    </row>
    <row r="180" spans="1:104">
      <c r="A180" s="200"/>
      <c r="B180" s="201"/>
      <c r="C180" s="247" t="s">
        <v>328</v>
      </c>
      <c r="D180" s="248"/>
      <c r="E180" s="202">
        <v>0</v>
      </c>
      <c r="F180" s="203"/>
      <c r="G180" s="204"/>
      <c r="M180" s="205" t="s">
        <v>328</v>
      </c>
      <c r="O180" s="192"/>
    </row>
    <row r="181" spans="1:104">
      <c r="A181" s="200"/>
      <c r="B181" s="201"/>
      <c r="C181" s="247" t="s">
        <v>345</v>
      </c>
      <c r="D181" s="248"/>
      <c r="E181" s="202">
        <v>450</v>
      </c>
      <c r="F181" s="203"/>
      <c r="G181" s="204"/>
      <c r="M181" s="205">
        <v>450</v>
      </c>
      <c r="O181" s="192"/>
    </row>
    <row r="182" spans="1:104">
      <c r="A182" s="206"/>
      <c r="B182" s="207" t="s">
        <v>89</v>
      </c>
      <c r="C182" s="208" t="str">
        <f>CONCATENATE(B153," ",C153)</f>
        <v>61 Upravy povrchů vnitřní</v>
      </c>
      <c r="D182" s="209"/>
      <c r="E182" s="210"/>
      <c r="F182" s="211"/>
      <c r="G182" s="212">
        <f>SUM(G153:G181)</f>
        <v>0</v>
      </c>
      <c r="O182" s="192">
        <v>4</v>
      </c>
      <c r="BA182" s="213">
        <f>SUM(BA153:BA181)</f>
        <v>0</v>
      </c>
      <c r="BB182" s="213">
        <f>SUM(BB153:BB181)</f>
        <v>0</v>
      </c>
      <c r="BC182" s="213">
        <f>SUM(BC153:BC181)</f>
        <v>0</v>
      </c>
      <c r="BD182" s="213">
        <f>SUM(BD153:BD181)</f>
        <v>0</v>
      </c>
      <c r="BE182" s="213">
        <f>SUM(BE153:BE181)</f>
        <v>0</v>
      </c>
    </row>
    <row r="183" spans="1:104">
      <c r="A183" s="185" t="s">
        <v>23</v>
      </c>
      <c r="B183" s="186" t="s">
        <v>346</v>
      </c>
      <c r="C183" s="187" t="s">
        <v>347</v>
      </c>
      <c r="D183" s="188"/>
      <c r="E183" s="189"/>
      <c r="F183" s="189"/>
      <c r="G183" s="190"/>
      <c r="H183" s="191"/>
      <c r="I183" s="191"/>
      <c r="O183" s="192">
        <v>1</v>
      </c>
    </row>
    <row r="184" spans="1:104">
      <c r="A184" s="193">
        <v>41</v>
      </c>
      <c r="B184" s="194" t="s">
        <v>348</v>
      </c>
      <c r="C184" s="195" t="s">
        <v>349</v>
      </c>
      <c r="D184" s="196" t="s">
        <v>90</v>
      </c>
      <c r="E184" s="197">
        <v>409.95</v>
      </c>
      <c r="F184" s="225">
        <v>0</v>
      </c>
      <c r="G184" s="198">
        <f>E184*F184</f>
        <v>0</v>
      </c>
      <c r="O184" s="192">
        <v>2</v>
      </c>
      <c r="AA184" s="170">
        <v>1</v>
      </c>
      <c r="AB184" s="170">
        <v>1</v>
      </c>
      <c r="AC184" s="170">
        <v>1</v>
      </c>
      <c r="AZ184" s="170">
        <v>1</v>
      </c>
      <c r="BA184" s="170">
        <f>IF(AZ184=1,G184,0)</f>
        <v>0</v>
      </c>
      <c r="BB184" s="170">
        <f>IF(AZ184=2,G184,0)</f>
        <v>0</v>
      </c>
      <c r="BC184" s="170">
        <f>IF(AZ184=3,G184,0)</f>
        <v>0</v>
      </c>
      <c r="BD184" s="170">
        <f>IF(AZ184=4,G184,0)</f>
        <v>0</v>
      </c>
      <c r="BE184" s="170">
        <f>IF(AZ184=5,G184,0)</f>
        <v>0</v>
      </c>
      <c r="CA184" s="199">
        <v>1</v>
      </c>
      <c r="CB184" s="199">
        <v>1</v>
      </c>
      <c r="CZ184" s="170">
        <v>1E-4</v>
      </c>
    </row>
    <row r="185" spans="1:104">
      <c r="A185" s="200"/>
      <c r="B185" s="201"/>
      <c r="C185" s="247" t="s">
        <v>350</v>
      </c>
      <c r="D185" s="248"/>
      <c r="E185" s="202">
        <v>308.88</v>
      </c>
      <c r="F185" s="203"/>
      <c r="G185" s="204"/>
      <c r="M185" s="205" t="s">
        <v>350</v>
      </c>
      <c r="O185" s="192"/>
    </row>
    <row r="186" spans="1:104">
      <c r="A186" s="200"/>
      <c r="B186" s="201"/>
      <c r="C186" s="247" t="s">
        <v>351</v>
      </c>
      <c r="D186" s="248"/>
      <c r="E186" s="202">
        <v>101.07</v>
      </c>
      <c r="F186" s="203"/>
      <c r="G186" s="204"/>
      <c r="M186" s="205" t="s">
        <v>351</v>
      </c>
      <c r="O186" s="192"/>
    </row>
    <row r="187" spans="1:104" ht="20.399999999999999">
      <c r="A187" s="193">
        <v>42</v>
      </c>
      <c r="B187" s="194" t="s">
        <v>352</v>
      </c>
      <c r="C187" s="195" t="s">
        <v>353</v>
      </c>
      <c r="D187" s="196" t="s">
        <v>90</v>
      </c>
      <c r="E187" s="197">
        <v>788.2</v>
      </c>
      <c r="F187" s="225">
        <v>0</v>
      </c>
      <c r="G187" s="198">
        <f>E187*F187</f>
        <v>0</v>
      </c>
      <c r="O187" s="192">
        <v>2</v>
      </c>
      <c r="AA187" s="170">
        <v>1</v>
      </c>
      <c r="AB187" s="170">
        <v>1</v>
      </c>
      <c r="AC187" s="170">
        <v>1</v>
      </c>
      <c r="AZ187" s="170">
        <v>1</v>
      </c>
      <c r="BA187" s="170">
        <f>IF(AZ187=1,G187,0)</f>
        <v>0</v>
      </c>
      <c r="BB187" s="170">
        <f>IF(AZ187=2,G187,0)</f>
        <v>0</v>
      </c>
      <c r="BC187" s="170">
        <f>IF(AZ187=3,G187,0)</f>
        <v>0</v>
      </c>
      <c r="BD187" s="170">
        <f>IF(AZ187=4,G187,0)</f>
        <v>0</v>
      </c>
      <c r="BE187" s="170">
        <f>IF(AZ187=5,G187,0)</f>
        <v>0</v>
      </c>
      <c r="CA187" s="199">
        <v>1</v>
      </c>
      <c r="CB187" s="199">
        <v>1</v>
      </c>
      <c r="CZ187" s="170">
        <v>5.2580000000000002E-2</v>
      </c>
    </row>
    <row r="188" spans="1:104">
      <c r="A188" s="200"/>
      <c r="B188" s="201"/>
      <c r="C188" s="247" t="s">
        <v>354</v>
      </c>
      <c r="D188" s="248"/>
      <c r="E188" s="202">
        <v>0</v>
      </c>
      <c r="F188" s="203"/>
      <c r="G188" s="204"/>
      <c r="M188" s="205" t="s">
        <v>354</v>
      </c>
      <c r="O188" s="192"/>
    </row>
    <row r="189" spans="1:104">
      <c r="A189" s="200"/>
      <c r="B189" s="201"/>
      <c r="C189" s="247" t="s">
        <v>355</v>
      </c>
      <c r="D189" s="248"/>
      <c r="E189" s="202">
        <v>788.2</v>
      </c>
      <c r="F189" s="203"/>
      <c r="G189" s="204"/>
      <c r="M189" s="205" t="s">
        <v>355</v>
      </c>
      <c r="O189" s="192"/>
    </row>
    <row r="190" spans="1:104">
      <c r="A190" s="193">
        <v>43</v>
      </c>
      <c r="B190" s="194" t="s">
        <v>356</v>
      </c>
      <c r="C190" s="195" t="s">
        <v>357</v>
      </c>
      <c r="D190" s="196" t="s">
        <v>90</v>
      </c>
      <c r="E190" s="197">
        <v>18.54</v>
      </c>
      <c r="F190" s="225">
        <v>0</v>
      </c>
      <c r="G190" s="198">
        <f>E190*F190</f>
        <v>0</v>
      </c>
      <c r="O190" s="192">
        <v>2</v>
      </c>
      <c r="AA190" s="170">
        <v>1</v>
      </c>
      <c r="AB190" s="170">
        <v>1</v>
      </c>
      <c r="AC190" s="170">
        <v>1</v>
      </c>
      <c r="AZ190" s="170">
        <v>1</v>
      </c>
      <c r="BA190" s="170">
        <f>IF(AZ190=1,G190,0)</f>
        <v>0</v>
      </c>
      <c r="BB190" s="170">
        <f>IF(AZ190=2,G190,0)</f>
        <v>0</v>
      </c>
      <c r="BC190" s="170">
        <f>IF(AZ190=3,G190,0)</f>
        <v>0</v>
      </c>
      <c r="BD190" s="170">
        <f>IF(AZ190=4,G190,0)</f>
        <v>0</v>
      </c>
      <c r="BE190" s="170">
        <f>IF(AZ190=5,G190,0)</f>
        <v>0</v>
      </c>
      <c r="CA190" s="199">
        <v>1</v>
      </c>
      <c r="CB190" s="199">
        <v>1</v>
      </c>
      <c r="CZ190" s="170">
        <v>3.143E-2</v>
      </c>
    </row>
    <row r="191" spans="1:104">
      <c r="A191" s="200"/>
      <c r="B191" s="201"/>
      <c r="C191" s="247" t="s">
        <v>127</v>
      </c>
      <c r="D191" s="248"/>
      <c r="E191" s="202">
        <v>18.54</v>
      </c>
      <c r="F191" s="203"/>
      <c r="G191" s="204"/>
      <c r="M191" s="205" t="s">
        <v>127</v>
      </c>
      <c r="O191" s="192"/>
    </row>
    <row r="192" spans="1:104">
      <c r="A192" s="193">
        <v>44</v>
      </c>
      <c r="B192" s="194" t="s">
        <v>358</v>
      </c>
      <c r="C192" s="195" t="s">
        <v>359</v>
      </c>
      <c r="D192" s="196" t="s">
        <v>90</v>
      </c>
      <c r="E192" s="197">
        <v>788.2</v>
      </c>
      <c r="F192" s="225">
        <v>0</v>
      </c>
      <c r="G192" s="198">
        <f>E192*F192</f>
        <v>0</v>
      </c>
      <c r="O192" s="192">
        <v>2</v>
      </c>
      <c r="AA192" s="170">
        <v>1</v>
      </c>
      <c r="AB192" s="170">
        <v>1</v>
      </c>
      <c r="AC192" s="170">
        <v>1</v>
      </c>
      <c r="AZ192" s="170">
        <v>1</v>
      </c>
      <c r="BA192" s="170">
        <f>IF(AZ192=1,G192,0)</f>
        <v>0</v>
      </c>
      <c r="BB192" s="170">
        <f>IF(AZ192=2,G192,0)</f>
        <v>0</v>
      </c>
      <c r="BC192" s="170">
        <f>IF(AZ192=3,G192,0)</f>
        <v>0</v>
      </c>
      <c r="BD192" s="170">
        <f>IF(AZ192=4,G192,0)</f>
        <v>0</v>
      </c>
      <c r="BE192" s="170">
        <f>IF(AZ192=5,G192,0)</f>
        <v>0</v>
      </c>
      <c r="CA192" s="199">
        <v>1</v>
      </c>
      <c r="CB192" s="199">
        <v>1</v>
      </c>
      <c r="CZ192" s="170">
        <v>2.0000000000000002E-5</v>
      </c>
    </row>
    <row r="193" spans="1:104">
      <c r="A193" s="193">
        <v>45</v>
      </c>
      <c r="B193" s="194" t="s">
        <v>360</v>
      </c>
      <c r="C193" s="195" t="s">
        <v>361</v>
      </c>
      <c r="D193" s="196" t="s">
        <v>90</v>
      </c>
      <c r="E193" s="197">
        <v>92.4</v>
      </c>
      <c r="F193" s="225">
        <v>0</v>
      </c>
      <c r="G193" s="198">
        <f>E193*F193</f>
        <v>0</v>
      </c>
      <c r="O193" s="192">
        <v>2</v>
      </c>
      <c r="AA193" s="170">
        <v>1</v>
      </c>
      <c r="AB193" s="170">
        <v>1</v>
      </c>
      <c r="AC193" s="170">
        <v>1</v>
      </c>
      <c r="AZ193" s="170">
        <v>1</v>
      </c>
      <c r="BA193" s="170">
        <f>IF(AZ193=1,G193,0)</f>
        <v>0</v>
      </c>
      <c r="BB193" s="170">
        <f>IF(AZ193=2,G193,0)</f>
        <v>0</v>
      </c>
      <c r="BC193" s="170">
        <f>IF(AZ193=3,G193,0)</f>
        <v>0</v>
      </c>
      <c r="BD193" s="170">
        <f>IF(AZ193=4,G193,0)</f>
        <v>0</v>
      </c>
      <c r="BE193" s="170">
        <f>IF(AZ193=5,G193,0)</f>
        <v>0</v>
      </c>
      <c r="CA193" s="199">
        <v>1</v>
      </c>
      <c r="CB193" s="199">
        <v>1</v>
      </c>
      <c r="CZ193" s="170">
        <v>4.0299999999999997E-3</v>
      </c>
    </row>
    <row r="194" spans="1:104">
      <c r="A194" s="200"/>
      <c r="B194" s="201"/>
      <c r="C194" s="247" t="s">
        <v>362</v>
      </c>
      <c r="D194" s="248"/>
      <c r="E194" s="202">
        <v>92.4</v>
      </c>
      <c r="F194" s="226">
        <v>0</v>
      </c>
      <c r="G194" s="204"/>
      <c r="M194" s="205" t="s">
        <v>362</v>
      </c>
      <c r="O194" s="192"/>
    </row>
    <row r="195" spans="1:104" ht="20.399999999999999">
      <c r="A195" s="193">
        <v>46</v>
      </c>
      <c r="B195" s="194" t="s">
        <v>363</v>
      </c>
      <c r="C195" s="195" t="s">
        <v>1269</v>
      </c>
      <c r="D195" s="196" t="s">
        <v>32</v>
      </c>
      <c r="E195" s="197">
        <v>1</v>
      </c>
      <c r="F195" s="225">
        <v>0</v>
      </c>
      <c r="G195" s="198">
        <f>E195*F195</f>
        <v>0</v>
      </c>
      <c r="O195" s="192">
        <v>2</v>
      </c>
      <c r="AA195" s="170">
        <v>12</v>
      </c>
      <c r="AB195" s="170">
        <v>0</v>
      </c>
      <c r="AC195" s="170">
        <v>331</v>
      </c>
      <c r="AZ195" s="170">
        <v>1</v>
      </c>
      <c r="BA195" s="170">
        <f>IF(AZ195=1,G195,0)</f>
        <v>0</v>
      </c>
      <c r="BB195" s="170">
        <f>IF(AZ195=2,G195,0)</f>
        <v>0</v>
      </c>
      <c r="BC195" s="170">
        <f>IF(AZ195=3,G195,0)</f>
        <v>0</v>
      </c>
      <c r="BD195" s="170">
        <f>IF(AZ195=4,G195,0)</f>
        <v>0</v>
      </c>
      <c r="BE195" s="170">
        <f>IF(AZ195=5,G195,0)</f>
        <v>0</v>
      </c>
      <c r="CA195" s="199">
        <v>12</v>
      </c>
      <c r="CB195" s="199">
        <v>0</v>
      </c>
      <c r="CZ195" s="170">
        <v>0</v>
      </c>
    </row>
    <row r="196" spans="1:104">
      <c r="A196" s="200"/>
      <c r="B196" s="201"/>
      <c r="C196" s="247" t="s">
        <v>95</v>
      </c>
      <c r="D196" s="248"/>
      <c r="E196" s="202">
        <v>1</v>
      </c>
      <c r="F196" s="203"/>
      <c r="G196" s="204"/>
      <c r="M196" s="205">
        <v>1</v>
      </c>
      <c r="O196" s="192"/>
    </row>
    <row r="197" spans="1:104">
      <c r="A197" s="200"/>
      <c r="B197" s="201"/>
      <c r="C197" s="255" t="s">
        <v>125</v>
      </c>
      <c r="D197" s="248"/>
      <c r="E197" s="215">
        <v>0</v>
      </c>
      <c r="F197" s="203"/>
      <c r="G197" s="204"/>
      <c r="M197" s="205" t="s">
        <v>125</v>
      </c>
      <c r="O197" s="192"/>
    </row>
    <row r="198" spans="1:104">
      <c r="A198" s="200"/>
      <c r="B198" s="201"/>
      <c r="C198" s="255" t="s">
        <v>364</v>
      </c>
      <c r="D198" s="248"/>
      <c r="E198" s="215">
        <v>784.4</v>
      </c>
      <c r="F198" s="203"/>
      <c r="G198" s="204"/>
      <c r="M198" s="205" t="s">
        <v>364</v>
      </c>
      <c r="O198" s="192"/>
    </row>
    <row r="199" spans="1:104">
      <c r="A199" s="200"/>
      <c r="B199" s="201"/>
      <c r="C199" s="255" t="s">
        <v>126</v>
      </c>
      <c r="D199" s="248"/>
      <c r="E199" s="215">
        <v>784.4</v>
      </c>
      <c r="F199" s="203"/>
      <c r="G199" s="204"/>
      <c r="M199" s="205" t="s">
        <v>126</v>
      </c>
      <c r="O199" s="192"/>
    </row>
    <row r="200" spans="1:104" ht="21">
      <c r="A200" s="200"/>
      <c r="B200" s="201"/>
      <c r="C200" s="247" t="s">
        <v>365</v>
      </c>
      <c r="D200" s="248"/>
      <c r="E200" s="202">
        <v>0</v>
      </c>
      <c r="F200" s="203"/>
      <c r="G200" s="204"/>
      <c r="M200" s="205" t="s">
        <v>365</v>
      </c>
      <c r="O200" s="192"/>
    </row>
    <row r="201" spans="1:104">
      <c r="A201" s="200"/>
      <c r="B201" s="201"/>
      <c r="C201" s="247" t="s">
        <v>118</v>
      </c>
      <c r="D201" s="248"/>
      <c r="E201" s="202">
        <v>0</v>
      </c>
      <c r="F201" s="203"/>
      <c r="G201" s="204"/>
      <c r="M201" s="205">
        <v>0</v>
      </c>
      <c r="O201" s="192"/>
    </row>
    <row r="202" spans="1:104">
      <c r="A202" s="200"/>
      <c r="B202" s="201"/>
      <c r="C202" s="255" t="s">
        <v>125</v>
      </c>
      <c r="D202" s="248"/>
      <c r="E202" s="215">
        <v>0</v>
      </c>
      <c r="F202" s="203"/>
      <c r="G202" s="204"/>
      <c r="M202" s="205" t="s">
        <v>125</v>
      </c>
      <c r="O202" s="192"/>
    </row>
    <row r="203" spans="1:104">
      <c r="A203" s="200"/>
      <c r="B203" s="201"/>
      <c r="C203" s="255" t="s">
        <v>366</v>
      </c>
      <c r="D203" s="248"/>
      <c r="E203" s="215">
        <v>72.5</v>
      </c>
      <c r="F203" s="203"/>
      <c r="G203" s="204"/>
      <c r="M203" s="205" t="s">
        <v>366</v>
      </c>
      <c r="O203" s="192"/>
    </row>
    <row r="204" spans="1:104">
      <c r="A204" s="200"/>
      <c r="B204" s="201"/>
      <c r="C204" s="255" t="s">
        <v>126</v>
      </c>
      <c r="D204" s="248"/>
      <c r="E204" s="215">
        <v>72.5</v>
      </c>
      <c r="F204" s="203"/>
      <c r="G204" s="204"/>
      <c r="M204" s="205" t="s">
        <v>126</v>
      </c>
      <c r="O204" s="192"/>
    </row>
    <row r="205" spans="1:104">
      <c r="A205" s="200"/>
      <c r="B205" s="201"/>
      <c r="C205" s="247" t="s">
        <v>367</v>
      </c>
      <c r="D205" s="248"/>
      <c r="E205" s="202">
        <v>0</v>
      </c>
      <c r="F205" s="203"/>
      <c r="G205" s="204"/>
      <c r="M205" s="205" t="s">
        <v>367</v>
      </c>
      <c r="O205" s="192"/>
    </row>
    <row r="206" spans="1:104">
      <c r="A206" s="206"/>
      <c r="B206" s="207" t="s">
        <v>89</v>
      </c>
      <c r="C206" s="208" t="str">
        <f>CONCATENATE(B183," ",C183)</f>
        <v>62 Úpravy povrchů vnější</v>
      </c>
      <c r="D206" s="209"/>
      <c r="E206" s="210"/>
      <c r="F206" s="211"/>
      <c r="G206" s="212">
        <f>SUM(G183:G205)</f>
        <v>0</v>
      </c>
      <c r="O206" s="192">
        <v>4</v>
      </c>
      <c r="BA206" s="213">
        <f>SUM(BA183:BA205)</f>
        <v>0</v>
      </c>
      <c r="BB206" s="213">
        <f>SUM(BB183:BB205)</f>
        <v>0</v>
      </c>
      <c r="BC206" s="213">
        <f>SUM(BC183:BC205)</f>
        <v>0</v>
      </c>
      <c r="BD206" s="213">
        <f>SUM(BD183:BD205)</f>
        <v>0</v>
      </c>
      <c r="BE206" s="213">
        <f>SUM(BE183:BE205)</f>
        <v>0</v>
      </c>
    </row>
    <row r="207" spans="1:104">
      <c r="A207" s="185" t="s">
        <v>23</v>
      </c>
      <c r="B207" s="186" t="s">
        <v>112</v>
      </c>
      <c r="C207" s="187" t="s">
        <v>113</v>
      </c>
      <c r="D207" s="188"/>
      <c r="E207" s="189"/>
      <c r="F207" s="189"/>
      <c r="G207" s="190"/>
      <c r="H207" s="191"/>
      <c r="I207" s="191"/>
      <c r="O207" s="192">
        <v>1</v>
      </c>
    </row>
    <row r="208" spans="1:104">
      <c r="A208" s="193">
        <v>47</v>
      </c>
      <c r="B208" s="194" t="s">
        <v>368</v>
      </c>
      <c r="C208" s="195" t="s">
        <v>369</v>
      </c>
      <c r="D208" s="196" t="s">
        <v>90</v>
      </c>
      <c r="E208" s="197">
        <v>75.5</v>
      </c>
      <c r="F208" s="225">
        <v>0</v>
      </c>
      <c r="G208" s="198">
        <f>E208*F208</f>
        <v>0</v>
      </c>
      <c r="O208" s="192">
        <v>2</v>
      </c>
      <c r="AA208" s="170">
        <v>1</v>
      </c>
      <c r="AB208" s="170">
        <v>1</v>
      </c>
      <c r="AC208" s="170">
        <v>1</v>
      </c>
      <c r="AZ208" s="170">
        <v>1</v>
      </c>
      <c r="BA208" s="170">
        <f>IF(AZ208=1,G208,0)</f>
        <v>0</v>
      </c>
      <c r="BB208" s="170">
        <f>IF(AZ208=2,G208,0)</f>
        <v>0</v>
      </c>
      <c r="BC208" s="170">
        <f>IF(AZ208=3,G208,0)</f>
        <v>0</v>
      </c>
      <c r="BD208" s="170">
        <f>IF(AZ208=4,G208,0)</f>
        <v>0</v>
      </c>
      <c r="BE208" s="170">
        <f>IF(AZ208=5,G208,0)</f>
        <v>0</v>
      </c>
      <c r="CA208" s="199">
        <v>1</v>
      </c>
      <c r="CB208" s="199">
        <v>1</v>
      </c>
      <c r="CZ208" s="170">
        <v>8.8349999999999998E-2</v>
      </c>
    </row>
    <row r="209" spans="1:104">
      <c r="A209" s="200"/>
      <c r="B209" s="201"/>
      <c r="C209" s="247" t="s">
        <v>370</v>
      </c>
      <c r="D209" s="248"/>
      <c r="E209" s="202">
        <v>75.5</v>
      </c>
      <c r="F209" s="203"/>
      <c r="G209" s="204"/>
      <c r="M209" s="205" t="s">
        <v>370</v>
      </c>
      <c r="O209" s="192"/>
    </row>
    <row r="210" spans="1:104" ht="20.399999999999999">
      <c r="A210" s="193">
        <v>48</v>
      </c>
      <c r="B210" s="194" t="s">
        <v>371</v>
      </c>
      <c r="C210" s="195" t="s">
        <v>372</v>
      </c>
      <c r="D210" s="196" t="s">
        <v>90</v>
      </c>
      <c r="E210" s="197">
        <v>75.5</v>
      </c>
      <c r="F210" s="225">
        <v>0</v>
      </c>
      <c r="G210" s="198">
        <f>E210*F210</f>
        <v>0</v>
      </c>
      <c r="O210" s="192">
        <v>2</v>
      </c>
      <c r="AA210" s="170">
        <v>1</v>
      </c>
      <c r="AB210" s="170">
        <v>1</v>
      </c>
      <c r="AC210" s="170">
        <v>1</v>
      </c>
      <c r="AZ210" s="170">
        <v>1</v>
      </c>
      <c r="BA210" s="170">
        <f>IF(AZ210=1,G210,0)</f>
        <v>0</v>
      </c>
      <c r="BB210" s="170">
        <f>IF(AZ210=2,G210,0)</f>
        <v>0</v>
      </c>
      <c r="BC210" s="170">
        <f>IF(AZ210=3,G210,0)</f>
        <v>0</v>
      </c>
      <c r="BD210" s="170">
        <f>IF(AZ210=4,G210,0)</f>
        <v>0</v>
      </c>
      <c r="BE210" s="170">
        <f>IF(AZ210=5,G210,0)</f>
        <v>0</v>
      </c>
      <c r="CA210" s="199">
        <v>1</v>
      </c>
      <c r="CB210" s="199">
        <v>1</v>
      </c>
      <c r="CZ210" s="170">
        <v>0.441</v>
      </c>
    </row>
    <row r="211" spans="1:104">
      <c r="A211" s="200"/>
      <c r="B211" s="201"/>
      <c r="C211" s="247" t="s">
        <v>370</v>
      </c>
      <c r="D211" s="248"/>
      <c r="E211" s="202">
        <v>75.5</v>
      </c>
      <c r="F211" s="203"/>
      <c r="G211" s="204"/>
      <c r="M211" s="205" t="s">
        <v>370</v>
      </c>
      <c r="O211" s="192"/>
    </row>
    <row r="212" spans="1:104">
      <c r="A212" s="193">
        <v>49</v>
      </c>
      <c r="B212" s="194" t="s">
        <v>373</v>
      </c>
      <c r="C212" s="195" t="s">
        <v>374</v>
      </c>
      <c r="D212" s="196" t="s">
        <v>100</v>
      </c>
      <c r="E212" s="197">
        <v>15.654999999999999</v>
      </c>
      <c r="F212" s="225">
        <v>0</v>
      </c>
      <c r="G212" s="198">
        <f>E212*F212</f>
        <v>0</v>
      </c>
      <c r="O212" s="192">
        <v>2</v>
      </c>
      <c r="AA212" s="170">
        <v>1</v>
      </c>
      <c r="AB212" s="170">
        <v>0</v>
      </c>
      <c r="AC212" s="170">
        <v>0</v>
      </c>
      <c r="AZ212" s="170">
        <v>1</v>
      </c>
      <c r="BA212" s="170">
        <f>IF(AZ212=1,G212,0)</f>
        <v>0</v>
      </c>
      <c r="BB212" s="170">
        <f>IF(AZ212=2,G212,0)</f>
        <v>0</v>
      </c>
      <c r="BC212" s="170">
        <f>IF(AZ212=3,G212,0)</f>
        <v>0</v>
      </c>
      <c r="BD212" s="170">
        <f>IF(AZ212=4,G212,0)</f>
        <v>0</v>
      </c>
      <c r="BE212" s="170">
        <f>IF(AZ212=5,G212,0)</f>
        <v>0</v>
      </c>
      <c r="CA212" s="199">
        <v>1</v>
      </c>
      <c r="CB212" s="199">
        <v>0</v>
      </c>
      <c r="CZ212" s="170">
        <v>2.5249999999999999</v>
      </c>
    </row>
    <row r="213" spans="1:104">
      <c r="A213" s="200"/>
      <c r="B213" s="201"/>
      <c r="C213" s="247" t="s">
        <v>375</v>
      </c>
      <c r="D213" s="248"/>
      <c r="E213" s="202">
        <v>1.48</v>
      </c>
      <c r="F213" s="203"/>
      <c r="G213" s="204"/>
      <c r="M213" s="205" t="s">
        <v>375</v>
      </c>
      <c r="O213" s="192"/>
    </row>
    <row r="214" spans="1:104">
      <c r="A214" s="200"/>
      <c r="B214" s="201"/>
      <c r="C214" s="247" t="s">
        <v>376</v>
      </c>
      <c r="D214" s="248"/>
      <c r="E214" s="202">
        <v>6.04</v>
      </c>
      <c r="F214" s="203"/>
      <c r="G214" s="204"/>
      <c r="M214" s="205" t="s">
        <v>376</v>
      </c>
      <c r="O214" s="192"/>
    </row>
    <row r="215" spans="1:104">
      <c r="A215" s="200"/>
      <c r="B215" s="201"/>
      <c r="C215" s="247" t="s">
        <v>377</v>
      </c>
      <c r="D215" s="248"/>
      <c r="E215" s="202">
        <v>8.1349999999999998</v>
      </c>
      <c r="F215" s="203"/>
      <c r="G215" s="204"/>
      <c r="M215" s="205" t="s">
        <v>377</v>
      </c>
      <c r="O215" s="192"/>
    </row>
    <row r="216" spans="1:104">
      <c r="A216" s="193">
        <v>50</v>
      </c>
      <c r="B216" s="194" t="s">
        <v>378</v>
      </c>
      <c r="C216" s="195" t="s">
        <v>379</v>
      </c>
      <c r="D216" s="196" t="s">
        <v>100</v>
      </c>
      <c r="E216" s="197">
        <v>15.654999999999999</v>
      </c>
      <c r="F216" s="225">
        <v>0</v>
      </c>
      <c r="G216" s="198">
        <f>E216*F216</f>
        <v>0</v>
      </c>
      <c r="O216" s="192">
        <v>2</v>
      </c>
      <c r="AA216" s="170">
        <v>1</v>
      </c>
      <c r="AB216" s="170">
        <v>1</v>
      </c>
      <c r="AC216" s="170">
        <v>1</v>
      </c>
      <c r="AZ216" s="170">
        <v>1</v>
      </c>
      <c r="BA216" s="170">
        <f>IF(AZ216=1,G216,0)</f>
        <v>0</v>
      </c>
      <c r="BB216" s="170">
        <f>IF(AZ216=2,G216,0)</f>
        <v>0</v>
      </c>
      <c r="BC216" s="170">
        <f>IF(AZ216=3,G216,0)</f>
        <v>0</v>
      </c>
      <c r="BD216" s="170">
        <f>IF(AZ216=4,G216,0)</f>
        <v>0</v>
      </c>
      <c r="BE216" s="170">
        <f>IF(AZ216=5,G216,0)</f>
        <v>0</v>
      </c>
      <c r="CA216" s="199">
        <v>1</v>
      </c>
      <c r="CB216" s="199">
        <v>1</v>
      </c>
      <c r="CZ216" s="170">
        <v>0.04</v>
      </c>
    </row>
    <row r="217" spans="1:104">
      <c r="A217" s="193">
        <v>51</v>
      </c>
      <c r="B217" s="194" t="s">
        <v>380</v>
      </c>
      <c r="C217" s="195" t="s">
        <v>381</v>
      </c>
      <c r="D217" s="196" t="s">
        <v>100</v>
      </c>
      <c r="E217" s="197">
        <v>15.654999999999999</v>
      </c>
      <c r="F217" s="225">
        <v>0</v>
      </c>
      <c r="G217" s="198">
        <f>E217*F217</f>
        <v>0</v>
      </c>
      <c r="O217" s="192">
        <v>2</v>
      </c>
      <c r="AA217" s="170">
        <v>1</v>
      </c>
      <c r="AB217" s="170">
        <v>1</v>
      </c>
      <c r="AC217" s="170">
        <v>1</v>
      </c>
      <c r="AZ217" s="170">
        <v>1</v>
      </c>
      <c r="BA217" s="170">
        <f>IF(AZ217=1,G217,0)</f>
        <v>0</v>
      </c>
      <c r="BB217" s="170">
        <f>IF(AZ217=2,G217,0)</f>
        <v>0</v>
      </c>
      <c r="BC217" s="170">
        <f>IF(AZ217=3,G217,0)</f>
        <v>0</v>
      </c>
      <c r="BD217" s="170">
        <f>IF(AZ217=4,G217,0)</f>
        <v>0</v>
      </c>
      <c r="BE217" s="170">
        <f>IF(AZ217=5,G217,0)</f>
        <v>0</v>
      </c>
      <c r="CA217" s="199">
        <v>1</v>
      </c>
      <c r="CB217" s="199">
        <v>1</v>
      </c>
      <c r="CZ217" s="170">
        <v>0</v>
      </c>
    </row>
    <row r="218" spans="1:104">
      <c r="A218" s="193">
        <v>52</v>
      </c>
      <c r="B218" s="194" t="s">
        <v>382</v>
      </c>
      <c r="C218" s="195" t="s">
        <v>383</v>
      </c>
      <c r="D218" s="196" t="s">
        <v>90</v>
      </c>
      <c r="E218" s="197">
        <v>201.96</v>
      </c>
      <c r="F218" s="225">
        <v>0</v>
      </c>
      <c r="G218" s="198">
        <f>E218*F218</f>
        <v>0</v>
      </c>
      <c r="O218" s="192">
        <v>2</v>
      </c>
      <c r="AA218" s="170">
        <v>1</v>
      </c>
      <c r="AB218" s="170">
        <v>0</v>
      </c>
      <c r="AC218" s="170">
        <v>0</v>
      </c>
      <c r="AZ218" s="170">
        <v>1</v>
      </c>
      <c r="BA218" s="170">
        <f>IF(AZ218=1,G218,0)</f>
        <v>0</v>
      </c>
      <c r="BB218" s="170">
        <f>IF(AZ218=2,G218,0)</f>
        <v>0</v>
      </c>
      <c r="BC218" s="170">
        <f>IF(AZ218=3,G218,0)</f>
        <v>0</v>
      </c>
      <c r="BD218" s="170">
        <f>IF(AZ218=4,G218,0)</f>
        <v>0</v>
      </c>
      <c r="BE218" s="170">
        <f>IF(AZ218=5,G218,0)</f>
        <v>0</v>
      </c>
      <c r="CA218" s="199">
        <v>1</v>
      </c>
      <c r="CB218" s="199">
        <v>0</v>
      </c>
      <c r="CZ218" s="170">
        <v>7.7859999999999999E-2</v>
      </c>
    </row>
    <row r="219" spans="1:104">
      <c r="A219" s="200"/>
      <c r="B219" s="201"/>
      <c r="C219" s="247" t="s">
        <v>278</v>
      </c>
      <c r="D219" s="248"/>
      <c r="E219" s="202">
        <v>30.07</v>
      </c>
      <c r="F219" s="203"/>
      <c r="G219" s="204"/>
      <c r="M219" s="205" t="s">
        <v>278</v>
      </c>
      <c r="O219" s="192"/>
    </row>
    <row r="220" spans="1:104">
      <c r="A220" s="200"/>
      <c r="B220" s="201"/>
      <c r="C220" s="247" t="s">
        <v>279</v>
      </c>
      <c r="D220" s="248"/>
      <c r="E220" s="202">
        <v>40.58</v>
      </c>
      <c r="F220" s="203"/>
      <c r="G220" s="204"/>
      <c r="M220" s="205" t="s">
        <v>279</v>
      </c>
      <c r="O220" s="192"/>
    </row>
    <row r="221" spans="1:104">
      <c r="A221" s="200"/>
      <c r="B221" s="201"/>
      <c r="C221" s="247" t="s">
        <v>280</v>
      </c>
      <c r="D221" s="248"/>
      <c r="E221" s="202">
        <v>32.15</v>
      </c>
      <c r="F221" s="203"/>
      <c r="G221" s="204"/>
      <c r="M221" s="205" t="s">
        <v>280</v>
      </c>
      <c r="O221" s="192"/>
    </row>
    <row r="222" spans="1:104">
      <c r="A222" s="200"/>
      <c r="B222" s="201"/>
      <c r="C222" s="247" t="s">
        <v>281</v>
      </c>
      <c r="D222" s="248"/>
      <c r="E222" s="202">
        <v>54.08</v>
      </c>
      <c r="F222" s="203"/>
      <c r="G222" s="204"/>
      <c r="M222" s="205" t="s">
        <v>281</v>
      </c>
      <c r="O222" s="192"/>
    </row>
    <row r="223" spans="1:104">
      <c r="A223" s="200"/>
      <c r="B223" s="201"/>
      <c r="C223" s="247" t="s">
        <v>282</v>
      </c>
      <c r="D223" s="248"/>
      <c r="E223" s="202">
        <v>23.04</v>
      </c>
      <c r="F223" s="203"/>
      <c r="G223" s="204"/>
      <c r="M223" s="205" t="s">
        <v>282</v>
      </c>
      <c r="O223" s="192"/>
    </row>
    <row r="224" spans="1:104">
      <c r="A224" s="200"/>
      <c r="B224" s="201"/>
      <c r="C224" s="247" t="s">
        <v>283</v>
      </c>
      <c r="D224" s="248"/>
      <c r="E224" s="202">
        <v>22.04</v>
      </c>
      <c r="F224" s="203"/>
      <c r="G224" s="204"/>
      <c r="M224" s="205" t="s">
        <v>283</v>
      </c>
      <c r="O224" s="192"/>
    </row>
    <row r="225" spans="1:104">
      <c r="A225" s="193">
        <v>53</v>
      </c>
      <c r="B225" s="194" t="s">
        <v>384</v>
      </c>
      <c r="C225" s="195" t="s">
        <v>385</v>
      </c>
      <c r="D225" s="196" t="s">
        <v>90</v>
      </c>
      <c r="E225" s="197">
        <v>91.2</v>
      </c>
      <c r="F225" s="225">
        <v>0</v>
      </c>
      <c r="G225" s="198">
        <f>E225*F225</f>
        <v>0</v>
      </c>
      <c r="O225" s="192">
        <v>2</v>
      </c>
      <c r="AA225" s="170">
        <v>1</v>
      </c>
      <c r="AB225" s="170">
        <v>1</v>
      </c>
      <c r="AC225" s="170">
        <v>1</v>
      </c>
      <c r="AZ225" s="170">
        <v>1</v>
      </c>
      <c r="BA225" s="170">
        <f>IF(AZ225=1,G225,0)</f>
        <v>0</v>
      </c>
      <c r="BB225" s="170">
        <f>IF(AZ225=2,G225,0)</f>
        <v>0</v>
      </c>
      <c r="BC225" s="170">
        <f>IF(AZ225=3,G225,0)</f>
        <v>0</v>
      </c>
      <c r="BD225" s="170">
        <f>IF(AZ225=4,G225,0)</f>
        <v>0</v>
      </c>
      <c r="BE225" s="170">
        <f>IF(AZ225=5,G225,0)</f>
        <v>0</v>
      </c>
      <c r="CA225" s="199">
        <v>1</v>
      </c>
      <c r="CB225" s="199">
        <v>1</v>
      </c>
      <c r="CZ225" s="170">
        <v>9.7290000000000001E-2</v>
      </c>
    </row>
    <row r="226" spans="1:104" ht="31.2">
      <c r="A226" s="200"/>
      <c r="B226" s="201"/>
      <c r="C226" s="247" t="s">
        <v>386</v>
      </c>
      <c r="D226" s="248"/>
      <c r="E226" s="202">
        <v>48.26</v>
      </c>
      <c r="F226" s="203"/>
      <c r="G226" s="204"/>
      <c r="M226" s="205" t="s">
        <v>386</v>
      </c>
      <c r="O226" s="192"/>
    </row>
    <row r="227" spans="1:104">
      <c r="A227" s="200"/>
      <c r="B227" s="201"/>
      <c r="C227" s="247" t="s">
        <v>387</v>
      </c>
      <c r="D227" s="248"/>
      <c r="E227" s="202">
        <v>24.61</v>
      </c>
      <c r="F227" s="203"/>
      <c r="G227" s="204"/>
      <c r="M227" s="205" t="s">
        <v>387</v>
      </c>
      <c r="O227" s="192"/>
    </row>
    <row r="228" spans="1:104">
      <c r="A228" s="200"/>
      <c r="B228" s="201"/>
      <c r="C228" s="247" t="s">
        <v>277</v>
      </c>
      <c r="D228" s="248"/>
      <c r="E228" s="202">
        <v>18.329999999999998</v>
      </c>
      <c r="F228" s="203"/>
      <c r="G228" s="204"/>
      <c r="M228" s="205" t="s">
        <v>277</v>
      </c>
      <c r="O228" s="192"/>
    </row>
    <row r="229" spans="1:104">
      <c r="A229" s="193">
        <v>54</v>
      </c>
      <c r="B229" s="194" t="s">
        <v>388</v>
      </c>
      <c r="C229" s="195" t="s">
        <v>389</v>
      </c>
      <c r="D229" s="196" t="s">
        <v>90</v>
      </c>
      <c r="E229" s="197">
        <v>204.45</v>
      </c>
      <c r="F229" s="225">
        <v>0</v>
      </c>
      <c r="G229" s="198">
        <f>E229*F229</f>
        <v>0</v>
      </c>
      <c r="O229" s="192">
        <v>2</v>
      </c>
      <c r="AA229" s="170">
        <v>1</v>
      </c>
      <c r="AB229" s="170">
        <v>0</v>
      </c>
      <c r="AC229" s="170">
        <v>0</v>
      </c>
      <c r="AZ229" s="170">
        <v>1</v>
      </c>
      <c r="BA229" s="170">
        <f>IF(AZ229=1,G229,0)</f>
        <v>0</v>
      </c>
      <c r="BB229" s="170">
        <f>IF(AZ229=2,G229,0)</f>
        <v>0</v>
      </c>
      <c r="BC229" s="170">
        <f>IF(AZ229=3,G229,0)</f>
        <v>0</v>
      </c>
      <c r="BD229" s="170">
        <f>IF(AZ229=4,G229,0)</f>
        <v>0</v>
      </c>
      <c r="BE229" s="170">
        <f>IF(AZ229=5,G229,0)</f>
        <v>0</v>
      </c>
      <c r="CA229" s="199">
        <v>1</v>
      </c>
      <c r="CB229" s="199">
        <v>0</v>
      </c>
      <c r="CZ229" s="170">
        <v>0.115</v>
      </c>
    </row>
    <row r="230" spans="1:104">
      <c r="A230" s="200"/>
      <c r="B230" s="201"/>
      <c r="C230" s="247" t="s">
        <v>390</v>
      </c>
      <c r="D230" s="248"/>
      <c r="E230" s="202">
        <v>193.3</v>
      </c>
      <c r="F230" s="203"/>
      <c r="G230" s="204"/>
      <c r="M230" s="205" t="s">
        <v>390</v>
      </c>
      <c r="O230" s="192"/>
    </row>
    <row r="231" spans="1:104">
      <c r="A231" s="200"/>
      <c r="B231" s="201"/>
      <c r="C231" s="247" t="s">
        <v>391</v>
      </c>
      <c r="D231" s="248"/>
      <c r="E231" s="202">
        <v>11.15</v>
      </c>
      <c r="F231" s="203"/>
      <c r="G231" s="204"/>
      <c r="M231" s="205" t="s">
        <v>391</v>
      </c>
      <c r="O231" s="192"/>
    </row>
    <row r="232" spans="1:104">
      <c r="A232" s="193">
        <v>55</v>
      </c>
      <c r="B232" s="194" t="s">
        <v>392</v>
      </c>
      <c r="C232" s="195" t="s">
        <v>393</v>
      </c>
      <c r="D232" s="196" t="s">
        <v>90</v>
      </c>
      <c r="E232" s="197">
        <v>248.83</v>
      </c>
      <c r="F232" s="225">
        <v>0</v>
      </c>
      <c r="G232" s="198">
        <f>E232*F232</f>
        <v>0</v>
      </c>
      <c r="O232" s="192">
        <v>2</v>
      </c>
      <c r="AA232" s="170">
        <v>1</v>
      </c>
      <c r="AB232" s="170">
        <v>1</v>
      </c>
      <c r="AC232" s="170">
        <v>1</v>
      </c>
      <c r="AZ232" s="170">
        <v>1</v>
      </c>
      <c r="BA232" s="170">
        <f>IF(AZ232=1,G232,0)</f>
        <v>0</v>
      </c>
      <c r="BB232" s="170">
        <f>IF(AZ232=2,G232,0)</f>
        <v>0</v>
      </c>
      <c r="BC232" s="170">
        <f>IF(AZ232=3,G232,0)</f>
        <v>0</v>
      </c>
      <c r="BD232" s="170">
        <f>IF(AZ232=4,G232,0)</f>
        <v>0</v>
      </c>
      <c r="BE232" s="170">
        <f>IF(AZ232=5,G232,0)</f>
        <v>0</v>
      </c>
      <c r="CA232" s="199">
        <v>1</v>
      </c>
      <c r="CB232" s="199">
        <v>1</v>
      </c>
      <c r="CZ232" s="170">
        <v>0.12</v>
      </c>
    </row>
    <row r="233" spans="1:104">
      <c r="A233" s="200"/>
      <c r="B233" s="201"/>
      <c r="C233" s="247" t="s">
        <v>394</v>
      </c>
      <c r="D233" s="248"/>
      <c r="E233" s="202">
        <v>248.83</v>
      </c>
      <c r="F233" s="203"/>
      <c r="G233" s="204"/>
      <c r="M233" s="205" t="s">
        <v>394</v>
      </c>
      <c r="O233" s="192"/>
    </row>
    <row r="234" spans="1:104">
      <c r="A234" s="193">
        <v>56</v>
      </c>
      <c r="B234" s="194" t="s">
        <v>395</v>
      </c>
      <c r="C234" s="195" t="s">
        <v>396</v>
      </c>
      <c r="D234" s="196" t="s">
        <v>90</v>
      </c>
      <c r="E234" s="197">
        <v>468.03</v>
      </c>
      <c r="F234" s="225">
        <v>0</v>
      </c>
      <c r="G234" s="198">
        <f>E234*F234</f>
        <v>0</v>
      </c>
      <c r="O234" s="192">
        <v>2</v>
      </c>
      <c r="AA234" s="170">
        <v>1</v>
      </c>
      <c r="AB234" s="170">
        <v>1</v>
      </c>
      <c r="AC234" s="170">
        <v>1</v>
      </c>
      <c r="AZ234" s="170">
        <v>1</v>
      </c>
      <c r="BA234" s="170">
        <f>IF(AZ234=1,G234,0)</f>
        <v>0</v>
      </c>
      <c r="BB234" s="170">
        <f>IF(AZ234=2,G234,0)</f>
        <v>0</v>
      </c>
      <c r="BC234" s="170">
        <f>IF(AZ234=3,G234,0)</f>
        <v>0</v>
      </c>
      <c r="BD234" s="170">
        <f>IF(AZ234=4,G234,0)</f>
        <v>0</v>
      </c>
      <c r="BE234" s="170">
        <f>IF(AZ234=5,G234,0)</f>
        <v>0</v>
      </c>
      <c r="CA234" s="199">
        <v>1</v>
      </c>
      <c r="CB234" s="199">
        <v>1</v>
      </c>
      <c r="CZ234" s="170">
        <v>0.125</v>
      </c>
    </row>
    <row r="235" spans="1:104" ht="31.2">
      <c r="A235" s="200"/>
      <c r="B235" s="201"/>
      <c r="C235" s="247" t="s">
        <v>397</v>
      </c>
      <c r="D235" s="248"/>
      <c r="E235" s="202">
        <v>303.77</v>
      </c>
      <c r="F235" s="203"/>
      <c r="G235" s="204"/>
      <c r="M235" s="205" t="s">
        <v>397</v>
      </c>
      <c r="O235" s="192"/>
    </row>
    <row r="236" spans="1:104">
      <c r="A236" s="200"/>
      <c r="B236" s="201"/>
      <c r="C236" s="247" t="s">
        <v>398</v>
      </c>
      <c r="D236" s="248"/>
      <c r="E236" s="202">
        <v>164.26</v>
      </c>
      <c r="F236" s="203"/>
      <c r="G236" s="204"/>
      <c r="M236" s="205" t="s">
        <v>398</v>
      </c>
      <c r="O236" s="192"/>
    </row>
    <row r="237" spans="1:104">
      <c r="A237" s="193">
        <v>57</v>
      </c>
      <c r="B237" s="194" t="s">
        <v>399</v>
      </c>
      <c r="C237" s="195" t="s">
        <v>400</v>
      </c>
      <c r="D237" s="196" t="s">
        <v>90</v>
      </c>
      <c r="E237" s="197">
        <v>819.62</v>
      </c>
      <c r="F237" s="225">
        <v>0</v>
      </c>
      <c r="G237" s="198">
        <f>E237*F237</f>
        <v>0</v>
      </c>
      <c r="O237" s="192">
        <v>2</v>
      </c>
      <c r="AA237" s="170">
        <v>1</v>
      </c>
      <c r="AB237" s="170">
        <v>0</v>
      </c>
      <c r="AC237" s="170">
        <v>0</v>
      </c>
      <c r="AZ237" s="170">
        <v>1</v>
      </c>
      <c r="BA237" s="170">
        <f>IF(AZ237=1,G237,0)</f>
        <v>0</v>
      </c>
      <c r="BB237" s="170">
        <f>IF(AZ237=2,G237,0)</f>
        <v>0</v>
      </c>
      <c r="BC237" s="170">
        <f>IF(AZ237=3,G237,0)</f>
        <v>0</v>
      </c>
      <c r="BD237" s="170">
        <f>IF(AZ237=4,G237,0)</f>
        <v>0</v>
      </c>
      <c r="BE237" s="170">
        <f>IF(AZ237=5,G237,0)</f>
        <v>0</v>
      </c>
      <c r="CA237" s="199">
        <v>1</v>
      </c>
      <c r="CB237" s="199">
        <v>0</v>
      </c>
      <c r="CZ237" s="170">
        <v>7.1399999999999996E-3</v>
      </c>
    </row>
    <row r="238" spans="1:104">
      <c r="A238" s="200"/>
      <c r="B238" s="201"/>
      <c r="C238" s="247" t="s">
        <v>401</v>
      </c>
      <c r="D238" s="248"/>
      <c r="E238" s="202">
        <v>284.72000000000003</v>
      </c>
      <c r="F238" s="203"/>
      <c r="G238" s="204"/>
      <c r="M238" s="205" t="s">
        <v>401</v>
      </c>
      <c r="O238" s="192"/>
    </row>
    <row r="239" spans="1:104">
      <c r="A239" s="200"/>
      <c r="B239" s="201"/>
      <c r="C239" s="247" t="s">
        <v>402</v>
      </c>
      <c r="D239" s="248"/>
      <c r="E239" s="202">
        <v>2.27</v>
      </c>
      <c r="F239" s="203"/>
      <c r="G239" s="204"/>
      <c r="M239" s="205" t="s">
        <v>402</v>
      </c>
      <c r="O239" s="192"/>
    </row>
    <row r="240" spans="1:104" ht="31.2">
      <c r="A240" s="200"/>
      <c r="B240" s="201"/>
      <c r="C240" s="247" t="s">
        <v>403</v>
      </c>
      <c r="D240" s="248"/>
      <c r="E240" s="202">
        <v>214.57</v>
      </c>
      <c r="F240" s="203"/>
      <c r="G240" s="204"/>
      <c r="M240" s="205" t="s">
        <v>403</v>
      </c>
      <c r="O240" s="192"/>
    </row>
    <row r="241" spans="1:104" ht="21">
      <c r="A241" s="200"/>
      <c r="B241" s="201"/>
      <c r="C241" s="247" t="s">
        <v>404</v>
      </c>
      <c r="D241" s="248"/>
      <c r="E241" s="202">
        <v>282.2</v>
      </c>
      <c r="F241" s="203"/>
      <c r="G241" s="204"/>
      <c r="M241" s="205" t="s">
        <v>404</v>
      </c>
      <c r="O241" s="192"/>
    </row>
    <row r="242" spans="1:104">
      <c r="A242" s="200"/>
      <c r="B242" s="201"/>
      <c r="C242" s="247" t="s">
        <v>405</v>
      </c>
      <c r="D242" s="248"/>
      <c r="E242" s="202">
        <v>35.86</v>
      </c>
      <c r="F242" s="203"/>
      <c r="G242" s="204"/>
      <c r="M242" s="205" t="s">
        <v>405</v>
      </c>
      <c r="O242" s="192"/>
    </row>
    <row r="243" spans="1:104">
      <c r="A243" s="193">
        <v>58</v>
      </c>
      <c r="B243" s="194" t="s">
        <v>406</v>
      </c>
      <c r="C243" s="195" t="s">
        <v>407</v>
      </c>
      <c r="D243" s="196" t="s">
        <v>90</v>
      </c>
      <c r="E243" s="197">
        <v>143.83799999999999</v>
      </c>
      <c r="F243" s="225">
        <v>0</v>
      </c>
      <c r="G243" s="198">
        <f>E243*F243</f>
        <v>0</v>
      </c>
      <c r="O243" s="192">
        <v>2</v>
      </c>
      <c r="AA243" s="170">
        <v>1</v>
      </c>
      <c r="AB243" s="170">
        <v>1</v>
      </c>
      <c r="AC243" s="170">
        <v>1</v>
      </c>
      <c r="AZ243" s="170">
        <v>1</v>
      </c>
      <c r="BA243" s="170">
        <f>IF(AZ243=1,G243,0)</f>
        <v>0</v>
      </c>
      <c r="BB243" s="170">
        <f>IF(AZ243=2,G243,0)</f>
        <v>0</v>
      </c>
      <c r="BC243" s="170">
        <f>IF(AZ243=3,G243,0)</f>
        <v>0</v>
      </c>
      <c r="BD243" s="170">
        <f>IF(AZ243=4,G243,0)</f>
        <v>0</v>
      </c>
      <c r="BE243" s="170">
        <f>IF(AZ243=5,G243,0)</f>
        <v>0</v>
      </c>
      <c r="CA243" s="199">
        <v>1</v>
      </c>
      <c r="CB243" s="199">
        <v>1</v>
      </c>
      <c r="CZ243" s="170">
        <v>1.094E-2</v>
      </c>
    </row>
    <row r="244" spans="1:104">
      <c r="A244" s="200"/>
      <c r="B244" s="201"/>
      <c r="C244" s="247" t="s">
        <v>408</v>
      </c>
      <c r="D244" s="248"/>
      <c r="E244" s="202">
        <v>143.83799999999999</v>
      </c>
      <c r="F244" s="203"/>
      <c r="G244" s="204"/>
      <c r="M244" s="205" t="s">
        <v>408</v>
      </c>
      <c r="O244" s="192"/>
    </row>
    <row r="245" spans="1:104">
      <c r="A245" s="206"/>
      <c r="B245" s="207" t="s">
        <v>89</v>
      </c>
      <c r="C245" s="208" t="str">
        <f>CONCATENATE(B207," ",C207)</f>
        <v>63 Podlahy a podlahové konstrukce</v>
      </c>
      <c r="D245" s="209"/>
      <c r="E245" s="210"/>
      <c r="F245" s="211"/>
      <c r="G245" s="212">
        <f>SUM(G207:G244)</f>
        <v>0</v>
      </c>
      <c r="O245" s="192">
        <v>4</v>
      </c>
      <c r="BA245" s="213">
        <f>SUM(BA207:BA244)</f>
        <v>0</v>
      </c>
      <c r="BB245" s="213">
        <f>SUM(BB207:BB244)</f>
        <v>0</v>
      </c>
      <c r="BC245" s="213">
        <f>SUM(BC207:BC244)</f>
        <v>0</v>
      </c>
      <c r="BD245" s="213">
        <f>SUM(BD207:BD244)</f>
        <v>0</v>
      </c>
      <c r="BE245" s="213">
        <f>SUM(BE207:BE244)</f>
        <v>0</v>
      </c>
    </row>
    <row r="246" spans="1:104">
      <c r="A246" s="185" t="s">
        <v>23</v>
      </c>
      <c r="B246" s="186" t="s">
        <v>116</v>
      </c>
      <c r="C246" s="187" t="s">
        <v>117</v>
      </c>
      <c r="D246" s="188"/>
      <c r="E246" s="189"/>
      <c r="F246" s="189"/>
      <c r="G246" s="190"/>
      <c r="H246" s="191"/>
      <c r="I246" s="191"/>
      <c r="O246" s="192">
        <v>1</v>
      </c>
    </row>
    <row r="247" spans="1:104">
      <c r="A247" s="193">
        <v>59</v>
      </c>
      <c r="B247" s="194" t="s">
        <v>409</v>
      </c>
      <c r="C247" s="195" t="s">
        <v>410</v>
      </c>
      <c r="D247" s="196" t="s">
        <v>32</v>
      </c>
      <c r="E247" s="197">
        <v>1</v>
      </c>
      <c r="F247" s="225">
        <v>0</v>
      </c>
      <c r="G247" s="198">
        <f>E247*F247</f>
        <v>0</v>
      </c>
      <c r="O247" s="192">
        <v>2</v>
      </c>
      <c r="AA247" s="170">
        <v>1</v>
      </c>
      <c r="AB247" s="170">
        <v>1</v>
      </c>
      <c r="AC247" s="170">
        <v>1</v>
      </c>
      <c r="AZ247" s="170">
        <v>1</v>
      </c>
      <c r="BA247" s="170">
        <f>IF(AZ247=1,G247,0)</f>
        <v>0</v>
      </c>
      <c r="BB247" s="170">
        <f>IF(AZ247=2,G247,0)</f>
        <v>0</v>
      </c>
      <c r="BC247" s="170">
        <f>IF(AZ247=3,G247,0)</f>
        <v>0</v>
      </c>
      <c r="BD247" s="170">
        <f>IF(AZ247=4,G247,0)</f>
        <v>0</v>
      </c>
      <c r="BE247" s="170">
        <f>IF(AZ247=5,G247,0)</f>
        <v>0</v>
      </c>
      <c r="CA247" s="199">
        <v>1</v>
      </c>
      <c r="CB247" s="199">
        <v>1</v>
      </c>
      <c r="CZ247" s="170">
        <v>0</v>
      </c>
    </row>
    <row r="248" spans="1:104">
      <c r="A248" s="200"/>
      <c r="B248" s="201"/>
      <c r="C248" s="247" t="s">
        <v>411</v>
      </c>
      <c r="D248" s="248"/>
      <c r="E248" s="202">
        <v>0</v>
      </c>
      <c r="F248" s="203"/>
      <c r="G248" s="204"/>
      <c r="M248" s="205" t="s">
        <v>411</v>
      </c>
      <c r="O248" s="192"/>
    </row>
    <row r="249" spans="1:104" ht="21">
      <c r="A249" s="200"/>
      <c r="B249" s="201"/>
      <c r="C249" s="247" t="s">
        <v>412</v>
      </c>
      <c r="D249" s="248"/>
      <c r="E249" s="202">
        <v>0</v>
      </c>
      <c r="F249" s="203"/>
      <c r="G249" s="204"/>
      <c r="M249" s="205" t="s">
        <v>412</v>
      </c>
      <c r="O249" s="192"/>
    </row>
    <row r="250" spans="1:104">
      <c r="A250" s="200"/>
      <c r="B250" s="201"/>
      <c r="C250" s="247" t="s">
        <v>95</v>
      </c>
      <c r="D250" s="248"/>
      <c r="E250" s="202">
        <v>1</v>
      </c>
      <c r="F250" s="203"/>
      <c r="G250" s="204"/>
      <c r="M250" s="205">
        <v>1</v>
      </c>
      <c r="O250" s="192"/>
    </row>
    <row r="251" spans="1:104">
      <c r="A251" s="193">
        <v>60</v>
      </c>
      <c r="B251" s="194" t="s">
        <v>413</v>
      </c>
      <c r="C251" s="195" t="s">
        <v>1270</v>
      </c>
      <c r="D251" s="196" t="s">
        <v>90</v>
      </c>
      <c r="E251" s="197">
        <v>4600</v>
      </c>
      <c r="F251" s="225">
        <v>0</v>
      </c>
      <c r="G251" s="198">
        <f>E251*F251</f>
        <v>0</v>
      </c>
      <c r="O251" s="192">
        <v>2</v>
      </c>
      <c r="AA251" s="170">
        <v>1</v>
      </c>
      <c r="AB251" s="170">
        <v>1</v>
      </c>
      <c r="AC251" s="170">
        <v>1</v>
      </c>
      <c r="AZ251" s="170">
        <v>1</v>
      </c>
      <c r="BA251" s="170">
        <f>IF(AZ251=1,G251,0)</f>
        <v>0</v>
      </c>
      <c r="BB251" s="170">
        <f>IF(AZ251=2,G251,0)</f>
        <v>0</v>
      </c>
      <c r="BC251" s="170">
        <f>IF(AZ251=3,G251,0)</f>
        <v>0</v>
      </c>
      <c r="BD251" s="170">
        <f>IF(AZ251=4,G251,0)</f>
        <v>0</v>
      </c>
      <c r="BE251" s="170">
        <f>IF(AZ251=5,G251,0)</f>
        <v>0</v>
      </c>
      <c r="CA251" s="199">
        <v>1</v>
      </c>
      <c r="CB251" s="199">
        <v>1</v>
      </c>
      <c r="CZ251" s="170">
        <v>8.0000000000000004E-4</v>
      </c>
    </row>
    <row r="252" spans="1:104">
      <c r="A252" s="200"/>
      <c r="B252" s="201"/>
      <c r="C252" s="247" t="s">
        <v>414</v>
      </c>
      <c r="D252" s="248"/>
      <c r="E252" s="202">
        <v>4600</v>
      </c>
      <c r="F252" s="203"/>
      <c r="G252" s="204"/>
      <c r="M252" s="205" t="s">
        <v>414</v>
      </c>
      <c r="O252" s="192"/>
    </row>
    <row r="253" spans="1:104">
      <c r="A253" s="193">
        <v>61</v>
      </c>
      <c r="B253" s="194" t="s">
        <v>415</v>
      </c>
      <c r="C253" s="195" t="s">
        <v>416</v>
      </c>
      <c r="D253" s="196" t="s">
        <v>90</v>
      </c>
      <c r="E253" s="197">
        <v>380</v>
      </c>
      <c r="F253" s="225">
        <v>0</v>
      </c>
      <c r="G253" s="198">
        <f>E253*F253</f>
        <v>0</v>
      </c>
      <c r="O253" s="192">
        <v>2</v>
      </c>
      <c r="AA253" s="170">
        <v>1</v>
      </c>
      <c r="AB253" s="170">
        <v>1</v>
      </c>
      <c r="AC253" s="170">
        <v>1</v>
      </c>
      <c r="AZ253" s="170">
        <v>1</v>
      </c>
      <c r="BA253" s="170">
        <f>IF(AZ253=1,G253,0)</f>
        <v>0</v>
      </c>
      <c r="BB253" s="170">
        <f>IF(AZ253=2,G253,0)</f>
        <v>0</v>
      </c>
      <c r="BC253" s="170">
        <f>IF(AZ253=3,G253,0)</f>
        <v>0</v>
      </c>
      <c r="BD253" s="170">
        <f>IF(AZ253=4,G253,0)</f>
        <v>0</v>
      </c>
      <c r="BE253" s="170">
        <f>IF(AZ253=5,G253,0)</f>
        <v>0</v>
      </c>
      <c r="CA253" s="199">
        <v>1</v>
      </c>
      <c r="CB253" s="199">
        <v>1</v>
      </c>
      <c r="CZ253" s="170">
        <v>5.9199999999999999E-3</v>
      </c>
    </row>
    <row r="254" spans="1:104">
      <c r="A254" s="206"/>
      <c r="B254" s="207" t="s">
        <v>89</v>
      </c>
      <c r="C254" s="208" t="str">
        <f>CONCATENATE(B246," ",C246)</f>
        <v>94 Lešení a stavební výtahy</v>
      </c>
      <c r="D254" s="209"/>
      <c r="E254" s="210"/>
      <c r="F254" s="211"/>
      <c r="G254" s="212">
        <f>SUM(G246:G253)</f>
        <v>0</v>
      </c>
      <c r="O254" s="192">
        <v>4</v>
      </c>
      <c r="BA254" s="213">
        <f>SUM(BA246:BA253)</f>
        <v>0</v>
      </c>
      <c r="BB254" s="213">
        <f>SUM(BB246:BB253)</f>
        <v>0</v>
      </c>
      <c r="BC254" s="213">
        <f>SUM(BC246:BC253)</f>
        <v>0</v>
      </c>
      <c r="BD254" s="213">
        <f>SUM(BD246:BD253)</f>
        <v>0</v>
      </c>
      <c r="BE254" s="213">
        <f>SUM(BE246:BE253)</f>
        <v>0</v>
      </c>
    </row>
    <row r="255" spans="1:104">
      <c r="A255" s="185" t="s">
        <v>23</v>
      </c>
      <c r="B255" s="186" t="s">
        <v>119</v>
      </c>
      <c r="C255" s="187" t="s">
        <v>120</v>
      </c>
      <c r="D255" s="188"/>
      <c r="E255" s="189"/>
      <c r="F255" s="189"/>
      <c r="G255" s="190"/>
      <c r="H255" s="191"/>
      <c r="I255" s="191"/>
      <c r="O255" s="192">
        <v>1</v>
      </c>
    </row>
    <row r="256" spans="1:104">
      <c r="A256" s="193">
        <v>62</v>
      </c>
      <c r="B256" s="194" t="s">
        <v>417</v>
      </c>
      <c r="C256" s="195" t="s">
        <v>418</v>
      </c>
      <c r="D256" s="196" t="s">
        <v>90</v>
      </c>
      <c r="E256" s="197">
        <v>240</v>
      </c>
      <c r="F256" s="225">
        <v>0</v>
      </c>
      <c r="G256" s="198">
        <f>E256*F256</f>
        <v>0</v>
      </c>
      <c r="O256" s="192">
        <v>2</v>
      </c>
      <c r="AA256" s="170">
        <v>1</v>
      </c>
      <c r="AB256" s="170">
        <v>7</v>
      </c>
      <c r="AC256" s="170">
        <v>7</v>
      </c>
      <c r="AZ256" s="170">
        <v>1</v>
      </c>
      <c r="BA256" s="170">
        <f>IF(AZ256=1,G256,0)</f>
        <v>0</v>
      </c>
      <c r="BB256" s="170">
        <f>IF(AZ256=2,G256,0)</f>
        <v>0</v>
      </c>
      <c r="BC256" s="170">
        <f>IF(AZ256=3,G256,0)</f>
        <v>0</v>
      </c>
      <c r="BD256" s="170">
        <f>IF(AZ256=4,G256,0)</f>
        <v>0</v>
      </c>
      <c r="BE256" s="170">
        <f>IF(AZ256=5,G256,0)</f>
        <v>0</v>
      </c>
      <c r="CA256" s="199">
        <v>1</v>
      </c>
      <c r="CB256" s="199">
        <v>7</v>
      </c>
      <c r="CZ256" s="170">
        <v>5.9999999999999995E-4</v>
      </c>
    </row>
    <row r="257" spans="1:104">
      <c r="A257" s="193">
        <v>63</v>
      </c>
      <c r="B257" s="194" t="s">
        <v>419</v>
      </c>
      <c r="C257" s="195" t="s">
        <v>420</v>
      </c>
      <c r="D257" s="196" t="s">
        <v>90</v>
      </c>
      <c r="E257" s="197">
        <v>3400</v>
      </c>
      <c r="F257" s="225">
        <v>0</v>
      </c>
      <c r="G257" s="198">
        <f>E257*F257</f>
        <v>0</v>
      </c>
      <c r="O257" s="192">
        <v>2</v>
      </c>
      <c r="AA257" s="170">
        <v>1</v>
      </c>
      <c r="AB257" s="170">
        <v>1</v>
      </c>
      <c r="AC257" s="170">
        <v>1</v>
      </c>
      <c r="AZ257" s="170">
        <v>1</v>
      </c>
      <c r="BA257" s="170">
        <f>IF(AZ257=1,G257,0)</f>
        <v>0</v>
      </c>
      <c r="BB257" s="170">
        <f>IF(AZ257=2,G257,0)</f>
        <v>0</v>
      </c>
      <c r="BC257" s="170">
        <f>IF(AZ257=3,G257,0)</f>
        <v>0</v>
      </c>
      <c r="BD257" s="170">
        <f>IF(AZ257=4,G257,0)</f>
        <v>0</v>
      </c>
      <c r="BE257" s="170">
        <f>IF(AZ257=5,G257,0)</f>
        <v>0</v>
      </c>
      <c r="CA257" s="199">
        <v>1</v>
      </c>
      <c r="CB257" s="199">
        <v>1</v>
      </c>
      <c r="CZ257" s="170">
        <v>4.0000000000000003E-5</v>
      </c>
    </row>
    <row r="258" spans="1:104" ht="20.399999999999999">
      <c r="A258" s="193">
        <v>64</v>
      </c>
      <c r="B258" s="194" t="s">
        <v>121</v>
      </c>
      <c r="C258" s="195" t="s">
        <v>421</v>
      </c>
      <c r="D258" s="196" t="s">
        <v>32</v>
      </c>
      <c r="E258" s="197">
        <v>1</v>
      </c>
      <c r="F258" s="225">
        <v>0</v>
      </c>
      <c r="G258" s="198">
        <f>E258*F258</f>
        <v>0</v>
      </c>
      <c r="O258" s="192">
        <v>2</v>
      </c>
      <c r="AA258" s="170">
        <v>1</v>
      </c>
      <c r="AB258" s="170">
        <v>1</v>
      </c>
      <c r="AC258" s="170">
        <v>1</v>
      </c>
      <c r="AZ258" s="170">
        <v>1</v>
      </c>
      <c r="BA258" s="170">
        <f>IF(AZ258=1,G258,0)</f>
        <v>0</v>
      </c>
      <c r="BB258" s="170">
        <f>IF(AZ258=2,G258,0)</f>
        <v>0</v>
      </c>
      <c r="BC258" s="170">
        <f>IF(AZ258=3,G258,0)</f>
        <v>0</v>
      </c>
      <c r="BD258" s="170">
        <f>IF(AZ258=4,G258,0)</f>
        <v>0</v>
      </c>
      <c r="BE258" s="170">
        <f>IF(AZ258=5,G258,0)</f>
        <v>0</v>
      </c>
      <c r="CA258" s="199">
        <v>1</v>
      </c>
      <c r="CB258" s="199">
        <v>1</v>
      </c>
      <c r="CZ258" s="170">
        <v>1.0000000000000001E-5</v>
      </c>
    </row>
    <row r="259" spans="1:104">
      <c r="A259" s="193">
        <v>65</v>
      </c>
      <c r="B259" s="194" t="s">
        <v>422</v>
      </c>
      <c r="C259" s="195" t="s">
        <v>423</v>
      </c>
      <c r="D259" s="196" t="s">
        <v>32</v>
      </c>
      <c r="E259" s="197">
        <v>1</v>
      </c>
      <c r="F259" s="225">
        <v>0</v>
      </c>
      <c r="G259" s="198">
        <f>E259*F259</f>
        <v>0</v>
      </c>
      <c r="O259" s="192">
        <v>2</v>
      </c>
      <c r="AA259" s="170">
        <v>1</v>
      </c>
      <c r="AB259" s="170">
        <v>1</v>
      </c>
      <c r="AC259" s="170">
        <v>1</v>
      </c>
      <c r="AZ259" s="170">
        <v>1</v>
      </c>
      <c r="BA259" s="170">
        <f>IF(AZ259=1,G259,0)</f>
        <v>0</v>
      </c>
      <c r="BB259" s="170">
        <f>IF(AZ259=2,G259,0)</f>
        <v>0</v>
      </c>
      <c r="BC259" s="170">
        <f>IF(AZ259=3,G259,0)</f>
        <v>0</v>
      </c>
      <c r="BD259" s="170">
        <f>IF(AZ259=4,G259,0)</f>
        <v>0</v>
      </c>
      <c r="BE259" s="170">
        <f>IF(AZ259=5,G259,0)</f>
        <v>0</v>
      </c>
      <c r="CA259" s="199">
        <v>1</v>
      </c>
      <c r="CB259" s="199">
        <v>1</v>
      </c>
      <c r="CZ259" s="170">
        <v>0</v>
      </c>
    </row>
    <row r="260" spans="1:104">
      <c r="A260" s="193">
        <v>66</v>
      </c>
      <c r="B260" s="194" t="s">
        <v>424</v>
      </c>
      <c r="C260" s="195" t="s">
        <v>425</v>
      </c>
      <c r="D260" s="196" t="s">
        <v>24</v>
      </c>
      <c r="E260" s="197">
        <v>88</v>
      </c>
      <c r="F260" s="225">
        <v>0</v>
      </c>
      <c r="G260" s="198">
        <f>E260*F260</f>
        <v>0</v>
      </c>
      <c r="O260" s="192">
        <v>2</v>
      </c>
      <c r="AA260" s="170">
        <v>12</v>
      </c>
      <c r="AB260" s="170">
        <v>0</v>
      </c>
      <c r="AC260" s="170">
        <v>239</v>
      </c>
      <c r="AZ260" s="170">
        <v>1</v>
      </c>
      <c r="BA260" s="170">
        <f>IF(AZ260=1,G260,0)</f>
        <v>0</v>
      </c>
      <c r="BB260" s="170">
        <f>IF(AZ260=2,G260,0)</f>
        <v>0</v>
      </c>
      <c r="BC260" s="170">
        <f>IF(AZ260=3,G260,0)</f>
        <v>0</v>
      </c>
      <c r="BD260" s="170">
        <f>IF(AZ260=4,G260,0)</f>
        <v>0</v>
      </c>
      <c r="BE260" s="170">
        <f>IF(AZ260=5,G260,0)</f>
        <v>0</v>
      </c>
      <c r="CA260" s="199">
        <v>12</v>
      </c>
      <c r="CB260" s="199">
        <v>0</v>
      </c>
      <c r="CZ260" s="170">
        <v>0.04</v>
      </c>
    </row>
    <row r="261" spans="1:104">
      <c r="A261" s="200"/>
      <c r="B261" s="201"/>
      <c r="C261" s="247" t="s">
        <v>426</v>
      </c>
      <c r="D261" s="248"/>
      <c r="E261" s="202">
        <v>3</v>
      </c>
      <c r="F261" s="203"/>
      <c r="G261" s="204"/>
      <c r="M261" s="205" t="s">
        <v>426</v>
      </c>
      <c r="O261" s="192"/>
    </row>
    <row r="262" spans="1:104">
      <c r="A262" s="200"/>
      <c r="B262" s="201"/>
      <c r="C262" s="247" t="s">
        <v>427</v>
      </c>
      <c r="D262" s="248"/>
      <c r="E262" s="202">
        <v>22</v>
      </c>
      <c r="F262" s="203"/>
      <c r="G262" s="204"/>
      <c r="M262" s="205" t="s">
        <v>427</v>
      </c>
      <c r="O262" s="192"/>
    </row>
    <row r="263" spans="1:104">
      <c r="A263" s="200"/>
      <c r="B263" s="201"/>
      <c r="C263" s="247" t="s">
        <v>428</v>
      </c>
      <c r="D263" s="248"/>
      <c r="E263" s="202">
        <v>1</v>
      </c>
      <c r="F263" s="203"/>
      <c r="G263" s="204"/>
      <c r="M263" s="205" t="s">
        <v>428</v>
      </c>
      <c r="O263" s="192"/>
    </row>
    <row r="264" spans="1:104">
      <c r="A264" s="200"/>
      <c r="B264" s="201"/>
      <c r="C264" s="247" t="s">
        <v>429</v>
      </c>
      <c r="D264" s="248"/>
      <c r="E264" s="202">
        <v>1</v>
      </c>
      <c r="F264" s="203"/>
      <c r="G264" s="204"/>
      <c r="M264" s="205" t="s">
        <v>429</v>
      </c>
      <c r="O264" s="192"/>
    </row>
    <row r="265" spans="1:104">
      <c r="A265" s="200"/>
      <c r="B265" s="201"/>
      <c r="C265" s="247" t="s">
        <v>430</v>
      </c>
      <c r="D265" s="248"/>
      <c r="E265" s="202">
        <v>1</v>
      </c>
      <c r="F265" s="203"/>
      <c r="G265" s="204"/>
      <c r="M265" s="205" t="s">
        <v>430</v>
      </c>
      <c r="O265" s="192"/>
    </row>
    <row r="266" spans="1:104">
      <c r="A266" s="200"/>
      <c r="B266" s="201"/>
      <c r="C266" s="247" t="s">
        <v>431</v>
      </c>
      <c r="D266" s="248"/>
      <c r="E266" s="202">
        <v>1</v>
      </c>
      <c r="F266" s="203"/>
      <c r="G266" s="204"/>
      <c r="M266" s="205" t="s">
        <v>431</v>
      </c>
      <c r="O266" s="192"/>
    </row>
    <row r="267" spans="1:104">
      <c r="A267" s="200"/>
      <c r="B267" s="201"/>
      <c r="C267" s="247" t="s">
        <v>432</v>
      </c>
      <c r="D267" s="248"/>
      <c r="E267" s="202">
        <v>3</v>
      </c>
      <c r="F267" s="203"/>
      <c r="G267" s="204"/>
      <c r="M267" s="205" t="s">
        <v>432</v>
      </c>
      <c r="O267" s="192"/>
    </row>
    <row r="268" spans="1:104">
      <c r="A268" s="200"/>
      <c r="B268" s="201"/>
      <c r="C268" s="247" t="s">
        <v>433</v>
      </c>
      <c r="D268" s="248"/>
      <c r="E268" s="202">
        <v>51</v>
      </c>
      <c r="F268" s="203"/>
      <c r="G268" s="204"/>
      <c r="M268" s="205" t="s">
        <v>433</v>
      </c>
      <c r="O268" s="192"/>
    </row>
    <row r="269" spans="1:104">
      <c r="A269" s="200"/>
      <c r="B269" s="201"/>
      <c r="C269" s="247" t="s">
        <v>434</v>
      </c>
      <c r="D269" s="248"/>
      <c r="E269" s="202">
        <v>3</v>
      </c>
      <c r="F269" s="203"/>
      <c r="G269" s="204"/>
      <c r="M269" s="205" t="s">
        <v>434</v>
      </c>
      <c r="O269" s="192"/>
    </row>
    <row r="270" spans="1:104">
      <c r="A270" s="200"/>
      <c r="B270" s="201"/>
      <c r="C270" s="247" t="s">
        <v>435</v>
      </c>
      <c r="D270" s="248"/>
      <c r="E270" s="202">
        <v>2</v>
      </c>
      <c r="F270" s="203"/>
      <c r="G270" s="204"/>
      <c r="M270" s="205" t="s">
        <v>435</v>
      </c>
      <c r="O270" s="192"/>
    </row>
    <row r="271" spans="1:104">
      <c r="A271" s="193">
        <v>67</v>
      </c>
      <c r="B271" s="194" t="s">
        <v>436</v>
      </c>
      <c r="C271" s="195" t="s">
        <v>437</v>
      </c>
      <c r="D271" s="196" t="s">
        <v>24</v>
      </c>
      <c r="E271" s="197">
        <v>20</v>
      </c>
      <c r="F271" s="225">
        <v>0</v>
      </c>
      <c r="G271" s="198">
        <f>E271*F271</f>
        <v>0</v>
      </c>
      <c r="O271" s="192">
        <v>2</v>
      </c>
      <c r="AA271" s="170">
        <v>12</v>
      </c>
      <c r="AB271" s="170">
        <v>0</v>
      </c>
      <c r="AC271" s="170">
        <v>271</v>
      </c>
      <c r="AZ271" s="170">
        <v>1</v>
      </c>
      <c r="BA271" s="170">
        <f>IF(AZ271=1,G271,0)</f>
        <v>0</v>
      </c>
      <c r="BB271" s="170">
        <f>IF(AZ271=2,G271,0)</f>
        <v>0</v>
      </c>
      <c r="BC271" s="170">
        <f>IF(AZ271=3,G271,0)</f>
        <v>0</v>
      </c>
      <c r="BD271" s="170">
        <f>IF(AZ271=4,G271,0)</f>
        <v>0</v>
      </c>
      <c r="BE271" s="170">
        <f>IF(AZ271=5,G271,0)</f>
        <v>0</v>
      </c>
      <c r="CA271" s="199">
        <v>12</v>
      </c>
      <c r="CB271" s="199">
        <v>0</v>
      </c>
      <c r="CZ271" s="170">
        <v>0</v>
      </c>
    </row>
    <row r="272" spans="1:104">
      <c r="A272" s="193">
        <v>68</v>
      </c>
      <c r="B272" s="194" t="s">
        <v>438</v>
      </c>
      <c r="C272" s="195" t="s">
        <v>439</v>
      </c>
      <c r="D272" s="196" t="s">
        <v>24</v>
      </c>
      <c r="E272" s="197">
        <v>4</v>
      </c>
      <c r="F272" s="225">
        <v>0</v>
      </c>
      <c r="G272" s="198">
        <f>E272*F272</f>
        <v>0</v>
      </c>
      <c r="O272" s="192">
        <v>2</v>
      </c>
      <c r="AA272" s="170">
        <v>12</v>
      </c>
      <c r="AB272" s="170">
        <v>0</v>
      </c>
      <c r="AC272" s="170">
        <v>272</v>
      </c>
      <c r="AZ272" s="170">
        <v>1</v>
      </c>
      <c r="BA272" s="170">
        <f>IF(AZ272=1,G272,0)</f>
        <v>0</v>
      </c>
      <c r="BB272" s="170">
        <f>IF(AZ272=2,G272,0)</f>
        <v>0</v>
      </c>
      <c r="BC272" s="170">
        <f>IF(AZ272=3,G272,0)</f>
        <v>0</v>
      </c>
      <c r="BD272" s="170">
        <f>IF(AZ272=4,G272,0)</f>
        <v>0</v>
      </c>
      <c r="BE272" s="170">
        <f>IF(AZ272=5,G272,0)</f>
        <v>0</v>
      </c>
      <c r="CA272" s="199">
        <v>12</v>
      </c>
      <c r="CB272" s="199">
        <v>0</v>
      </c>
      <c r="CZ272" s="170">
        <v>0</v>
      </c>
    </row>
    <row r="273" spans="1:104">
      <c r="A273" s="193">
        <v>69</v>
      </c>
      <c r="B273" s="194" t="s">
        <v>440</v>
      </c>
      <c r="C273" s="195" t="s">
        <v>441</v>
      </c>
      <c r="D273" s="196" t="s">
        <v>24</v>
      </c>
      <c r="E273" s="197">
        <v>4</v>
      </c>
      <c r="F273" s="225">
        <v>0</v>
      </c>
      <c r="G273" s="198">
        <f>E273*F273</f>
        <v>0</v>
      </c>
      <c r="O273" s="192">
        <v>2</v>
      </c>
      <c r="AA273" s="170">
        <v>12</v>
      </c>
      <c r="AB273" s="170">
        <v>0</v>
      </c>
      <c r="AC273" s="170">
        <v>273</v>
      </c>
      <c r="AZ273" s="170">
        <v>1</v>
      </c>
      <c r="BA273" s="170">
        <f>IF(AZ273=1,G273,0)</f>
        <v>0</v>
      </c>
      <c r="BB273" s="170">
        <f>IF(AZ273=2,G273,0)</f>
        <v>0</v>
      </c>
      <c r="BC273" s="170">
        <f>IF(AZ273=3,G273,0)</f>
        <v>0</v>
      </c>
      <c r="BD273" s="170">
        <f>IF(AZ273=4,G273,0)</f>
        <v>0</v>
      </c>
      <c r="BE273" s="170">
        <f>IF(AZ273=5,G273,0)</f>
        <v>0</v>
      </c>
      <c r="CA273" s="199">
        <v>12</v>
      </c>
      <c r="CB273" s="199">
        <v>0</v>
      </c>
      <c r="CZ273" s="170">
        <v>0</v>
      </c>
    </row>
    <row r="274" spans="1:104">
      <c r="A274" s="193">
        <v>70</v>
      </c>
      <c r="B274" s="194" t="s">
        <v>442</v>
      </c>
      <c r="C274" s="195" t="s">
        <v>443</v>
      </c>
      <c r="D274" s="196" t="s">
        <v>24</v>
      </c>
      <c r="E274" s="197">
        <v>16</v>
      </c>
      <c r="F274" s="225">
        <v>0</v>
      </c>
      <c r="G274" s="198">
        <f>E274*F274</f>
        <v>0</v>
      </c>
      <c r="O274" s="192">
        <v>2</v>
      </c>
      <c r="AA274" s="170">
        <v>12</v>
      </c>
      <c r="AB274" s="170">
        <v>0</v>
      </c>
      <c r="AC274" s="170">
        <v>274</v>
      </c>
      <c r="AZ274" s="170">
        <v>1</v>
      </c>
      <c r="BA274" s="170">
        <f>IF(AZ274=1,G274,0)</f>
        <v>0</v>
      </c>
      <c r="BB274" s="170">
        <f>IF(AZ274=2,G274,0)</f>
        <v>0</v>
      </c>
      <c r="BC274" s="170">
        <f>IF(AZ274=3,G274,0)</f>
        <v>0</v>
      </c>
      <c r="BD274" s="170">
        <f>IF(AZ274=4,G274,0)</f>
        <v>0</v>
      </c>
      <c r="BE274" s="170">
        <f>IF(AZ274=5,G274,0)</f>
        <v>0</v>
      </c>
      <c r="CA274" s="199">
        <v>12</v>
      </c>
      <c r="CB274" s="199">
        <v>0</v>
      </c>
      <c r="CZ274" s="170">
        <v>0</v>
      </c>
    </row>
    <row r="275" spans="1:104">
      <c r="A275" s="193">
        <v>71</v>
      </c>
      <c r="B275" s="194" t="s">
        <v>444</v>
      </c>
      <c r="C275" s="195" t="s">
        <v>445</v>
      </c>
      <c r="D275" s="196" t="s">
        <v>32</v>
      </c>
      <c r="E275" s="197">
        <v>1</v>
      </c>
      <c r="F275" s="225">
        <v>0</v>
      </c>
      <c r="G275" s="198">
        <f>E275*F275</f>
        <v>0</v>
      </c>
      <c r="O275" s="192">
        <v>2</v>
      </c>
      <c r="AA275" s="170">
        <v>12</v>
      </c>
      <c r="AB275" s="170">
        <v>0</v>
      </c>
      <c r="AC275" s="170">
        <v>269</v>
      </c>
      <c r="AZ275" s="170">
        <v>1</v>
      </c>
      <c r="BA275" s="170">
        <f>IF(AZ275=1,G275,0)</f>
        <v>0</v>
      </c>
      <c r="BB275" s="170">
        <f>IF(AZ275=2,G275,0)</f>
        <v>0</v>
      </c>
      <c r="BC275" s="170">
        <f>IF(AZ275=3,G275,0)</f>
        <v>0</v>
      </c>
      <c r="BD275" s="170">
        <f>IF(AZ275=4,G275,0)</f>
        <v>0</v>
      </c>
      <c r="BE275" s="170">
        <f>IF(AZ275=5,G275,0)</f>
        <v>0</v>
      </c>
      <c r="CA275" s="199">
        <v>12</v>
      </c>
      <c r="CB275" s="199">
        <v>0</v>
      </c>
      <c r="CZ275" s="170">
        <v>0</v>
      </c>
    </row>
    <row r="276" spans="1:104">
      <c r="A276" s="200"/>
      <c r="B276" s="201"/>
      <c r="C276" s="247" t="s">
        <v>446</v>
      </c>
      <c r="D276" s="248"/>
      <c r="E276" s="202">
        <v>0</v>
      </c>
      <c r="F276" s="203"/>
      <c r="G276" s="204"/>
      <c r="M276" s="205" t="s">
        <v>446</v>
      </c>
      <c r="O276" s="192"/>
    </row>
    <row r="277" spans="1:104">
      <c r="A277" s="200"/>
      <c r="B277" s="201"/>
      <c r="C277" s="247" t="s">
        <v>447</v>
      </c>
      <c r="D277" s="248"/>
      <c r="E277" s="202">
        <v>0</v>
      </c>
      <c r="F277" s="203"/>
      <c r="G277" s="204"/>
      <c r="M277" s="205" t="s">
        <v>447</v>
      </c>
      <c r="O277" s="192"/>
    </row>
    <row r="278" spans="1:104">
      <c r="A278" s="200"/>
      <c r="B278" s="201"/>
      <c r="C278" s="247" t="s">
        <v>448</v>
      </c>
      <c r="D278" s="248"/>
      <c r="E278" s="202">
        <v>0</v>
      </c>
      <c r="F278" s="203"/>
      <c r="G278" s="204"/>
      <c r="M278" s="205" t="s">
        <v>448</v>
      </c>
      <c r="O278" s="192"/>
    </row>
    <row r="279" spans="1:104">
      <c r="A279" s="200"/>
      <c r="B279" s="201"/>
      <c r="C279" s="247" t="s">
        <v>95</v>
      </c>
      <c r="D279" s="248"/>
      <c r="E279" s="202">
        <v>1</v>
      </c>
      <c r="F279" s="203"/>
      <c r="G279" s="204"/>
      <c r="M279" s="205">
        <v>1</v>
      </c>
      <c r="O279" s="192"/>
    </row>
    <row r="280" spans="1:104">
      <c r="A280" s="193">
        <v>72</v>
      </c>
      <c r="B280" s="194" t="s">
        <v>449</v>
      </c>
      <c r="C280" s="195" t="s">
        <v>450</v>
      </c>
      <c r="D280" s="196" t="s">
        <v>24</v>
      </c>
      <c r="E280" s="197">
        <v>17</v>
      </c>
      <c r="F280" s="225">
        <v>0</v>
      </c>
      <c r="G280" s="198">
        <f>E280*F280</f>
        <v>0</v>
      </c>
      <c r="O280" s="192">
        <v>2</v>
      </c>
      <c r="AA280" s="170">
        <v>12</v>
      </c>
      <c r="AB280" s="170">
        <v>0</v>
      </c>
      <c r="AC280" s="170">
        <v>275</v>
      </c>
      <c r="AZ280" s="170">
        <v>1</v>
      </c>
      <c r="BA280" s="170">
        <f>IF(AZ280=1,G280,0)</f>
        <v>0</v>
      </c>
      <c r="BB280" s="170">
        <f>IF(AZ280=2,G280,0)</f>
        <v>0</v>
      </c>
      <c r="BC280" s="170">
        <f>IF(AZ280=3,G280,0)</f>
        <v>0</v>
      </c>
      <c r="BD280" s="170">
        <f>IF(AZ280=4,G280,0)</f>
        <v>0</v>
      </c>
      <c r="BE280" s="170">
        <f>IF(AZ280=5,G280,0)</f>
        <v>0</v>
      </c>
      <c r="CA280" s="199">
        <v>12</v>
      </c>
      <c r="CB280" s="199">
        <v>0</v>
      </c>
      <c r="CZ280" s="170">
        <v>0</v>
      </c>
    </row>
    <row r="281" spans="1:104">
      <c r="A281" s="193">
        <v>73</v>
      </c>
      <c r="B281" s="194" t="s">
        <v>451</v>
      </c>
      <c r="C281" s="195" t="s">
        <v>452</v>
      </c>
      <c r="D281" s="196" t="s">
        <v>32</v>
      </c>
      <c r="E281" s="197">
        <v>1</v>
      </c>
      <c r="F281" s="225">
        <v>0</v>
      </c>
      <c r="G281" s="198">
        <f>E281*F281</f>
        <v>0</v>
      </c>
      <c r="O281" s="192">
        <v>2</v>
      </c>
      <c r="AA281" s="170">
        <v>12</v>
      </c>
      <c r="AB281" s="170">
        <v>0</v>
      </c>
      <c r="AC281" s="170">
        <v>270</v>
      </c>
      <c r="AZ281" s="170">
        <v>1</v>
      </c>
      <c r="BA281" s="170">
        <f>IF(AZ281=1,G281,0)</f>
        <v>0</v>
      </c>
      <c r="BB281" s="170">
        <f>IF(AZ281=2,G281,0)</f>
        <v>0</v>
      </c>
      <c r="BC281" s="170">
        <f>IF(AZ281=3,G281,0)</f>
        <v>0</v>
      </c>
      <c r="BD281" s="170">
        <f>IF(AZ281=4,G281,0)</f>
        <v>0</v>
      </c>
      <c r="BE281" s="170">
        <f>IF(AZ281=5,G281,0)</f>
        <v>0</v>
      </c>
      <c r="CA281" s="199">
        <v>12</v>
      </c>
      <c r="CB281" s="199">
        <v>0</v>
      </c>
      <c r="CZ281" s="170">
        <v>0</v>
      </c>
    </row>
    <row r="282" spans="1:104">
      <c r="A282" s="200"/>
      <c r="B282" s="201"/>
      <c r="C282" s="247" t="s">
        <v>95</v>
      </c>
      <c r="D282" s="248"/>
      <c r="E282" s="202">
        <v>1</v>
      </c>
      <c r="F282" s="203"/>
      <c r="G282" s="204"/>
      <c r="M282" s="205">
        <v>1</v>
      </c>
      <c r="O282" s="192"/>
    </row>
    <row r="283" spans="1:104" ht="21">
      <c r="A283" s="200"/>
      <c r="B283" s="201"/>
      <c r="C283" s="247" t="s">
        <v>114</v>
      </c>
      <c r="D283" s="248"/>
      <c r="E283" s="202">
        <v>0</v>
      </c>
      <c r="F283" s="203"/>
      <c r="G283" s="204"/>
      <c r="M283" s="205" t="s">
        <v>114</v>
      </c>
      <c r="O283" s="192"/>
    </row>
    <row r="284" spans="1:104">
      <c r="A284" s="200"/>
      <c r="B284" s="201"/>
      <c r="C284" s="247" t="s">
        <v>115</v>
      </c>
      <c r="D284" s="248"/>
      <c r="E284" s="202">
        <v>0</v>
      </c>
      <c r="F284" s="203"/>
      <c r="G284" s="204"/>
      <c r="M284" s="205" t="s">
        <v>115</v>
      </c>
      <c r="O284" s="192"/>
    </row>
    <row r="285" spans="1:104">
      <c r="A285" s="193">
        <v>74</v>
      </c>
      <c r="B285" s="194" t="s">
        <v>453</v>
      </c>
      <c r="C285" s="195" t="s">
        <v>454</v>
      </c>
      <c r="D285" s="196" t="s">
        <v>32</v>
      </c>
      <c r="E285" s="197">
        <v>5</v>
      </c>
      <c r="F285" s="225">
        <v>0</v>
      </c>
      <c r="G285" s="198">
        <f>E285*F285</f>
        <v>0</v>
      </c>
      <c r="O285" s="192">
        <v>2</v>
      </c>
      <c r="AA285" s="170">
        <v>12</v>
      </c>
      <c r="AB285" s="170">
        <v>0</v>
      </c>
      <c r="AC285" s="170">
        <v>276</v>
      </c>
      <c r="AZ285" s="170">
        <v>1</v>
      </c>
      <c r="BA285" s="170">
        <f>IF(AZ285=1,G285,0)</f>
        <v>0</v>
      </c>
      <c r="BB285" s="170">
        <f>IF(AZ285=2,G285,0)</f>
        <v>0</v>
      </c>
      <c r="BC285" s="170">
        <f>IF(AZ285=3,G285,0)</f>
        <v>0</v>
      </c>
      <c r="BD285" s="170">
        <f>IF(AZ285=4,G285,0)</f>
        <v>0</v>
      </c>
      <c r="BE285" s="170">
        <f>IF(AZ285=5,G285,0)</f>
        <v>0</v>
      </c>
      <c r="CA285" s="199">
        <v>12</v>
      </c>
      <c r="CB285" s="199">
        <v>0</v>
      </c>
      <c r="CZ285" s="170">
        <v>0</v>
      </c>
    </row>
    <row r="286" spans="1:104">
      <c r="A286" s="200"/>
      <c r="B286" s="201"/>
      <c r="C286" s="247" t="s">
        <v>455</v>
      </c>
      <c r="D286" s="248"/>
      <c r="E286" s="202">
        <v>5</v>
      </c>
      <c r="F286" s="203"/>
      <c r="G286" s="204"/>
      <c r="M286" s="205" t="s">
        <v>455</v>
      </c>
      <c r="O286" s="192"/>
    </row>
    <row r="287" spans="1:104">
      <c r="A287" s="200"/>
      <c r="B287" s="201"/>
      <c r="C287" s="247" t="s">
        <v>456</v>
      </c>
      <c r="D287" s="248"/>
      <c r="E287" s="202">
        <v>0</v>
      </c>
      <c r="F287" s="203"/>
      <c r="G287" s="204"/>
      <c r="M287" s="205" t="s">
        <v>456</v>
      </c>
      <c r="O287" s="192"/>
    </row>
    <row r="288" spans="1:104">
      <c r="A288" s="200"/>
      <c r="B288" s="201"/>
      <c r="C288" s="247" t="s">
        <v>457</v>
      </c>
      <c r="D288" s="248"/>
      <c r="E288" s="202">
        <v>0</v>
      </c>
      <c r="F288" s="203"/>
      <c r="G288" s="204"/>
      <c r="M288" s="205" t="s">
        <v>457</v>
      </c>
      <c r="O288" s="192"/>
    </row>
    <row r="289" spans="1:104">
      <c r="A289" s="193">
        <v>75</v>
      </c>
      <c r="B289" s="194" t="s">
        <v>458</v>
      </c>
      <c r="C289" s="195" t="s">
        <v>459</v>
      </c>
      <c r="D289" s="196" t="s">
        <v>90</v>
      </c>
      <c r="E289" s="197">
        <v>3.2</v>
      </c>
      <c r="F289" s="225">
        <v>0</v>
      </c>
      <c r="G289" s="198">
        <f>E289*F289</f>
        <v>0</v>
      </c>
      <c r="O289" s="192">
        <v>2</v>
      </c>
      <c r="AA289" s="170">
        <v>12</v>
      </c>
      <c r="AB289" s="170">
        <v>0</v>
      </c>
      <c r="AC289" s="170">
        <v>277</v>
      </c>
      <c r="AZ289" s="170">
        <v>1</v>
      </c>
      <c r="BA289" s="170">
        <f>IF(AZ289=1,G289,0)</f>
        <v>0</v>
      </c>
      <c r="BB289" s="170">
        <f>IF(AZ289=2,G289,0)</f>
        <v>0</v>
      </c>
      <c r="BC289" s="170">
        <f>IF(AZ289=3,G289,0)</f>
        <v>0</v>
      </c>
      <c r="BD289" s="170">
        <f>IF(AZ289=4,G289,0)</f>
        <v>0</v>
      </c>
      <c r="BE289" s="170">
        <f>IF(AZ289=5,G289,0)</f>
        <v>0</v>
      </c>
      <c r="CA289" s="199">
        <v>12</v>
      </c>
      <c r="CB289" s="199">
        <v>0</v>
      </c>
      <c r="CZ289" s="170">
        <v>0</v>
      </c>
    </row>
    <row r="290" spans="1:104">
      <c r="A290" s="206"/>
      <c r="B290" s="207" t="s">
        <v>89</v>
      </c>
      <c r="C290" s="208" t="str">
        <f>CONCATENATE(B255," ",C255)</f>
        <v>95 Dokončovací konstrukce na pozemních stavbách</v>
      </c>
      <c r="D290" s="209"/>
      <c r="E290" s="210"/>
      <c r="F290" s="211"/>
      <c r="G290" s="212">
        <f>SUM(G255:G289)</f>
        <v>0</v>
      </c>
      <c r="O290" s="192">
        <v>4</v>
      </c>
      <c r="BA290" s="213">
        <f>SUM(BA255:BA289)</f>
        <v>0</v>
      </c>
      <c r="BB290" s="213">
        <f>SUM(BB255:BB289)</f>
        <v>0</v>
      </c>
      <c r="BC290" s="213">
        <f>SUM(BC255:BC289)</f>
        <v>0</v>
      </c>
      <c r="BD290" s="213">
        <f>SUM(BD255:BD289)</f>
        <v>0</v>
      </c>
      <c r="BE290" s="213">
        <f>SUM(BE255:BE289)</f>
        <v>0</v>
      </c>
    </row>
    <row r="291" spans="1:104">
      <c r="A291" s="185" t="s">
        <v>23</v>
      </c>
      <c r="B291" s="186" t="s">
        <v>128</v>
      </c>
      <c r="C291" s="187" t="s">
        <v>129</v>
      </c>
      <c r="D291" s="188"/>
      <c r="E291" s="189"/>
      <c r="F291" s="189"/>
      <c r="G291" s="190"/>
      <c r="H291" s="191"/>
      <c r="I291" s="191"/>
      <c r="O291" s="192">
        <v>1</v>
      </c>
    </row>
    <row r="292" spans="1:104">
      <c r="A292" s="193">
        <v>76</v>
      </c>
      <c r="B292" s="194" t="s">
        <v>130</v>
      </c>
      <c r="C292" s="195" t="s">
        <v>131</v>
      </c>
      <c r="D292" s="196" t="s">
        <v>101</v>
      </c>
      <c r="E292" s="197">
        <v>588.68043187599994</v>
      </c>
      <c r="F292" s="225">
        <v>0</v>
      </c>
      <c r="G292" s="198">
        <f>E292*F292</f>
        <v>0</v>
      </c>
      <c r="O292" s="192">
        <v>2</v>
      </c>
      <c r="AA292" s="170">
        <v>7</v>
      </c>
      <c r="AB292" s="170">
        <v>1</v>
      </c>
      <c r="AC292" s="170">
        <v>2</v>
      </c>
      <c r="AZ292" s="170">
        <v>1</v>
      </c>
      <c r="BA292" s="170">
        <f>IF(AZ292=1,G292,0)</f>
        <v>0</v>
      </c>
      <c r="BB292" s="170">
        <f>IF(AZ292=2,G292,0)</f>
        <v>0</v>
      </c>
      <c r="BC292" s="170">
        <f>IF(AZ292=3,G292,0)</f>
        <v>0</v>
      </c>
      <c r="BD292" s="170">
        <f>IF(AZ292=4,G292,0)</f>
        <v>0</v>
      </c>
      <c r="BE292" s="170">
        <f>IF(AZ292=5,G292,0)</f>
        <v>0</v>
      </c>
      <c r="CA292" s="199">
        <v>7</v>
      </c>
      <c r="CB292" s="199">
        <v>1</v>
      </c>
      <c r="CZ292" s="170">
        <v>0</v>
      </c>
    </row>
    <row r="293" spans="1:104">
      <c r="A293" s="206"/>
      <c r="B293" s="207" t="s">
        <v>89</v>
      </c>
      <c r="C293" s="208" t="str">
        <f>CONCATENATE(B291," ",C291)</f>
        <v>99 Staveništní přesun hmot</v>
      </c>
      <c r="D293" s="209"/>
      <c r="E293" s="210"/>
      <c r="F293" s="211"/>
      <c r="G293" s="212">
        <f>SUM(G291:G292)</f>
        <v>0</v>
      </c>
      <c r="O293" s="192">
        <v>4</v>
      </c>
      <c r="BA293" s="213">
        <f>SUM(BA291:BA292)</f>
        <v>0</v>
      </c>
      <c r="BB293" s="213">
        <f>SUM(BB291:BB292)</f>
        <v>0</v>
      </c>
      <c r="BC293" s="213">
        <f>SUM(BC291:BC292)</f>
        <v>0</v>
      </c>
      <c r="BD293" s="213">
        <f>SUM(BD291:BD292)</f>
        <v>0</v>
      </c>
      <c r="BE293" s="213">
        <f>SUM(BE291:BE292)</f>
        <v>0</v>
      </c>
    </row>
    <row r="294" spans="1:104">
      <c r="A294" s="185" t="s">
        <v>23</v>
      </c>
      <c r="B294" s="186" t="s">
        <v>460</v>
      </c>
      <c r="C294" s="187" t="s">
        <v>461</v>
      </c>
      <c r="D294" s="188"/>
      <c r="E294" s="189"/>
      <c r="F294" s="189"/>
      <c r="G294" s="190"/>
      <c r="H294" s="191"/>
      <c r="I294" s="191"/>
      <c r="O294" s="192">
        <v>1</v>
      </c>
    </row>
    <row r="295" spans="1:104">
      <c r="A295" s="193">
        <v>77</v>
      </c>
      <c r="B295" s="194" t="s">
        <v>462</v>
      </c>
      <c r="C295" s="195" t="s">
        <v>463</v>
      </c>
      <c r="D295" s="196" t="s">
        <v>90</v>
      </c>
      <c r="E295" s="197">
        <v>1373.1839</v>
      </c>
      <c r="F295" s="225">
        <v>0</v>
      </c>
      <c r="G295" s="198">
        <f>E295*F295</f>
        <v>0</v>
      </c>
      <c r="O295" s="192">
        <v>2</v>
      </c>
      <c r="AA295" s="170">
        <v>1</v>
      </c>
      <c r="AB295" s="170">
        <v>7</v>
      </c>
      <c r="AC295" s="170">
        <v>7</v>
      </c>
      <c r="AZ295" s="170">
        <v>2</v>
      </c>
      <c r="BA295" s="170">
        <f>IF(AZ295=1,G295,0)</f>
        <v>0</v>
      </c>
      <c r="BB295" s="170">
        <f>IF(AZ295=2,G295,0)</f>
        <v>0</v>
      </c>
      <c r="BC295" s="170">
        <f>IF(AZ295=3,G295,0)</f>
        <v>0</v>
      </c>
      <c r="BD295" s="170">
        <f>IF(AZ295=4,G295,0)</f>
        <v>0</v>
      </c>
      <c r="BE295" s="170">
        <f>IF(AZ295=5,G295,0)</f>
        <v>0</v>
      </c>
      <c r="CA295" s="199">
        <v>1</v>
      </c>
      <c r="CB295" s="199">
        <v>7</v>
      </c>
      <c r="CZ295" s="170">
        <v>2.1000000000000001E-4</v>
      </c>
    </row>
    <row r="296" spans="1:104">
      <c r="A296" s="200"/>
      <c r="B296" s="201"/>
      <c r="C296" s="247" t="s">
        <v>464</v>
      </c>
      <c r="D296" s="248"/>
      <c r="E296" s="202">
        <v>1373.1839</v>
      </c>
      <c r="F296" s="203"/>
      <c r="G296" s="204"/>
      <c r="M296" s="205" t="s">
        <v>464</v>
      </c>
      <c r="O296" s="192"/>
    </row>
    <row r="297" spans="1:104" ht="20.399999999999999">
      <c r="A297" s="193">
        <v>78</v>
      </c>
      <c r="B297" s="194" t="s">
        <v>465</v>
      </c>
      <c r="C297" s="195" t="s">
        <v>466</v>
      </c>
      <c r="D297" s="196" t="s">
        <v>90</v>
      </c>
      <c r="E297" s="197">
        <v>490.71</v>
      </c>
      <c r="F297" s="225">
        <v>0</v>
      </c>
      <c r="G297" s="198">
        <f>E297*F297</f>
        <v>0</v>
      </c>
      <c r="O297" s="192">
        <v>2</v>
      </c>
      <c r="AA297" s="170">
        <v>1</v>
      </c>
      <c r="AB297" s="170">
        <v>0</v>
      </c>
      <c r="AC297" s="170">
        <v>0</v>
      </c>
      <c r="AZ297" s="170">
        <v>2</v>
      </c>
      <c r="BA297" s="170">
        <f>IF(AZ297=1,G297,0)</f>
        <v>0</v>
      </c>
      <c r="BB297" s="170">
        <f>IF(AZ297=2,G297,0)</f>
        <v>0</v>
      </c>
      <c r="BC297" s="170">
        <f>IF(AZ297=3,G297,0)</f>
        <v>0</v>
      </c>
      <c r="BD297" s="170">
        <f>IF(AZ297=4,G297,0)</f>
        <v>0</v>
      </c>
      <c r="BE297" s="170">
        <f>IF(AZ297=5,G297,0)</f>
        <v>0</v>
      </c>
      <c r="CA297" s="199">
        <v>1</v>
      </c>
      <c r="CB297" s="199">
        <v>0</v>
      </c>
      <c r="CZ297" s="170">
        <v>3.6800000000000001E-3</v>
      </c>
    </row>
    <row r="298" spans="1:104">
      <c r="A298" s="200"/>
      <c r="B298" s="201"/>
      <c r="C298" s="247" t="s">
        <v>467</v>
      </c>
      <c r="D298" s="248"/>
      <c r="E298" s="202">
        <v>19.8</v>
      </c>
      <c r="F298" s="203"/>
      <c r="G298" s="204"/>
      <c r="M298" s="205" t="s">
        <v>467</v>
      </c>
      <c r="O298" s="192"/>
    </row>
    <row r="299" spans="1:104" ht="31.2">
      <c r="A299" s="200"/>
      <c r="B299" s="201"/>
      <c r="C299" s="247" t="s">
        <v>386</v>
      </c>
      <c r="D299" s="248"/>
      <c r="E299" s="202">
        <v>48.26</v>
      </c>
      <c r="F299" s="203"/>
      <c r="G299" s="204"/>
      <c r="M299" s="205" t="s">
        <v>386</v>
      </c>
      <c r="O299" s="192"/>
    </row>
    <row r="300" spans="1:104">
      <c r="A300" s="200"/>
      <c r="B300" s="201"/>
      <c r="C300" s="247" t="s">
        <v>387</v>
      </c>
      <c r="D300" s="248"/>
      <c r="E300" s="202">
        <v>24.61</v>
      </c>
      <c r="F300" s="203"/>
      <c r="G300" s="204"/>
      <c r="M300" s="205" t="s">
        <v>387</v>
      </c>
      <c r="O300" s="192"/>
    </row>
    <row r="301" spans="1:104">
      <c r="A301" s="200"/>
      <c r="B301" s="201"/>
      <c r="C301" s="247" t="s">
        <v>277</v>
      </c>
      <c r="D301" s="248"/>
      <c r="E301" s="202">
        <v>18.329999999999998</v>
      </c>
      <c r="F301" s="203"/>
      <c r="G301" s="204"/>
      <c r="M301" s="205" t="s">
        <v>277</v>
      </c>
      <c r="O301" s="192"/>
    </row>
    <row r="302" spans="1:104">
      <c r="A302" s="200"/>
      <c r="B302" s="201"/>
      <c r="C302" s="247" t="s">
        <v>468</v>
      </c>
      <c r="D302" s="248"/>
      <c r="E302" s="202">
        <v>201.96</v>
      </c>
      <c r="F302" s="203"/>
      <c r="G302" s="204"/>
      <c r="M302" s="205" t="s">
        <v>468</v>
      </c>
      <c r="O302" s="192"/>
    </row>
    <row r="303" spans="1:104">
      <c r="A303" s="200"/>
      <c r="B303" s="201"/>
      <c r="C303" s="247" t="s">
        <v>391</v>
      </c>
      <c r="D303" s="248"/>
      <c r="E303" s="202">
        <v>11.15</v>
      </c>
      <c r="F303" s="203"/>
      <c r="G303" s="204"/>
      <c r="M303" s="205" t="s">
        <v>391</v>
      </c>
      <c r="O303" s="192"/>
    </row>
    <row r="304" spans="1:104">
      <c r="A304" s="200"/>
      <c r="B304" s="201"/>
      <c r="C304" s="247" t="s">
        <v>469</v>
      </c>
      <c r="D304" s="248"/>
      <c r="E304" s="202">
        <v>20.3</v>
      </c>
      <c r="F304" s="203"/>
      <c r="G304" s="204"/>
      <c r="M304" s="205" t="s">
        <v>469</v>
      </c>
      <c r="O304" s="192"/>
    </row>
    <row r="305" spans="1:104">
      <c r="A305" s="200"/>
      <c r="B305" s="201"/>
      <c r="C305" s="247" t="s">
        <v>470</v>
      </c>
      <c r="D305" s="248"/>
      <c r="E305" s="202">
        <v>115</v>
      </c>
      <c r="F305" s="203"/>
      <c r="G305" s="204"/>
      <c r="M305" s="205" t="s">
        <v>470</v>
      </c>
      <c r="O305" s="192"/>
    </row>
    <row r="306" spans="1:104">
      <c r="A306" s="200"/>
      <c r="B306" s="201"/>
      <c r="C306" s="247" t="s">
        <v>471</v>
      </c>
      <c r="D306" s="248"/>
      <c r="E306" s="202">
        <v>31.3</v>
      </c>
      <c r="F306" s="203"/>
      <c r="G306" s="204"/>
      <c r="M306" s="205" t="s">
        <v>471</v>
      </c>
      <c r="O306" s="192"/>
    </row>
    <row r="307" spans="1:104">
      <c r="A307" s="193">
        <v>79</v>
      </c>
      <c r="B307" s="194" t="s">
        <v>472</v>
      </c>
      <c r="C307" s="195" t="s">
        <v>473</v>
      </c>
      <c r="D307" s="196" t="s">
        <v>90</v>
      </c>
      <c r="E307" s="197">
        <v>882.47389999999996</v>
      </c>
      <c r="F307" s="225">
        <v>0</v>
      </c>
      <c r="G307" s="198">
        <f>E307*F307</f>
        <v>0</v>
      </c>
      <c r="O307" s="192">
        <v>2</v>
      </c>
      <c r="AA307" s="170">
        <v>1</v>
      </c>
      <c r="AB307" s="170">
        <v>7</v>
      </c>
      <c r="AC307" s="170">
        <v>7</v>
      </c>
      <c r="AZ307" s="170">
        <v>2</v>
      </c>
      <c r="BA307" s="170">
        <f>IF(AZ307=1,G307,0)</f>
        <v>0</v>
      </c>
      <c r="BB307" s="170">
        <f>IF(AZ307=2,G307,0)</f>
        <v>0</v>
      </c>
      <c r="BC307" s="170">
        <f>IF(AZ307=3,G307,0)</f>
        <v>0</v>
      </c>
      <c r="BD307" s="170">
        <f>IF(AZ307=4,G307,0)</f>
        <v>0</v>
      </c>
      <c r="BE307" s="170">
        <f>IF(AZ307=5,G307,0)</f>
        <v>0</v>
      </c>
      <c r="CA307" s="199">
        <v>1</v>
      </c>
      <c r="CB307" s="199">
        <v>7</v>
      </c>
      <c r="CZ307" s="170">
        <v>2.63E-3</v>
      </c>
    </row>
    <row r="308" spans="1:104">
      <c r="A308" s="200"/>
      <c r="B308" s="201"/>
      <c r="C308" s="247" t="s">
        <v>401</v>
      </c>
      <c r="D308" s="248"/>
      <c r="E308" s="202">
        <v>284.72000000000003</v>
      </c>
      <c r="F308" s="203"/>
      <c r="G308" s="204"/>
      <c r="M308" s="205" t="s">
        <v>401</v>
      </c>
      <c r="O308" s="192"/>
    </row>
    <row r="309" spans="1:104" ht="31.2">
      <c r="A309" s="200"/>
      <c r="B309" s="201"/>
      <c r="C309" s="247" t="s">
        <v>474</v>
      </c>
      <c r="D309" s="248"/>
      <c r="E309" s="202">
        <v>4.2916999999999996</v>
      </c>
      <c r="F309" s="203"/>
      <c r="G309" s="204"/>
      <c r="M309" s="205" t="s">
        <v>474</v>
      </c>
      <c r="O309" s="192"/>
    </row>
    <row r="310" spans="1:104" ht="21">
      <c r="A310" s="200"/>
      <c r="B310" s="201"/>
      <c r="C310" s="247" t="s">
        <v>475</v>
      </c>
      <c r="D310" s="248"/>
      <c r="E310" s="202">
        <v>3.512</v>
      </c>
      <c r="F310" s="203"/>
      <c r="G310" s="204"/>
      <c r="M310" s="205" t="s">
        <v>475</v>
      </c>
      <c r="O310" s="192"/>
    </row>
    <row r="311" spans="1:104">
      <c r="A311" s="200"/>
      <c r="B311" s="201"/>
      <c r="C311" s="247" t="s">
        <v>476</v>
      </c>
      <c r="D311" s="248"/>
      <c r="E311" s="202">
        <v>5.6559999999999997</v>
      </c>
      <c r="F311" s="203"/>
      <c r="G311" s="204"/>
      <c r="M311" s="205" t="s">
        <v>476</v>
      </c>
      <c r="O311" s="192"/>
    </row>
    <row r="312" spans="1:104">
      <c r="A312" s="200"/>
      <c r="B312" s="201"/>
      <c r="C312" s="247" t="s">
        <v>477</v>
      </c>
      <c r="D312" s="248"/>
      <c r="E312" s="202">
        <v>-8.3000000000000007</v>
      </c>
      <c r="F312" s="203"/>
      <c r="G312" s="204"/>
      <c r="M312" s="205" t="s">
        <v>477</v>
      </c>
      <c r="O312" s="192"/>
    </row>
    <row r="313" spans="1:104" ht="21">
      <c r="A313" s="200"/>
      <c r="B313" s="201"/>
      <c r="C313" s="247" t="s">
        <v>478</v>
      </c>
      <c r="D313" s="248"/>
      <c r="E313" s="202">
        <v>17.114999999999998</v>
      </c>
      <c r="F313" s="203"/>
      <c r="G313" s="204"/>
      <c r="M313" s="205" t="s">
        <v>478</v>
      </c>
      <c r="O313" s="192"/>
    </row>
    <row r="314" spans="1:104">
      <c r="A314" s="200"/>
      <c r="B314" s="201"/>
      <c r="C314" s="254" t="s">
        <v>122</v>
      </c>
      <c r="D314" s="248"/>
      <c r="E314" s="214">
        <v>306.99470000000002</v>
      </c>
      <c r="F314" s="203"/>
      <c r="G314" s="204"/>
      <c r="M314" s="205" t="s">
        <v>122</v>
      </c>
      <c r="O314" s="192"/>
    </row>
    <row r="315" spans="1:104">
      <c r="A315" s="200"/>
      <c r="B315" s="201"/>
      <c r="C315" s="247" t="s">
        <v>402</v>
      </c>
      <c r="D315" s="248"/>
      <c r="E315" s="202">
        <v>2.27</v>
      </c>
      <c r="F315" s="203"/>
      <c r="G315" s="204"/>
      <c r="M315" s="205" t="s">
        <v>402</v>
      </c>
      <c r="O315" s="192"/>
    </row>
    <row r="316" spans="1:104">
      <c r="A316" s="200"/>
      <c r="B316" s="201"/>
      <c r="C316" s="254" t="s">
        <v>122</v>
      </c>
      <c r="D316" s="248"/>
      <c r="E316" s="214">
        <v>2.27</v>
      </c>
      <c r="F316" s="203"/>
      <c r="G316" s="204"/>
      <c r="M316" s="205" t="s">
        <v>122</v>
      </c>
      <c r="O316" s="192"/>
    </row>
    <row r="317" spans="1:104" ht="31.2">
      <c r="A317" s="200"/>
      <c r="B317" s="201"/>
      <c r="C317" s="247" t="s">
        <v>403</v>
      </c>
      <c r="D317" s="248"/>
      <c r="E317" s="202">
        <v>214.57</v>
      </c>
      <c r="F317" s="203"/>
      <c r="G317" s="204"/>
      <c r="M317" s="205" t="s">
        <v>403</v>
      </c>
      <c r="O317" s="192"/>
    </row>
    <row r="318" spans="1:104" ht="21">
      <c r="A318" s="200"/>
      <c r="B318" s="201"/>
      <c r="C318" s="247" t="s">
        <v>404</v>
      </c>
      <c r="D318" s="248"/>
      <c r="E318" s="202">
        <v>282.2</v>
      </c>
      <c r="F318" s="203"/>
      <c r="G318" s="204"/>
      <c r="M318" s="205" t="s">
        <v>404</v>
      </c>
      <c r="O318" s="192"/>
    </row>
    <row r="319" spans="1:104">
      <c r="A319" s="200"/>
      <c r="B319" s="201"/>
      <c r="C319" s="247" t="s">
        <v>405</v>
      </c>
      <c r="D319" s="248"/>
      <c r="E319" s="202">
        <v>35.86</v>
      </c>
      <c r="F319" s="203"/>
      <c r="G319" s="204"/>
      <c r="M319" s="205" t="s">
        <v>405</v>
      </c>
      <c r="O319" s="192"/>
    </row>
    <row r="320" spans="1:104" ht="21">
      <c r="A320" s="200"/>
      <c r="B320" s="201"/>
      <c r="C320" s="247" t="s">
        <v>479</v>
      </c>
      <c r="D320" s="248"/>
      <c r="E320" s="202">
        <v>2.2839999999999998</v>
      </c>
      <c r="F320" s="203"/>
      <c r="G320" s="204"/>
      <c r="M320" s="205" t="s">
        <v>479</v>
      </c>
      <c r="O320" s="192"/>
    </row>
    <row r="321" spans="1:104" ht="21">
      <c r="A321" s="200"/>
      <c r="B321" s="201"/>
      <c r="C321" s="247" t="s">
        <v>480</v>
      </c>
      <c r="D321" s="248"/>
      <c r="E321" s="202">
        <v>5.1456</v>
      </c>
      <c r="F321" s="203"/>
      <c r="G321" s="204"/>
      <c r="M321" s="205" t="s">
        <v>480</v>
      </c>
      <c r="O321" s="192"/>
    </row>
    <row r="322" spans="1:104" ht="21">
      <c r="A322" s="200"/>
      <c r="B322" s="201"/>
      <c r="C322" s="247" t="s">
        <v>481</v>
      </c>
      <c r="D322" s="248"/>
      <c r="E322" s="202">
        <v>4.9375999999999998</v>
      </c>
      <c r="F322" s="203"/>
      <c r="G322" s="204"/>
      <c r="M322" s="205" t="s">
        <v>481</v>
      </c>
      <c r="O322" s="192"/>
    </row>
    <row r="323" spans="1:104" ht="21">
      <c r="A323" s="200"/>
      <c r="B323" s="201"/>
      <c r="C323" s="247" t="s">
        <v>482</v>
      </c>
      <c r="D323" s="248"/>
      <c r="E323" s="202">
        <v>2.3639999999999999</v>
      </c>
      <c r="F323" s="203"/>
      <c r="G323" s="204"/>
      <c r="M323" s="205" t="s">
        <v>482</v>
      </c>
      <c r="O323" s="192"/>
    </row>
    <row r="324" spans="1:104" ht="21">
      <c r="A324" s="200"/>
      <c r="B324" s="201"/>
      <c r="C324" s="247" t="s">
        <v>483</v>
      </c>
      <c r="D324" s="248"/>
      <c r="E324" s="202">
        <v>11.568</v>
      </c>
      <c r="F324" s="203"/>
      <c r="G324" s="204"/>
      <c r="M324" s="205" t="s">
        <v>483</v>
      </c>
      <c r="O324" s="192"/>
    </row>
    <row r="325" spans="1:104">
      <c r="A325" s="200"/>
      <c r="B325" s="201"/>
      <c r="C325" s="247" t="s">
        <v>484</v>
      </c>
      <c r="D325" s="248"/>
      <c r="E325" s="202">
        <v>-1.1279999999999999</v>
      </c>
      <c r="F325" s="203"/>
      <c r="G325" s="204"/>
      <c r="M325" s="205" t="s">
        <v>484</v>
      </c>
      <c r="O325" s="192"/>
    </row>
    <row r="326" spans="1:104" ht="31.2">
      <c r="A326" s="200"/>
      <c r="B326" s="201"/>
      <c r="C326" s="247" t="s">
        <v>485</v>
      </c>
      <c r="D326" s="248"/>
      <c r="E326" s="202">
        <v>7.7584</v>
      </c>
      <c r="F326" s="203"/>
      <c r="G326" s="204"/>
      <c r="M326" s="205" t="s">
        <v>485</v>
      </c>
      <c r="O326" s="192"/>
    </row>
    <row r="327" spans="1:104">
      <c r="A327" s="200"/>
      <c r="B327" s="201"/>
      <c r="C327" s="247" t="s">
        <v>486</v>
      </c>
      <c r="D327" s="248"/>
      <c r="E327" s="202">
        <v>-0.32</v>
      </c>
      <c r="F327" s="203"/>
      <c r="G327" s="204"/>
      <c r="M327" s="205" t="s">
        <v>486</v>
      </c>
      <c r="O327" s="192"/>
    </row>
    <row r="328" spans="1:104" ht="21">
      <c r="A328" s="200"/>
      <c r="B328" s="201"/>
      <c r="C328" s="247" t="s">
        <v>487</v>
      </c>
      <c r="D328" s="248"/>
      <c r="E328" s="202">
        <v>4.7919999999999998</v>
      </c>
      <c r="F328" s="203"/>
      <c r="G328" s="204"/>
      <c r="M328" s="205" t="s">
        <v>487</v>
      </c>
      <c r="O328" s="192"/>
    </row>
    <row r="329" spans="1:104">
      <c r="A329" s="200"/>
      <c r="B329" s="201"/>
      <c r="C329" s="247" t="s">
        <v>488</v>
      </c>
      <c r="D329" s="248"/>
      <c r="E329" s="202">
        <v>3.1776</v>
      </c>
      <c r="F329" s="203"/>
      <c r="G329" s="204"/>
      <c r="M329" s="205" t="s">
        <v>488</v>
      </c>
      <c r="O329" s="192"/>
    </row>
    <row r="330" spans="1:104">
      <c r="A330" s="200"/>
      <c r="B330" s="201"/>
      <c r="C330" s="254" t="s">
        <v>122</v>
      </c>
      <c r="D330" s="248"/>
      <c r="E330" s="214">
        <v>573.2091999999999</v>
      </c>
      <c r="F330" s="203"/>
      <c r="G330" s="204"/>
      <c r="M330" s="205" t="s">
        <v>122</v>
      </c>
      <c r="O330" s="192"/>
    </row>
    <row r="331" spans="1:104">
      <c r="A331" s="206"/>
      <c r="B331" s="207" t="s">
        <v>89</v>
      </c>
      <c r="C331" s="208" t="str">
        <f>CONCATENATE(B294," ",C294)</f>
        <v>711 Izolace proti vodě</v>
      </c>
      <c r="D331" s="209"/>
      <c r="E331" s="210"/>
      <c r="F331" s="211"/>
      <c r="G331" s="212">
        <f>SUM(G294:G330)</f>
        <v>0</v>
      </c>
      <c r="O331" s="192">
        <v>4</v>
      </c>
      <c r="BA331" s="213">
        <f>SUM(BA294:BA330)</f>
        <v>0</v>
      </c>
      <c r="BB331" s="213">
        <f>SUM(BB294:BB330)</f>
        <v>0</v>
      </c>
      <c r="BC331" s="213">
        <f>SUM(BC294:BC330)</f>
        <v>0</v>
      </c>
      <c r="BD331" s="213">
        <f>SUM(BD294:BD330)</f>
        <v>0</v>
      </c>
      <c r="BE331" s="213">
        <f>SUM(BE294:BE330)</f>
        <v>0</v>
      </c>
    </row>
    <row r="332" spans="1:104">
      <c r="A332" s="185" t="s">
        <v>23</v>
      </c>
      <c r="B332" s="186" t="s">
        <v>132</v>
      </c>
      <c r="C332" s="187" t="s">
        <v>133</v>
      </c>
      <c r="D332" s="188"/>
      <c r="E332" s="189"/>
      <c r="F332" s="189"/>
      <c r="G332" s="190"/>
      <c r="H332" s="191"/>
      <c r="I332" s="191"/>
      <c r="O332" s="192">
        <v>1</v>
      </c>
    </row>
    <row r="333" spans="1:104" ht="20.399999999999999">
      <c r="A333" s="193">
        <v>80</v>
      </c>
      <c r="B333" s="194" t="s">
        <v>489</v>
      </c>
      <c r="C333" s="195" t="s">
        <v>1271</v>
      </c>
      <c r="D333" s="196" t="s">
        <v>90</v>
      </c>
      <c r="E333" s="197">
        <v>977.67439999999999</v>
      </c>
      <c r="F333" s="225">
        <v>0</v>
      </c>
      <c r="G333" s="198">
        <f>E333*F333</f>
        <v>0</v>
      </c>
      <c r="O333" s="192">
        <v>2</v>
      </c>
      <c r="AA333" s="170">
        <v>1</v>
      </c>
      <c r="AB333" s="170">
        <v>7</v>
      </c>
      <c r="AC333" s="170">
        <v>7</v>
      </c>
      <c r="AZ333" s="170">
        <v>2</v>
      </c>
      <c r="BA333" s="170">
        <f>IF(AZ333=1,G333,0)</f>
        <v>0</v>
      </c>
      <c r="BB333" s="170">
        <f>IF(AZ333=2,G333,0)</f>
        <v>0</v>
      </c>
      <c r="BC333" s="170">
        <f>IF(AZ333=3,G333,0)</f>
        <v>0</v>
      </c>
      <c r="BD333" s="170">
        <f>IF(AZ333=4,G333,0)</f>
        <v>0</v>
      </c>
      <c r="BE333" s="170">
        <f>IF(AZ333=5,G333,0)</f>
        <v>0</v>
      </c>
      <c r="CA333" s="199">
        <v>1</v>
      </c>
      <c r="CB333" s="199">
        <v>7</v>
      </c>
      <c r="CZ333" s="170">
        <v>3.3E-4</v>
      </c>
    </row>
    <row r="334" spans="1:104">
      <c r="A334" s="200"/>
      <c r="B334" s="201"/>
      <c r="C334" s="247" t="s">
        <v>490</v>
      </c>
      <c r="D334" s="248"/>
      <c r="E334" s="202">
        <v>815.82439999999997</v>
      </c>
      <c r="F334" s="203"/>
      <c r="G334" s="204"/>
      <c r="M334" s="205" t="s">
        <v>490</v>
      </c>
      <c r="O334" s="192"/>
    </row>
    <row r="335" spans="1:104">
      <c r="A335" s="200"/>
      <c r="B335" s="201"/>
      <c r="C335" s="247" t="s">
        <v>491</v>
      </c>
      <c r="D335" s="248"/>
      <c r="E335" s="202">
        <v>161.85</v>
      </c>
      <c r="F335" s="203"/>
      <c r="G335" s="204"/>
      <c r="M335" s="205" t="s">
        <v>491</v>
      </c>
      <c r="O335" s="192"/>
    </row>
    <row r="336" spans="1:104">
      <c r="A336" s="200"/>
      <c r="B336" s="201"/>
      <c r="C336" s="254" t="s">
        <v>122</v>
      </c>
      <c r="D336" s="248"/>
      <c r="E336" s="214">
        <v>977.67439999999999</v>
      </c>
      <c r="F336" s="203"/>
      <c r="G336" s="204"/>
      <c r="M336" s="205" t="s">
        <v>122</v>
      </c>
      <c r="O336" s="192"/>
    </row>
    <row r="337" spans="1:104" ht="20.399999999999999">
      <c r="A337" s="193">
        <v>81</v>
      </c>
      <c r="B337" s="194" t="s">
        <v>492</v>
      </c>
      <c r="C337" s="195" t="s">
        <v>493</v>
      </c>
      <c r="D337" s="196" t="s">
        <v>90</v>
      </c>
      <c r="E337" s="197">
        <v>815.82439999999997</v>
      </c>
      <c r="F337" s="225">
        <v>0</v>
      </c>
      <c r="G337" s="198">
        <f>E337*F337</f>
        <v>0</v>
      </c>
      <c r="O337" s="192">
        <v>2</v>
      </c>
      <c r="AA337" s="170">
        <v>1</v>
      </c>
      <c r="AB337" s="170">
        <v>7</v>
      </c>
      <c r="AC337" s="170">
        <v>7</v>
      </c>
      <c r="AZ337" s="170">
        <v>2</v>
      </c>
      <c r="BA337" s="170">
        <f>IF(AZ337=1,G337,0)</f>
        <v>0</v>
      </c>
      <c r="BB337" s="170">
        <f>IF(AZ337=2,G337,0)</f>
        <v>0</v>
      </c>
      <c r="BC337" s="170">
        <f>IF(AZ337=3,G337,0)</f>
        <v>0</v>
      </c>
      <c r="BD337" s="170">
        <f>IF(AZ337=4,G337,0)</f>
        <v>0</v>
      </c>
      <c r="BE337" s="170">
        <f>IF(AZ337=5,G337,0)</f>
        <v>0</v>
      </c>
      <c r="CA337" s="199">
        <v>1</v>
      </c>
      <c r="CB337" s="199">
        <v>7</v>
      </c>
      <c r="CZ337" s="170">
        <v>3.5E-4</v>
      </c>
    </row>
    <row r="338" spans="1:104">
      <c r="A338" s="200"/>
      <c r="B338" s="201"/>
      <c r="C338" s="247" t="s">
        <v>494</v>
      </c>
      <c r="D338" s="248"/>
      <c r="E338" s="202">
        <v>315.55</v>
      </c>
      <c r="F338" s="203"/>
      <c r="G338" s="204"/>
      <c r="M338" s="205" t="s">
        <v>494</v>
      </c>
      <c r="O338" s="192"/>
    </row>
    <row r="339" spans="1:104">
      <c r="A339" s="200"/>
      <c r="B339" s="201"/>
      <c r="C339" s="247" t="s">
        <v>495</v>
      </c>
      <c r="D339" s="248"/>
      <c r="E339" s="202">
        <v>323.84500000000003</v>
      </c>
      <c r="F339" s="203"/>
      <c r="G339" s="204"/>
      <c r="M339" s="205" t="s">
        <v>495</v>
      </c>
      <c r="O339" s="192"/>
    </row>
    <row r="340" spans="1:104">
      <c r="A340" s="200"/>
      <c r="B340" s="201"/>
      <c r="C340" s="247" t="s">
        <v>496</v>
      </c>
      <c r="D340" s="248"/>
      <c r="E340" s="202">
        <v>-34.3688</v>
      </c>
      <c r="F340" s="203"/>
      <c r="G340" s="204"/>
      <c r="M340" s="205" t="s">
        <v>496</v>
      </c>
      <c r="O340" s="192"/>
    </row>
    <row r="341" spans="1:104">
      <c r="A341" s="200"/>
      <c r="B341" s="201"/>
      <c r="C341" s="247" t="s">
        <v>497</v>
      </c>
      <c r="D341" s="248"/>
      <c r="E341" s="202">
        <v>17.984999999999999</v>
      </c>
      <c r="F341" s="203"/>
      <c r="G341" s="204"/>
      <c r="M341" s="205" t="s">
        <v>497</v>
      </c>
      <c r="O341" s="192"/>
    </row>
    <row r="342" spans="1:104">
      <c r="A342" s="200"/>
      <c r="B342" s="201"/>
      <c r="C342" s="247" t="s">
        <v>498</v>
      </c>
      <c r="D342" s="248"/>
      <c r="E342" s="202">
        <v>13.785</v>
      </c>
      <c r="F342" s="203"/>
      <c r="G342" s="204"/>
      <c r="M342" s="205" t="s">
        <v>498</v>
      </c>
      <c r="O342" s="192"/>
    </row>
    <row r="343" spans="1:104">
      <c r="A343" s="200"/>
      <c r="B343" s="201"/>
      <c r="C343" s="247" t="s">
        <v>499</v>
      </c>
      <c r="D343" s="248"/>
      <c r="E343" s="202">
        <v>11.7933</v>
      </c>
      <c r="F343" s="203"/>
      <c r="G343" s="204"/>
      <c r="M343" s="205" t="s">
        <v>499</v>
      </c>
      <c r="O343" s="192"/>
    </row>
    <row r="344" spans="1:104">
      <c r="A344" s="200"/>
      <c r="B344" s="201"/>
      <c r="C344" s="247" t="s">
        <v>500</v>
      </c>
      <c r="D344" s="248"/>
      <c r="E344" s="202">
        <v>5.3849999999999998</v>
      </c>
      <c r="F344" s="203"/>
      <c r="G344" s="204"/>
      <c r="M344" s="205" t="s">
        <v>500</v>
      </c>
      <c r="O344" s="192"/>
    </row>
    <row r="345" spans="1:104">
      <c r="A345" s="200"/>
      <c r="B345" s="201"/>
      <c r="C345" s="254" t="s">
        <v>122</v>
      </c>
      <c r="D345" s="248"/>
      <c r="E345" s="214">
        <v>653.97450000000003</v>
      </c>
      <c r="F345" s="203"/>
      <c r="G345" s="204"/>
      <c r="M345" s="205" t="s">
        <v>122</v>
      </c>
      <c r="O345" s="192"/>
    </row>
    <row r="346" spans="1:104">
      <c r="A346" s="200"/>
      <c r="B346" s="201"/>
      <c r="C346" s="247" t="s">
        <v>501</v>
      </c>
      <c r="D346" s="248"/>
      <c r="E346" s="202">
        <v>0</v>
      </c>
      <c r="F346" s="203"/>
      <c r="G346" s="204"/>
      <c r="M346" s="205" t="s">
        <v>501</v>
      </c>
      <c r="O346" s="192"/>
    </row>
    <row r="347" spans="1:104">
      <c r="A347" s="200"/>
      <c r="B347" s="201"/>
      <c r="C347" s="247" t="s">
        <v>502</v>
      </c>
      <c r="D347" s="248"/>
      <c r="E347" s="202">
        <v>161.85</v>
      </c>
      <c r="F347" s="203"/>
      <c r="G347" s="204"/>
      <c r="M347" s="205" t="s">
        <v>502</v>
      </c>
      <c r="O347" s="192"/>
    </row>
    <row r="348" spans="1:104" ht="20.399999999999999">
      <c r="A348" s="193">
        <v>82</v>
      </c>
      <c r="B348" s="194" t="s">
        <v>503</v>
      </c>
      <c r="C348" s="195" t="s">
        <v>504</v>
      </c>
      <c r="D348" s="196" t="s">
        <v>90</v>
      </c>
      <c r="E348" s="197">
        <v>749.00149999999996</v>
      </c>
      <c r="F348" s="225">
        <v>0</v>
      </c>
      <c r="G348" s="198">
        <f>E348*F348</f>
        <v>0</v>
      </c>
      <c r="O348" s="192">
        <v>2</v>
      </c>
      <c r="AA348" s="170">
        <v>1</v>
      </c>
      <c r="AB348" s="170">
        <v>7</v>
      </c>
      <c r="AC348" s="170">
        <v>7</v>
      </c>
      <c r="AZ348" s="170">
        <v>2</v>
      </c>
      <c r="BA348" s="170">
        <f>IF(AZ348=1,G348,0)</f>
        <v>0</v>
      </c>
      <c r="BB348" s="170">
        <f>IF(AZ348=2,G348,0)</f>
        <v>0</v>
      </c>
      <c r="BC348" s="170">
        <f>IF(AZ348=3,G348,0)</f>
        <v>0</v>
      </c>
      <c r="BD348" s="170">
        <f>IF(AZ348=4,G348,0)</f>
        <v>0</v>
      </c>
      <c r="BE348" s="170">
        <f>IF(AZ348=5,G348,0)</f>
        <v>0</v>
      </c>
      <c r="CA348" s="199">
        <v>1</v>
      </c>
      <c r="CB348" s="199">
        <v>7</v>
      </c>
      <c r="CZ348" s="170">
        <v>6.9999999999999999E-4</v>
      </c>
    </row>
    <row r="349" spans="1:104">
      <c r="A349" s="200"/>
      <c r="B349" s="201"/>
      <c r="C349" s="247" t="s">
        <v>505</v>
      </c>
      <c r="D349" s="248"/>
      <c r="E349" s="202">
        <v>315.55</v>
      </c>
      <c r="F349" s="203"/>
      <c r="G349" s="204"/>
      <c r="M349" s="205" t="s">
        <v>505</v>
      </c>
      <c r="O349" s="192"/>
    </row>
    <row r="350" spans="1:104">
      <c r="A350" s="200"/>
      <c r="B350" s="201"/>
      <c r="C350" s="247" t="s">
        <v>495</v>
      </c>
      <c r="D350" s="248"/>
      <c r="E350" s="202">
        <v>323.84500000000003</v>
      </c>
      <c r="F350" s="203"/>
      <c r="G350" s="204"/>
      <c r="M350" s="205" t="s">
        <v>495</v>
      </c>
      <c r="O350" s="192"/>
    </row>
    <row r="351" spans="1:104">
      <c r="A351" s="200"/>
      <c r="B351" s="201"/>
      <c r="C351" s="247" t="s">
        <v>496</v>
      </c>
      <c r="D351" s="248"/>
      <c r="E351" s="202">
        <v>-34.3688</v>
      </c>
      <c r="F351" s="203"/>
      <c r="G351" s="204"/>
      <c r="M351" s="205" t="s">
        <v>496</v>
      </c>
      <c r="O351" s="192"/>
    </row>
    <row r="352" spans="1:104">
      <c r="A352" s="200"/>
      <c r="B352" s="201"/>
      <c r="C352" s="247" t="s">
        <v>498</v>
      </c>
      <c r="D352" s="248"/>
      <c r="E352" s="202">
        <v>13.785</v>
      </c>
      <c r="F352" s="203"/>
      <c r="G352" s="204"/>
      <c r="M352" s="205" t="s">
        <v>498</v>
      </c>
      <c r="O352" s="192"/>
    </row>
    <row r="353" spans="1:104">
      <c r="A353" s="200"/>
      <c r="B353" s="201"/>
      <c r="C353" s="247" t="s">
        <v>499</v>
      </c>
      <c r="D353" s="248"/>
      <c r="E353" s="202">
        <v>11.7933</v>
      </c>
      <c r="F353" s="203"/>
      <c r="G353" s="204"/>
      <c r="M353" s="205" t="s">
        <v>499</v>
      </c>
      <c r="O353" s="192"/>
    </row>
    <row r="354" spans="1:104">
      <c r="A354" s="200"/>
      <c r="B354" s="201"/>
      <c r="C354" s="247" t="s">
        <v>500</v>
      </c>
      <c r="D354" s="248"/>
      <c r="E354" s="202">
        <v>5.3849999999999998</v>
      </c>
      <c r="F354" s="203"/>
      <c r="G354" s="204"/>
      <c r="M354" s="205" t="s">
        <v>500</v>
      </c>
      <c r="O354" s="192"/>
    </row>
    <row r="355" spans="1:104">
      <c r="A355" s="200"/>
      <c r="B355" s="201"/>
      <c r="C355" s="247" t="s">
        <v>506</v>
      </c>
      <c r="D355" s="248"/>
      <c r="E355" s="202">
        <v>17.891999999999999</v>
      </c>
      <c r="F355" s="203"/>
      <c r="G355" s="204"/>
      <c r="M355" s="205" t="s">
        <v>506</v>
      </c>
      <c r="O355" s="192"/>
    </row>
    <row r="356" spans="1:104">
      <c r="A356" s="200"/>
      <c r="B356" s="201"/>
      <c r="C356" s="254" t="s">
        <v>122</v>
      </c>
      <c r="D356" s="248"/>
      <c r="E356" s="214">
        <v>653.88150000000007</v>
      </c>
      <c r="F356" s="203"/>
      <c r="G356" s="204"/>
      <c r="M356" s="205" t="s">
        <v>122</v>
      </c>
      <c r="O356" s="192"/>
    </row>
    <row r="357" spans="1:104">
      <c r="A357" s="200"/>
      <c r="B357" s="201"/>
      <c r="C357" s="247" t="s">
        <v>507</v>
      </c>
      <c r="D357" s="248"/>
      <c r="E357" s="202">
        <v>13.77</v>
      </c>
      <c r="F357" s="203"/>
      <c r="G357" s="204"/>
      <c r="M357" s="205" t="s">
        <v>507</v>
      </c>
      <c r="O357" s="192"/>
    </row>
    <row r="358" spans="1:104">
      <c r="A358" s="200"/>
      <c r="B358" s="201"/>
      <c r="C358" s="247" t="s">
        <v>118</v>
      </c>
      <c r="D358" s="248"/>
      <c r="E358" s="202">
        <v>0</v>
      </c>
      <c r="F358" s="203"/>
      <c r="G358" s="204"/>
      <c r="M358" s="205">
        <v>0</v>
      </c>
      <c r="O358" s="192"/>
    </row>
    <row r="359" spans="1:104">
      <c r="A359" s="200"/>
      <c r="B359" s="201"/>
      <c r="C359" s="247" t="s">
        <v>508</v>
      </c>
      <c r="D359" s="248"/>
      <c r="E359" s="202">
        <v>81.349999999999994</v>
      </c>
      <c r="F359" s="203"/>
      <c r="G359" s="204"/>
      <c r="M359" s="205" t="s">
        <v>508</v>
      </c>
      <c r="O359" s="192"/>
    </row>
    <row r="360" spans="1:104" ht="20.399999999999999">
      <c r="A360" s="193">
        <v>83</v>
      </c>
      <c r="B360" s="194" t="s">
        <v>509</v>
      </c>
      <c r="C360" s="195" t="s">
        <v>510</v>
      </c>
      <c r="D360" s="196" t="s">
        <v>90</v>
      </c>
      <c r="E360" s="197">
        <v>214.65</v>
      </c>
      <c r="F360" s="225">
        <v>0</v>
      </c>
      <c r="G360" s="198">
        <f>E360*F360</f>
        <v>0</v>
      </c>
      <c r="O360" s="192">
        <v>2</v>
      </c>
      <c r="AA360" s="170">
        <v>1</v>
      </c>
      <c r="AB360" s="170">
        <v>7</v>
      </c>
      <c r="AC360" s="170">
        <v>7</v>
      </c>
      <c r="AZ360" s="170">
        <v>2</v>
      </c>
      <c r="BA360" s="170">
        <f>IF(AZ360=1,G360,0)</f>
        <v>0</v>
      </c>
      <c r="BB360" s="170">
        <f>IF(AZ360=2,G360,0)</f>
        <v>0</v>
      </c>
      <c r="BC360" s="170">
        <f>IF(AZ360=3,G360,0)</f>
        <v>0</v>
      </c>
      <c r="BD360" s="170">
        <f>IF(AZ360=4,G360,0)</f>
        <v>0</v>
      </c>
      <c r="BE360" s="170">
        <f>IF(AZ360=5,G360,0)</f>
        <v>0</v>
      </c>
      <c r="CA360" s="199">
        <v>1</v>
      </c>
      <c r="CB360" s="199">
        <v>7</v>
      </c>
      <c r="CZ360" s="170">
        <v>3.0000000000000001E-5</v>
      </c>
    </row>
    <row r="361" spans="1:104">
      <c r="A361" s="200"/>
      <c r="B361" s="201"/>
      <c r="C361" s="247" t="s">
        <v>511</v>
      </c>
      <c r="D361" s="248"/>
      <c r="E361" s="202">
        <v>214.65</v>
      </c>
      <c r="F361" s="203"/>
      <c r="G361" s="204"/>
      <c r="M361" s="205" t="s">
        <v>511</v>
      </c>
      <c r="O361" s="192"/>
    </row>
    <row r="362" spans="1:104" ht="20.399999999999999">
      <c r="A362" s="193">
        <v>84</v>
      </c>
      <c r="B362" s="194" t="s">
        <v>512</v>
      </c>
      <c r="C362" s="195" t="s">
        <v>513</v>
      </c>
      <c r="D362" s="196" t="s">
        <v>90</v>
      </c>
      <c r="E362" s="197">
        <v>214.65</v>
      </c>
      <c r="F362" s="225">
        <v>0</v>
      </c>
      <c r="G362" s="198">
        <f>E362*F362</f>
        <v>0</v>
      </c>
      <c r="O362" s="192">
        <v>2</v>
      </c>
      <c r="AA362" s="170">
        <v>1</v>
      </c>
      <c r="AB362" s="170">
        <v>7</v>
      </c>
      <c r="AC362" s="170">
        <v>7</v>
      </c>
      <c r="AZ362" s="170">
        <v>2</v>
      </c>
      <c r="BA362" s="170">
        <f>IF(AZ362=1,G362,0)</f>
        <v>0</v>
      </c>
      <c r="BB362" s="170">
        <f>IF(AZ362=2,G362,0)</f>
        <v>0</v>
      </c>
      <c r="BC362" s="170">
        <f>IF(AZ362=3,G362,0)</f>
        <v>0</v>
      </c>
      <c r="BD362" s="170">
        <f>IF(AZ362=4,G362,0)</f>
        <v>0</v>
      </c>
      <c r="BE362" s="170">
        <f>IF(AZ362=5,G362,0)</f>
        <v>0</v>
      </c>
      <c r="CA362" s="199">
        <v>1</v>
      </c>
      <c r="CB362" s="199">
        <v>7</v>
      </c>
      <c r="CZ362" s="170">
        <v>0</v>
      </c>
    </row>
    <row r="363" spans="1:104">
      <c r="A363" s="200"/>
      <c r="B363" s="201"/>
      <c r="C363" s="247" t="s">
        <v>511</v>
      </c>
      <c r="D363" s="248"/>
      <c r="E363" s="202">
        <v>214.65</v>
      </c>
      <c r="F363" s="203"/>
      <c r="G363" s="204"/>
      <c r="M363" s="205" t="s">
        <v>511</v>
      </c>
      <c r="O363" s="192"/>
    </row>
    <row r="364" spans="1:104" ht="20.399999999999999">
      <c r="A364" s="193">
        <v>85</v>
      </c>
      <c r="B364" s="194" t="s">
        <v>514</v>
      </c>
      <c r="C364" s="195" t="s">
        <v>515</v>
      </c>
      <c r="D364" s="196" t="s">
        <v>90</v>
      </c>
      <c r="E364" s="197">
        <v>236.11500000000001</v>
      </c>
      <c r="F364" s="225">
        <v>0</v>
      </c>
      <c r="G364" s="198">
        <f>E364*F364</f>
        <v>0</v>
      </c>
      <c r="O364" s="192">
        <v>2</v>
      </c>
      <c r="AA364" s="170">
        <v>3</v>
      </c>
      <c r="AB364" s="170">
        <v>7</v>
      </c>
      <c r="AC364" s="170">
        <v>283221391</v>
      </c>
      <c r="AZ364" s="170">
        <v>2</v>
      </c>
      <c r="BA364" s="170">
        <f>IF(AZ364=1,G364,0)</f>
        <v>0</v>
      </c>
      <c r="BB364" s="170">
        <f>IF(AZ364=2,G364,0)</f>
        <v>0</v>
      </c>
      <c r="BC364" s="170">
        <f>IF(AZ364=3,G364,0)</f>
        <v>0</v>
      </c>
      <c r="BD364" s="170">
        <f>IF(AZ364=4,G364,0)</f>
        <v>0</v>
      </c>
      <c r="BE364" s="170">
        <f>IF(AZ364=5,G364,0)</f>
        <v>0</v>
      </c>
      <c r="CA364" s="199">
        <v>3</v>
      </c>
      <c r="CB364" s="199">
        <v>7</v>
      </c>
      <c r="CZ364" s="170">
        <v>2.5000000000000001E-3</v>
      </c>
    </row>
    <row r="365" spans="1:104">
      <c r="A365" s="200"/>
      <c r="B365" s="201"/>
      <c r="C365" s="247" t="s">
        <v>516</v>
      </c>
      <c r="D365" s="248"/>
      <c r="E365" s="202">
        <v>236.11500000000001</v>
      </c>
      <c r="F365" s="203"/>
      <c r="G365" s="204"/>
      <c r="M365" s="205" t="s">
        <v>516</v>
      </c>
      <c r="O365" s="192"/>
    </row>
    <row r="366" spans="1:104">
      <c r="A366" s="193">
        <v>86</v>
      </c>
      <c r="B366" s="194" t="s">
        <v>517</v>
      </c>
      <c r="C366" s="195" t="s">
        <v>518</v>
      </c>
      <c r="D366" s="196" t="s">
        <v>90</v>
      </c>
      <c r="E366" s="197">
        <v>1002.0388</v>
      </c>
      <c r="F366" s="225">
        <v>0</v>
      </c>
      <c r="G366" s="198">
        <f>E366*F366</f>
        <v>0</v>
      </c>
      <c r="O366" s="192">
        <v>2</v>
      </c>
      <c r="AA366" s="170">
        <v>3</v>
      </c>
      <c r="AB366" s="170">
        <v>7</v>
      </c>
      <c r="AC366" s="170">
        <v>628522531</v>
      </c>
      <c r="AZ366" s="170">
        <v>2</v>
      </c>
      <c r="BA366" s="170">
        <f>IF(AZ366=1,G366,0)</f>
        <v>0</v>
      </c>
      <c r="BB366" s="170">
        <f>IF(AZ366=2,G366,0)</f>
        <v>0</v>
      </c>
      <c r="BC366" s="170">
        <f>IF(AZ366=3,G366,0)</f>
        <v>0</v>
      </c>
      <c r="BD366" s="170">
        <f>IF(AZ366=4,G366,0)</f>
        <v>0</v>
      </c>
      <c r="BE366" s="170">
        <f>IF(AZ366=5,G366,0)</f>
        <v>0</v>
      </c>
      <c r="CA366" s="199">
        <v>3</v>
      </c>
      <c r="CB366" s="199">
        <v>7</v>
      </c>
      <c r="CZ366" s="170">
        <v>5.4999999999999997E-3</v>
      </c>
    </row>
    <row r="367" spans="1:104">
      <c r="A367" s="200"/>
      <c r="B367" s="201"/>
      <c r="C367" s="247" t="s">
        <v>519</v>
      </c>
      <c r="D367" s="248"/>
      <c r="E367" s="202">
        <v>897.40679999999998</v>
      </c>
      <c r="F367" s="203"/>
      <c r="G367" s="204"/>
      <c r="M367" s="205" t="s">
        <v>519</v>
      </c>
      <c r="O367" s="192"/>
    </row>
    <row r="368" spans="1:104">
      <c r="A368" s="200"/>
      <c r="B368" s="201"/>
      <c r="C368" s="247" t="s">
        <v>520</v>
      </c>
      <c r="D368" s="248"/>
      <c r="E368" s="202">
        <v>15.147</v>
      </c>
      <c r="F368" s="203"/>
      <c r="G368" s="204"/>
      <c r="M368" s="205" t="s">
        <v>520</v>
      </c>
      <c r="O368" s="192"/>
    </row>
    <row r="369" spans="1:104">
      <c r="A369" s="200"/>
      <c r="B369" s="201"/>
      <c r="C369" s="247" t="s">
        <v>521</v>
      </c>
      <c r="D369" s="248"/>
      <c r="E369" s="202">
        <v>89.484999999999999</v>
      </c>
      <c r="F369" s="203"/>
      <c r="G369" s="204"/>
      <c r="M369" s="205" t="s">
        <v>521</v>
      </c>
      <c r="O369" s="192"/>
    </row>
    <row r="370" spans="1:104">
      <c r="A370" s="193">
        <v>87</v>
      </c>
      <c r="B370" s="194" t="s">
        <v>522</v>
      </c>
      <c r="C370" s="195" t="s">
        <v>523</v>
      </c>
      <c r="D370" s="196" t="s">
        <v>90</v>
      </c>
      <c r="E370" s="197">
        <v>1002.0388</v>
      </c>
      <c r="F370" s="225">
        <v>0</v>
      </c>
      <c r="G370" s="198">
        <f>E370*F370</f>
        <v>0</v>
      </c>
      <c r="O370" s="192">
        <v>2</v>
      </c>
      <c r="AA370" s="170">
        <v>3</v>
      </c>
      <c r="AB370" s="170">
        <v>1</v>
      </c>
      <c r="AC370" s="170">
        <v>628522557</v>
      </c>
      <c r="AZ370" s="170">
        <v>2</v>
      </c>
      <c r="BA370" s="170">
        <f>IF(AZ370=1,G370,0)</f>
        <v>0</v>
      </c>
      <c r="BB370" s="170">
        <f>IF(AZ370=2,G370,0)</f>
        <v>0</v>
      </c>
      <c r="BC370" s="170">
        <f>IF(AZ370=3,G370,0)</f>
        <v>0</v>
      </c>
      <c r="BD370" s="170">
        <f>IF(AZ370=4,G370,0)</f>
        <v>0</v>
      </c>
      <c r="BE370" s="170">
        <f>IF(AZ370=5,G370,0)</f>
        <v>0</v>
      </c>
      <c r="CA370" s="199">
        <v>3</v>
      </c>
      <c r="CB370" s="199">
        <v>1</v>
      </c>
      <c r="CZ370" s="170">
        <v>3.8E-3</v>
      </c>
    </row>
    <row r="371" spans="1:104">
      <c r="A371" s="200"/>
      <c r="B371" s="201"/>
      <c r="C371" s="247" t="s">
        <v>519</v>
      </c>
      <c r="D371" s="248"/>
      <c r="E371" s="202">
        <v>897.40679999999998</v>
      </c>
      <c r="F371" s="203"/>
      <c r="G371" s="204"/>
      <c r="M371" s="205" t="s">
        <v>519</v>
      </c>
      <c r="O371" s="192"/>
    </row>
    <row r="372" spans="1:104">
      <c r="A372" s="200"/>
      <c r="B372" s="201"/>
      <c r="C372" s="247" t="s">
        <v>520</v>
      </c>
      <c r="D372" s="248"/>
      <c r="E372" s="202">
        <v>15.147</v>
      </c>
      <c r="F372" s="203"/>
      <c r="G372" s="204"/>
      <c r="M372" s="205" t="s">
        <v>520</v>
      </c>
      <c r="O372" s="192"/>
    </row>
    <row r="373" spans="1:104">
      <c r="A373" s="200"/>
      <c r="B373" s="201"/>
      <c r="C373" s="247" t="s">
        <v>521</v>
      </c>
      <c r="D373" s="248"/>
      <c r="E373" s="202">
        <v>89.484999999999999</v>
      </c>
      <c r="F373" s="203"/>
      <c r="G373" s="204"/>
      <c r="M373" s="205" t="s">
        <v>521</v>
      </c>
      <c r="O373" s="192"/>
    </row>
    <row r="374" spans="1:104" ht="20.399999999999999">
      <c r="A374" s="193">
        <v>88</v>
      </c>
      <c r="B374" s="194" t="s">
        <v>524</v>
      </c>
      <c r="C374" s="195" t="s">
        <v>525</v>
      </c>
      <c r="D374" s="196" t="s">
        <v>90</v>
      </c>
      <c r="E374" s="197">
        <v>1075.4418000000001</v>
      </c>
      <c r="F374" s="225">
        <v>0</v>
      </c>
      <c r="G374" s="198">
        <f>E374*F374</f>
        <v>0</v>
      </c>
      <c r="O374" s="192">
        <v>2</v>
      </c>
      <c r="AA374" s="170">
        <v>3</v>
      </c>
      <c r="AB374" s="170">
        <v>1</v>
      </c>
      <c r="AC374" s="170">
        <v>628522691</v>
      </c>
      <c r="AZ374" s="170">
        <v>2</v>
      </c>
      <c r="BA374" s="170">
        <f>IF(AZ374=1,G374,0)</f>
        <v>0</v>
      </c>
      <c r="BB374" s="170">
        <f>IF(AZ374=2,G374,0)</f>
        <v>0</v>
      </c>
      <c r="BC374" s="170">
        <f>IF(AZ374=3,G374,0)</f>
        <v>0</v>
      </c>
      <c r="BD374" s="170">
        <f>IF(AZ374=4,G374,0)</f>
        <v>0</v>
      </c>
      <c r="BE374" s="170">
        <f>IF(AZ374=5,G374,0)</f>
        <v>0</v>
      </c>
      <c r="CA374" s="199">
        <v>3</v>
      </c>
      <c r="CB374" s="199">
        <v>1</v>
      </c>
      <c r="CZ374" s="170">
        <v>4.4999999999999997E-3</v>
      </c>
    </row>
    <row r="375" spans="1:104">
      <c r="A375" s="200"/>
      <c r="B375" s="201"/>
      <c r="C375" s="247" t="s">
        <v>519</v>
      </c>
      <c r="D375" s="248"/>
      <c r="E375" s="202">
        <v>897.40679999999998</v>
      </c>
      <c r="F375" s="203"/>
      <c r="G375" s="204"/>
      <c r="M375" s="205" t="s">
        <v>519</v>
      </c>
      <c r="O375" s="192"/>
    </row>
    <row r="376" spans="1:104">
      <c r="A376" s="200"/>
      <c r="B376" s="201"/>
      <c r="C376" s="247" t="s">
        <v>526</v>
      </c>
      <c r="D376" s="248"/>
      <c r="E376" s="202">
        <v>178.035</v>
      </c>
      <c r="F376" s="203"/>
      <c r="G376" s="204"/>
      <c r="M376" s="205" t="s">
        <v>526</v>
      </c>
      <c r="O376" s="192"/>
    </row>
    <row r="377" spans="1:104">
      <c r="A377" s="193">
        <v>89</v>
      </c>
      <c r="B377" s="194" t="s">
        <v>527</v>
      </c>
      <c r="C377" s="195" t="s">
        <v>1272</v>
      </c>
      <c r="D377" s="196" t="s">
        <v>90</v>
      </c>
      <c r="E377" s="197">
        <v>236.11500000000001</v>
      </c>
      <c r="F377" s="225">
        <v>0</v>
      </c>
      <c r="G377" s="198">
        <f>E377*F377</f>
        <v>0</v>
      </c>
      <c r="O377" s="192">
        <v>2</v>
      </c>
      <c r="AA377" s="170">
        <v>3</v>
      </c>
      <c r="AB377" s="170">
        <v>7</v>
      </c>
      <c r="AC377" s="170">
        <v>69366198</v>
      </c>
      <c r="AZ377" s="170">
        <v>2</v>
      </c>
      <c r="BA377" s="170">
        <f>IF(AZ377=1,G377,0)</f>
        <v>0</v>
      </c>
      <c r="BB377" s="170">
        <f>IF(AZ377=2,G377,0)</f>
        <v>0</v>
      </c>
      <c r="BC377" s="170">
        <f>IF(AZ377=3,G377,0)</f>
        <v>0</v>
      </c>
      <c r="BD377" s="170">
        <f>IF(AZ377=4,G377,0)</f>
        <v>0</v>
      </c>
      <c r="BE377" s="170">
        <f>IF(AZ377=5,G377,0)</f>
        <v>0</v>
      </c>
      <c r="CA377" s="199">
        <v>3</v>
      </c>
      <c r="CB377" s="199">
        <v>7</v>
      </c>
      <c r="CZ377" s="170">
        <v>2.9999999999999997E-4</v>
      </c>
    </row>
    <row r="378" spans="1:104">
      <c r="A378" s="200"/>
      <c r="B378" s="201"/>
      <c r="C378" s="247" t="s">
        <v>516</v>
      </c>
      <c r="D378" s="248"/>
      <c r="E378" s="202">
        <v>236.11500000000001</v>
      </c>
      <c r="F378" s="203"/>
      <c r="G378" s="204"/>
      <c r="M378" s="205" t="s">
        <v>516</v>
      </c>
      <c r="O378" s="192"/>
    </row>
    <row r="379" spans="1:104">
      <c r="A379" s="193">
        <v>90</v>
      </c>
      <c r="B379" s="194" t="s">
        <v>528</v>
      </c>
      <c r="C379" s="195" t="s">
        <v>529</v>
      </c>
      <c r="D379" s="196" t="s">
        <v>101</v>
      </c>
      <c r="E379" s="197">
        <v>15.958482582</v>
      </c>
      <c r="F379" s="225">
        <v>0</v>
      </c>
      <c r="G379" s="198">
        <f>E379*F379</f>
        <v>0</v>
      </c>
      <c r="O379" s="192">
        <v>2</v>
      </c>
      <c r="AA379" s="170">
        <v>7</v>
      </c>
      <c r="AB379" s="170">
        <v>1001</v>
      </c>
      <c r="AC379" s="170">
        <v>5</v>
      </c>
      <c r="AZ379" s="170">
        <v>2</v>
      </c>
      <c r="BA379" s="170">
        <f>IF(AZ379=1,G379,0)</f>
        <v>0</v>
      </c>
      <c r="BB379" s="170">
        <f>IF(AZ379=2,G379,0)</f>
        <v>0</v>
      </c>
      <c r="BC379" s="170">
        <f>IF(AZ379=3,G379,0)</f>
        <v>0</v>
      </c>
      <c r="BD379" s="170">
        <f>IF(AZ379=4,G379,0)</f>
        <v>0</v>
      </c>
      <c r="BE379" s="170">
        <f>IF(AZ379=5,G379,0)</f>
        <v>0</v>
      </c>
      <c r="CA379" s="199">
        <v>7</v>
      </c>
      <c r="CB379" s="199">
        <v>1001</v>
      </c>
      <c r="CZ379" s="170">
        <v>0</v>
      </c>
    </row>
    <row r="380" spans="1:104">
      <c r="A380" s="206"/>
      <c r="B380" s="207" t="s">
        <v>89</v>
      </c>
      <c r="C380" s="208" t="str">
        <f>CONCATENATE(B332," ",C332)</f>
        <v>712 Živičné krytiny</v>
      </c>
      <c r="D380" s="209"/>
      <c r="E380" s="210"/>
      <c r="F380" s="211"/>
      <c r="G380" s="212">
        <f>SUM(G332:G379)</f>
        <v>0</v>
      </c>
      <c r="O380" s="192">
        <v>4</v>
      </c>
      <c r="BA380" s="213">
        <f>SUM(BA332:BA379)</f>
        <v>0</v>
      </c>
      <c r="BB380" s="213">
        <f>SUM(BB332:BB379)</f>
        <v>0</v>
      </c>
      <c r="BC380" s="213">
        <f>SUM(BC332:BC379)</f>
        <v>0</v>
      </c>
      <c r="BD380" s="213">
        <f>SUM(BD332:BD379)</f>
        <v>0</v>
      </c>
      <c r="BE380" s="213">
        <f>SUM(BE332:BE379)</f>
        <v>0</v>
      </c>
    </row>
    <row r="381" spans="1:104">
      <c r="A381" s="185" t="s">
        <v>23</v>
      </c>
      <c r="B381" s="186" t="s">
        <v>86</v>
      </c>
      <c r="C381" s="187" t="s">
        <v>87</v>
      </c>
      <c r="D381" s="188"/>
      <c r="E381" s="189"/>
      <c r="F381" s="189"/>
      <c r="G381" s="190"/>
      <c r="H381" s="191"/>
      <c r="I381" s="191"/>
      <c r="O381" s="192">
        <v>1</v>
      </c>
    </row>
    <row r="382" spans="1:104" ht="20.399999999999999">
      <c r="A382" s="193">
        <v>91</v>
      </c>
      <c r="B382" s="194" t="s">
        <v>530</v>
      </c>
      <c r="C382" s="195" t="s">
        <v>531</v>
      </c>
      <c r="D382" s="196" t="s">
        <v>90</v>
      </c>
      <c r="E382" s="197">
        <v>1456.12</v>
      </c>
      <c r="F382" s="225">
        <v>0</v>
      </c>
      <c r="G382" s="198">
        <f>E382*F382</f>
        <v>0</v>
      </c>
      <c r="O382" s="192">
        <v>2</v>
      </c>
      <c r="AA382" s="170">
        <v>1</v>
      </c>
      <c r="AB382" s="170">
        <v>7</v>
      </c>
      <c r="AC382" s="170">
        <v>7</v>
      </c>
      <c r="AZ382" s="170">
        <v>2</v>
      </c>
      <c r="BA382" s="170">
        <f>IF(AZ382=1,G382,0)</f>
        <v>0</v>
      </c>
      <c r="BB382" s="170">
        <f>IF(AZ382=2,G382,0)</f>
        <v>0</v>
      </c>
      <c r="BC382" s="170">
        <f>IF(AZ382=3,G382,0)</f>
        <v>0</v>
      </c>
      <c r="BD382" s="170">
        <f>IF(AZ382=4,G382,0)</f>
        <v>0</v>
      </c>
      <c r="BE382" s="170">
        <f>IF(AZ382=5,G382,0)</f>
        <v>0</v>
      </c>
      <c r="CA382" s="199">
        <v>1</v>
      </c>
      <c r="CB382" s="199">
        <v>7</v>
      </c>
      <c r="CZ382" s="170">
        <v>0</v>
      </c>
    </row>
    <row r="383" spans="1:104">
      <c r="A383" s="200"/>
      <c r="B383" s="201"/>
      <c r="C383" s="247" t="s">
        <v>390</v>
      </c>
      <c r="D383" s="248"/>
      <c r="E383" s="202">
        <v>193.3</v>
      </c>
      <c r="F383" s="203"/>
      <c r="G383" s="204"/>
      <c r="M383" s="205" t="s">
        <v>390</v>
      </c>
      <c r="O383" s="192"/>
    </row>
    <row r="384" spans="1:104">
      <c r="A384" s="200"/>
      <c r="B384" s="201"/>
      <c r="C384" s="254" t="s">
        <v>122</v>
      </c>
      <c r="D384" s="248"/>
      <c r="E384" s="214">
        <v>193.3</v>
      </c>
      <c r="F384" s="203"/>
      <c r="G384" s="204"/>
      <c r="M384" s="205" t="s">
        <v>122</v>
      </c>
      <c r="O384" s="192"/>
    </row>
    <row r="385" spans="1:104" ht="31.2">
      <c r="A385" s="200"/>
      <c r="B385" s="201"/>
      <c r="C385" s="247" t="s">
        <v>386</v>
      </c>
      <c r="D385" s="248"/>
      <c r="E385" s="202">
        <v>48.26</v>
      </c>
      <c r="F385" s="203"/>
      <c r="G385" s="204"/>
      <c r="M385" s="205" t="s">
        <v>386</v>
      </c>
      <c r="O385" s="192"/>
    </row>
    <row r="386" spans="1:104">
      <c r="A386" s="200"/>
      <c r="B386" s="201"/>
      <c r="C386" s="247" t="s">
        <v>387</v>
      </c>
      <c r="D386" s="248"/>
      <c r="E386" s="202">
        <v>24.61</v>
      </c>
      <c r="F386" s="203"/>
      <c r="G386" s="204"/>
      <c r="M386" s="205" t="s">
        <v>387</v>
      </c>
      <c r="O386" s="192"/>
    </row>
    <row r="387" spans="1:104">
      <c r="A387" s="200"/>
      <c r="B387" s="201"/>
      <c r="C387" s="254" t="s">
        <v>122</v>
      </c>
      <c r="D387" s="248"/>
      <c r="E387" s="214">
        <v>72.87</v>
      </c>
      <c r="F387" s="203"/>
      <c r="G387" s="204"/>
      <c r="M387" s="205" t="s">
        <v>122</v>
      </c>
      <c r="O387" s="192"/>
    </row>
    <row r="388" spans="1:104" ht="31.2">
      <c r="A388" s="200"/>
      <c r="B388" s="201"/>
      <c r="C388" s="247" t="s">
        <v>397</v>
      </c>
      <c r="D388" s="248"/>
      <c r="E388" s="202">
        <v>303.77</v>
      </c>
      <c r="F388" s="203"/>
      <c r="G388" s="204"/>
      <c r="M388" s="205" t="s">
        <v>397</v>
      </c>
      <c r="O388" s="192"/>
    </row>
    <row r="389" spans="1:104">
      <c r="A389" s="200"/>
      <c r="B389" s="201"/>
      <c r="C389" s="247" t="s">
        <v>398</v>
      </c>
      <c r="D389" s="248"/>
      <c r="E389" s="202">
        <v>164.26</v>
      </c>
      <c r="F389" s="203"/>
      <c r="G389" s="204"/>
      <c r="M389" s="205" t="s">
        <v>398</v>
      </c>
      <c r="O389" s="192"/>
    </row>
    <row r="390" spans="1:104">
      <c r="A390" s="200"/>
      <c r="B390" s="201"/>
      <c r="C390" s="254" t="s">
        <v>122</v>
      </c>
      <c r="D390" s="248"/>
      <c r="E390" s="214">
        <v>468.03</v>
      </c>
      <c r="F390" s="203"/>
      <c r="G390" s="204"/>
      <c r="M390" s="205" t="s">
        <v>122</v>
      </c>
      <c r="O390" s="192"/>
    </row>
    <row r="391" spans="1:104">
      <c r="A391" s="200"/>
      <c r="B391" s="201"/>
      <c r="C391" s="247" t="s">
        <v>278</v>
      </c>
      <c r="D391" s="248"/>
      <c r="E391" s="202">
        <v>30.07</v>
      </c>
      <c r="F391" s="203"/>
      <c r="G391" s="204"/>
      <c r="M391" s="205" t="s">
        <v>278</v>
      </c>
      <c r="O391" s="192"/>
    </row>
    <row r="392" spans="1:104">
      <c r="A392" s="200"/>
      <c r="B392" s="201"/>
      <c r="C392" s="247" t="s">
        <v>279</v>
      </c>
      <c r="D392" s="248"/>
      <c r="E392" s="202">
        <v>40.58</v>
      </c>
      <c r="F392" s="203"/>
      <c r="G392" s="204"/>
      <c r="M392" s="205" t="s">
        <v>279</v>
      </c>
      <c r="O392" s="192"/>
    </row>
    <row r="393" spans="1:104">
      <c r="A393" s="200"/>
      <c r="B393" s="201"/>
      <c r="C393" s="247" t="s">
        <v>280</v>
      </c>
      <c r="D393" s="248"/>
      <c r="E393" s="202">
        <v>32.15</v>
      </c>
      <c r="F393" s="203"/>
      <c r="G393" s="204"/>
      <c r="M393" s="205" t="s">
        <v>280</v>
      </c>
      <c r="O393" s="192"/>
    </row>
    <row r="394" spans="1:104">
      <c r="A394" s="200"/>
      <c r="B394" s="201"/>
      <c r="C394" s="247" t="s">
        <v>281</v>
      </c>
      <c r="D394" s="248"/>
      <c r="E394" s="202">
        <v>54.08</v>
      </c>
      <c r="F394" s="203"/>
      <c r="G394" s="204"/>
      <c r="M394" s="205" t="s">
        <v>281</v>
      </c>
      <c r="O394" s="192"/>
    </row>
    <row r="395" spans="1:104">
      <c r="A395" s="200"/>
      <c r="B395" s="201"/>
      <c r="C395" s="247" t="s">
        <v>282</v>
      </c>
      <c r="D395" s="248"/>
      <c r="E395" s="202">
        <v>23.04</v>
      </c>
      <c r="F395" s="203"/>
      <c r="G395" s="204"/>
      <c r="M395" s="205" t="s">
        <v>282</v>
      </c>
      <c r="O395" s="192"/>
    </row>
    <row r="396" spans="1:104">
      <c r="A396" s="200"/>
      <c r="B396" s="201"/>
      <c r="C396" s="247" t="s">
        <v>283</v>
      </c>
      <c r="D396" s="248"/>
      <c r="E396" s="202">
        <v>22.04</v>
      </c>
      <c r="F396" s="203"/>
      <c r="G396" s="204"/>
      <c r="M396" s="205" t="s">
        <v>283</v>
      </c>
      <c r="O396" s="192"/>
    </row>
    <row r="397" spans="1:104">
      <c r="A397" s="200"/>
      <c r="B397" s="201"/>
      <c r="C397" s="254" t="s">
        <v>122</v>
      </c>
      <c r="D397" s="248"/>
      <c r="E397" s="214">
        <v>201.95999999999998</v>
      </c>
      <c r="F397" s="203"/>
      <c r="G397" s="204"/>
      <c r="M397" s="205" t="s">
        <v>122</v>
      </c>
      <c r="O397" s="192"/>
    </row>
    <row r="398" spans="1:104">
      <c r="A398" s="200"/>
      <c r="B398" s="201"/>
      <c r="C398" s="247" t="s">
        <v>532</v>
      </c>
      <c r="D398" s="248"/>
      <c r="E398" s="202">
        <v>497.66</v>
      </c>
      <c r="F398" s="203"/>
      <c r="G398" s="204"/>
      <c r="M398" s="205" t="s">
        <v>532</v>
      </c>
      <c r="O398" s="192"/>
    </row>
    <row r="399" spans="1:104">
      <c r="A399" s="200"/>
      <c r="B399" s="201"/>
      <c r="C399" s="247" t="s">
        <v>533</v>
      </c>
      <c r="D399" s="248"/>
      <c r="E399" s="202">
        <v>22.3</v>
      </c>
      <c r="F399" s="203"/>
      <c r="G399" s="204"/>
      <c r="M399" s="205" t="s">
        <v>533</v>
      </c>
      <c r="O399" s="192"/>
    </row>
    <row r="400" spans="1:104">
      <c r="A400" s="193">
        <v>92</v>
      </c>
      <c r="B400" s="194" t="s">
        <v>534</v>
      </c>
      <c r="C400" s="195" t="s">
        <v>535</v>
      </c>
      <c r="D400" s="196" t="s">
        <v>90</v>
      </c>
      <c r="E400" s="197">
        <v>2403.1999999999998</v>
      </c>
      <c r="F400" s="225">
        <v>0</v>
      </c>
      <c r="G400" s="198">
        <f>E400*F400</f>
        <v>0</v>
      </c>
      <c r="O400" s="192">
        <v>2</v>
      </c>
      <c r="AA400" s="170">
        <v>1</v>
      </c>
      <c r="AB400" s="170">
        <v>7</v>
      </c>
      <c r="AC400" s="170">
        <v>7</v>
      </c>
      <c r="AZ400" s="170">
        <v>2</v>
      </c>
      <c r="BA400" s="170">
        <f>IF(AZ400=1,G400,0)</f>
        <v>0</v>
      </c>
      <c r="BB400" s="170">
        <f>IF(AZ400=2,G400,0)</f>
        <v>0</v>
      </c>
      <c r="BC400" s="170">
        <f>IF(AZ400=3,G400,0)</f>
        <v>0</v>
      </c>
      <c r="BD400" s="170">
        <f>IF(AZ400=4,G400,0)</f>
        <v>0</v>
      </c>
      <c r="BE400" s="170">
        <f>IF(AZ400=5,G400,0)</f>
        <v>0</v>
      </c>
      <c r="CA400" s="199">
        <v>1</v>
      </c>
      <c r="CB400" s="199">
        <v>7</v>
      </c>
      <c r="CZ400" s="170">
        <v>0</v>
      </c>
    </row>
    <row r="401" spans="1:104">
      <c r="A401" s="200"/>
      <c r="B401" s="201"/>
      <c r="C401" s="255" t="s">
        <v>125</v>
      </c>
      <c r="D401" s="248"/>
      <c r="E401" s="215">
        <v>0</v>
      </c>
      <c r="F401" s="203"/>
      <c r="G401" s="204"/>
      <c r="M401" s="205" t="s">
        <v>125</v>
      </c>
      <c r="O401" s="192"/>
    </row>
    <row r="402" spans="1:104">
      <c r="A402" s="200"/>
      <c r="B402" s="201"/>
      <c r="C402" s="255" t="s">
        <v>505</v>
      </c>
      <c r="D402" s="248"/>
      <c r="E402" s="215">
        <v>315.55</v>
      </c>
      <c r="F402" s="203"/>
      <c r="G402" s="204"/>
      <c r="M402" s="205" t="s">
        <v>505</v>
      </c>
      <c r="O402" s="192"/>
    </row>
    <row r="403" spans="1:104">
      <c r="A403" s="200"/>
      <c r="B403" s="201"/>
      <c r="C403" s="255" t="s">
        <v>495</v>
      </c>
      <c r="D403" s="248"/>
      <c r="E403" s="215">
        <v>323.84500000000003</v>
      </c>
      <c r="F403" s="203"/>
      <c r="G403" s="204"/>
      <c r="M403" s="205" t="s">
        <v>495</v>
      </c>
      <c r="O403" s="192"/>
    </row>
    <row r="404" spans="1:104">
      <c r="A404" s="200"/>
      <c r="B404" s="201"/>
      <c r="C404" s="255" t="s">
        <v>536</v>
      </c>
      <c r="D404" s="248"/>
      <c r="E404" s="215">
        <v>-18.688800000000001</v>
      </c>
      <c r="F404" s="203"/>
      <c r="G404" s="204"/>
      <c r="M404" s="205" t="s">
        <v>536</v>
      </c>
      <c r="O404" s="192"/>
    </row>
    <row r="405" spans="1:104">
      <c r="A405" s="200"/>
      <c r="B405" s="201"/>
      <c r="C405" s="255" t="s">
        <v>126</v>
      </c>
      <c r="D405" s="248"/>
      <c r="E405" s="215">
        <v>620.70619999999997</v>
      </c>
      <c r="F405" s="203"/>
      <c r="G405" s="204"/>
      <c r="M405" s="205" t="s">
        <v>126</v>
      </c>
      <c r="O405" s="192"/>
    </row>
    <row r="406" spans="1:104">
      <c r="A406" s="200"/>
      <c r="B406" s="201"/>
      <c r="C406" s="247" t="s">
        <v>537</v>
      </c>
      <c r="D406" s="248"/>
      <c r="E406" s="202">
        <v>1862.13</v>
      </c>
      <c r="F406" s="203"/>
      <c r="G406" s="204"/>
      <c r="M406" s="205" t="s">
        <v>537</v>
      </c>
      <c r="O406" s="192"/>
    </row>
    <row r="407" spans="1:104">
      <c r="A407" s="200"/>
      <c r="B407" s="201"/>
      <c r="C407" s="247" t="s">
        <v>538</v>
      </c>
      <c r="D407" s="248"/>
      <c r="E407" s="202">
        <v>445.95</v>
      </c>
      <c r="F407" s="203"/>
      <c r="G407" s="204"/>
      <c r="M407" s="205" t="s">
        <v>538</v>
      </c>
      <c r="O407" s="192"/>
    </row>
    <row r="408" spans="1:104">
      <c r="A408" s="200"/>
      <c r="B408" s="201"/>
      <c r="C408" s="247" t="s">
        <v>507</v>
      </c>
      <c r="D408" s="248"/>
      <c r="E408" s="202">
        <v>13.77</v>
      </c>
      <c r="F408" s="203"/>
      <c r="G408" s="204"/>
      <c r="M408" s="205" t="s">
        <v>507</v>
      </c>
      <c r="O408" s="192"/>
    </row>
    <row r="409" spans="1:104">
      <c r="A409" s="200"/>
      <c r="B409" s="201"/>
      <c r="C409" s="247" t="s">
        <v>508</v>
      </c>
      <c r="D409" s="248"/>
      <c r="E409" s="202">
        <v>81.349999999999994</v>
      </c>
      <c r="F409" s="203"/>
      <c r="G409" s="204"/>
      <c r="M409" s="205" t="s">
        <v>508</v>
      </c>
      <c r="O409" s="192"/>
    </row>
    <row r="410" spans="1:104">
      <c r="A410" s="193">
        <v>93</v>
      </c>
      <c r="B410" s="194" t="s">
        <v>539</v>
      </c>
      <c r="C410" s="195" t="s">
        <v>540</v>
      </c>
      <c r="D410" s="196" t="s">
        <v>100</v>
      </c>
      <c r="E410" s="197">
        <v>199.7422</v>
      </c>
      <c r="F410" s="225">
        <v>0</v>
      </c>
      <c r="G410" s="198">
        <f>E410*F410</f>
        <v>0</v>
      </c>
      <c r="O410" s="192">
        <v>2</v>
      </c>
      <c r="AA410" s="170">
        <v>3</v>
      </c>
      <c r="AB410" s="170">
        <v>7</v>
      </c>
      <c r="AC410" s="170" t="s">
        <v>539</v>
      </c>
      <c r="AZ410" s="170">
        <v>2</v>
      </c>
      <c r="BA410" s="170">
        <f>IF(AZ410=1,G410,0)</f>
        <v>0</v>
      </c>
      <c r="BB410" s="170">
        <f>IF(AZ410=2,G410,0)</f>
        <v>0</v>
      </c>
      <c r="BC410" s="170">
        <f>IF(AZ410=3,G410,0)</f>
        <v>0</v>
      </c>
      <c r="BD410" s="170">
        <f>IF(AZ410=4,G410,0)</f>
        <v>0</v>
      </c>
      <c r="BE410" s="170">
        <f>IF(AZ410=5,G410,0)</f>
        <v>0</v>
      </c>
      <c r="CA410" s="199">
        <v>3</v>
      </c>
      <c r="CB410" s="199">
        <v>7</v>
      </c>
      <c r="CZ410" s="170">
        <v>0.02</v>
      </c>
    </row>
    <row r="411" spans="1:104">
      <c r="A411" s="200"/>
      <c r="B411" s="201"/>
      <c r="C411" s="247" t="s">
        <v>541</v>
      </c>
      <c r="D411" s="248"/>
      <c r="E411" s="202">
        <v>157.03960000000001</v>
      </c>
      <c r="F411" s="203"/>
      <c r="G411" s="204"/>
      <c r="M411" s="205" t="s">
        <v>541</v>
      </c>
      <c r="O411" s="192"/>
    </row>
    <row r="412" spans="1:104">
      <c r="A412" s="200"/>
      <c r="B412" s="201"/>
      <c r="C412" s="247" t="s">
        <v>542</v>
      </c>
      <c r="D412" s="248"/>
      <c r="E412" s="202">
        <v>37.608499999999999</v>
      </c>
      <c r="F412" s="203"/>
      <c r="G412" s="204"/>
      <c r="M412" s="205" t="s">
        <v>542</v>
      </c>
      <c r="O412" s="192"/>
    </row>
    <row r="413" spans="1:104">
      <c r="A413" s="200"/>
      <c r="B413" s="201"/>
      <c r="C413" s="247" t="s">
        <v>543</v>
      </c>
      <c r="D413" s="248"/>
      <c r="E413" s="202">
        <v>1.5146999999999999</v>
      </c>
      <c r="F413" s="203"/>
      <c r="G413" s="204"/>
      <c r="M413" s="205" t="s">
        <v>543</v>
      </c>
      <c r="O413" s="192"/>
    </row>
    <row r="414" spans="1:104">
      <c r="A414" s="200"/>
      <c r="B414" s="201"/>
      <c r="C414" s="247" t="s">
        <v>544</v>
      </c>
      <c r="D414" s="248"/>
      <c r="E414" s="202">
        <v>3.5794000000000001</v>
      </c>
      <c r="F414" s="203"/>
      <c r="G414" s="204"/>
      <c r="M414" s="205" t="s">
        <v>544</v>
      </c>
      <c r="O414" s="192"/>
    </row>
    <row r="415" spans="1:104">
      <c r="A415" s="193">
        <v>94</v>
      </c>
      <c r="B415" s="194" t="s">
        <v>545</v>
      </c>
      <c r="C415" s="195" t="s">
        <v>546</v>
      </c>
      <c r="D415" s="196" t="s">
        <v>90</v>
      </c>
      <c r="E415" s="197">
        <v>285.97800000000001</v>
      </c>
      <c r="F415" s="225">
        <v>0</v>
      </c>
      <c r="G415" s="198">
        <f>E415*F415</f>
        <v>0</v>
      </c>
      <c r="O415" s="192">
        <v>2</v>
      </c>
      <c r="AA415" s="170">
        <v>3</v>
      </c>
      <c r="AB415" s="170">
        <v>7</v>
      </c>
      <c r="AC415" s="170">
        <v>28375770</v>
      </c>
      <c r="AZ415" s="170">
        <v>2</v>
      </c>
      <c r="BA415" s="170">
        <f>IF(AZ415=1,G415,0)</f>
        <v>0</v>
      </c>
      <c r="BB415" s="170">
        <f>IF(AZ415=2,G415,0)</f>
        <v>0</v>
      </c>
      <c r="BC415" s="170">
        <f>IF(AZ415=3,G415,0)</f>
        <v>0</v>
      </c>
      <c r="BD415" s="170">
        <f>IF(AZ415=4,G415,0)</f>
        <v>0</v>
      </c>
      <c r="BE415" s="170">
        <f>IF(AZ415=5,G415,0)</f>
        <v>0</v>
      </c>
      <c r="CA415" s="199">
        <v>3</v>
      </c>
      <c r="CB415" s="199">
        <v>7</v>
      </c>
      <c r="CZ415" s="170">
        <v>1.75E-3</v>
      </c>
    </row>
    <row r="416" spans="1:104">
      <c r="A416" s="200"/>
      <c r="B416" s="201"/>
      <c r="C416" s="247" t="s">
        <v>547</v>
      </c>
      <c r="D416" s="248"/>
      <c r="E416" s="202">
        <v>273.71300000000002</v>
      </c>
      <c r="F416" s="203"/>
      <c r="G416" s="204"/>
      <c r="M416" s="205" t="s">
        <v>547</v>
      </c>
      <c r="O416" s="192"/>
    </row>
    <row r="417" spans="1:104">
      <c r="A417" s="200"/>
      <c r="B417" s="201"/>
      <c r="C417" s="247" t="s">
        <v>548</v>
      </c>
      <c r="D417" s="248"/>
      <c r="E417" s="202">
        <v>12.265000000000001</v>
      </c>
      <c r="F417" s="203"/>
      <c r="G417" s="204"/>
      <c r="M417" s="205" t="s">
        <v>548</v>
      </c>
      <c r="O417" s="192"/>
    </row>
    <row r="418" spans="1:104">
      <c r="A418" s="193">
        <v>95</v>
      </c>
      <c r="B418" s="194" t="s">
        <v>549</v>
      </c>
      <c r="C418" s="195" t="s">
        <v>550</v>
      </c>
      <c r="D418" s="196" t="s">
        <v>90</v>
      </c>
      <c r="E418" s="197">
        <v>222.15600000000001</v>
      </c>
      <c r="F418" s="225">
        <v>0</v>
      </c>
      <c r="G418" s="198">
        <f>E418*F418</f>
        <v>0</v>
      </c>
      <c r="O418" s="192">
        <v>2</v>
      </c>
      <c r="AA418" s="170">
        <v>3</v>
      </c>
      <c r="AB418" s="170">
        <v>7</v>
      </c>
      <c r="AC418" s="170">
        <v>28375776</v>
      </c>
      <c r="AZ418" s="170">
        <v>2</v>
      </c>
      <c r="BA418" s="170">
        <f>IF(AZ418=1,G418,0)</f>
        <v>0</v>
      </c>
      <c r="BB418" s="170">
        <f>IF(AZ418=2,G418,0)</f>
        <v>0</v>
      </c>
      <c r="BC418" s="170">
        <f>IF(AZ418=3,G418,0)</f>
        <v>0</v>
      </c>
      <c r="BD418" s="170">
        <f>IF(AZ418=4,G418,0)</f>
        <v>0</v>
      </c>
      <c r="BE418" s="170">
        <f>IF(AZ418=5,G418,0)</f>
        <v>0</v>
      </c>
      <c r="CA418" s="199">
        <v>3</v>
      </c>
      <c r="CB418" s="199">
        <v>7</v>
      </c>
      <c r="CZ418" s="170">
        <v>4.0099999999999997E-3</v>
      </c>
    </row>
    <row r="419" spans="1:104">
      <c r="A419" s="200"/>
      <c r="B419" s="201"/>
      <c r="C419" s="247" t="s">
        <v>551</v>
      </c>
      <c r="D419" s="248"/>
      <c r="E419" s="202">
        <v>222.15600000000001</v>
      </c>
      <c r="F419" s="203"/>
      <c r="G419" s="204"/>
      <c r="M419" s="205" t="s">
        <v>551</v>
      </c>
      <c r="O419" s="192"/>
    </row>
    <row r="420" spans="1:104">
      <c r="A420" s="193">
        <v>96</v>
      </c>
      <c r="B420" s="194" t="s">
        <v>552</v>
      </c>
      <c r="C420" s="195" t="s">
        <v>553</v>
      </c>
      <c r="D420" s="196" t="s">
        <v>90</v>
      </c>
      <c r="E420" s="197">
        <v>807.62</v>
      </c>
      <c r="F420" s="225">
        <v>0</v>
      </c>
      <c r="G420" s="198">
        <f>E420*F420</f>
        <v>0</v>
      </c>
      <c r="O420" s="192">
        <v>2</v>
      </c>
      <c r="AA420" s="170">
        <v>3</v>
      </c>
      <c r="AB420" s="170">
        <v>1</v>
      </c>
      <c r="AC420" s="170">
        <v>28375777</v>
      </c>
      <c r="AZ420" s="170">
        <v>2</v>
      </c>
      <c r="BA420" s="170">
        <f>IF(AZ420=1,G420,0)</f>
        <v>0</v>
      </c>
      <c r="BB420" s="170">
        <f>IF(AZ420=2,G420,0)</f>
        <v>0</v>
      </c>
      <c r="BC420" s="170">
        <f>IF(AZ420=3,G420,0)</f>
        <v>0</v>
      </c>
      <c r="BD420" s="170">
        <f>IF(AZ420=4,G420,0)</f>
        <v>0</v>
      </c>
      <c r="BE420" s="170">
        <f>IF(AZ420=5,G420,0)</f>
        <v>0</v>
      </c>
      <c r="CA420" s="199">
        <v>3</v>
      </c>
      <c r="CB420" s="199">
        <v>1</v>
      </c>
      <c r="CZ420" s="170">
        <v>4.0800000000000003E-3</v>
      </c>
    </row>
    <row r="421" spans="1:104">
      <c r="A421" s="200"/>
      <c r="B421" s="201"/>
      <c r="C421" s="255" t="s">
        <v>125</v>
      </c>
      <c r="D421" s="248"/>
      <c r="E421" s="215">
        <v>0</v>
      </c>
      <c r="F421" s="203"/>
      <c r="G421" s="204"/>
      <c r="M421" s="205" t="s">
        <v>125</v>
      </c>
      <c r="O421" s="192"/>
    </row>
    <row r="422" spans="1:104">
      <c r="A422" s="200"/>
      <c r="B422" s="201"/>
      <c r="C422" s="255" t="s">
        <v>390</v>
      </c>
      <c r="D422" s="248"/>
      <c r="E422" s="215">
        <v>193.3</v>
      </c>
      <c r="F422" s="203"/>
      <c r="G422" s="204"/>
      <c r="M422" s="205" t="s">
        <v>390</v>
      </c>
      <c r="O422" s="192"/>
    </row>
    <row r="423" spans="1:104" ht="31.2">
      <c r="A423" s="200"/>
      <c r="B423" s="201"/>
      <c r="C423" s="255" t="s">
        <v>386</v>
      </c>
      <c r="D423" s="248"/>
      <c r="E423" s="215">
        <v>48.26</v>
      </c>
      <c r="F423" s="203"/>
      <c r="G423" s="204"/>
      <c r="M423" s="205" t="s">
        <v>386</v>
      </c>
      <c r="O423" s="192"/>
    </row>
    <row r="424" spans="1:104">
      <c r="A424" s="200"/>
      <c r="B424" s="201"/>
      <c r="C424" s="255" t="s">
        <v>387</v>
      </c>
      <c r="D424" s="248"/>
      <c r="E424" s="215">
        <v>24.61</v>
      </c>
      <c r="F424" s="203"/>
      <c r="G424" s="204"/>
      <c r="M424" s="205" t="s">
        <v>387</v>
      </c>
      <c r="O424" s="192"/>
    </row>
    <row r="425" spans="1:104" ht="31.2">
      <c r="A425" s="200"/>
      <c r="B425" s="201"/>
      <c r="C425" s="255" t="s">
        <v>397</v>
      </c>
      <c r="D425" s="248"/>
      <c r="E425" s="215">
        <v>303.77</v>
      </c>
      <c r="F425" s="203"/>
      <c r="G425" s="204"/>
      <c r="M425" s="205" t="s">
        <v>397</v>
      </c>
      <c r="O425" s="192"/>
    </row>
    <row r="426" spans="1:104">
      <c r="A426" s="200"/>
      <c r="B426" s="201"/>
      <c r="C426" s="255" t="s">
        <v>398</v>
      </c>
      <c r="D426" s="248"/>
      <c r="E426" s="215">
        <v>164.26</v>
      </c>
      <c r="F426" s="203"/>
      <c r="G426" s="204"/>
      <c r="M426" s="205" t="s">
        <v>398</v>
      </c>
      <c r="O426" s="192"/>
    </row>
    <row r="427" spans="1:104">
      <c r="A427" s="200"/>
      <c r="B427" s="201"/>
      <c r="C427" s="255" t="s">
        <v>126</v>
      </c>
      <c r="D427" s="248"/>
      <c r="E427" s="215">
        <v>734.2</v>
      </c>
      <c r="F427" s="203"/>
      <c r="G427" s="204"/>
      <c r="M427" s="205" t="s">
        <v>126</v>
      </c>
      <c r="O427" s="192"/>
    </row>
    <row r="428" spans="1:104">
      <c r="A428" s="200"/>
      <c r="B428" s="201"/>
      <c r="C428" s="247" t="s">
        <v>554</v>
      </c>
      <c r="D428" s="248"/>
      <c r="E428" s="202">
        <v>807.62</v>
      </c>
      <c r="F428" s="203"/>
      <c r="G428" s="204"/>
      <c r="M428" s="205" t="s">
        <v>554</v>
      </c>
      <c r="O428" s="192"/>
    </row>
    <row r="429" spans="1:104">
      <c r="A429" s="193">
        <v>97</v>
      </c>
      <c r="B429" s="194" t="s">
        <v>555</v>
      </c>
      <c r="C429" s="195" t="s">
        <v>556</v>
      </c>
      <c r="D429" s="196" t="s">
        <v>100</v>
      </c>
      <c r="E429" s="197">
        <v>16.925899999999999</v>
      </c>
      <c r="F429" s="225">
        <v>0</v>
      </c>
      <c r="G429" s="198">
        <f>E429*F429</f>
        <v>0</v>
      </c>
      <c r="O429" s="192">
        <v>2</v>
      </c>
      <c r="AA429" s="170">
        <v>3</v>
      </c>
      <c r="AB429" s="170">
        <v>7</v>
      </c>
      <c r="AC429" s="170">
        <v>28375976</v>
      </c>
      <c r="AZ429" s="170">
        <v>2</v>
      </c>
      <c r="BA429" s="170">
        <f>IF(AZ429=1,G429,0)</f>
        <v>0</v>
      </c>
      <c r="BB429" s="170">
        <f>IF(AZ429=2,G429,0)</f>
        <v>0</v>
      </c>
      <c r="BC429" s="170">
        <f>IF(AZ429=3,G429,0)</f>
        <v>0</v>
      </c>
      <c r="BD429" s="170">
        <f>IF(AZ429=4,G429,0)</f>
        <v>0</v>
      </c>
      <c r="BE429" s="170">
        <f>IF(AZ429=5,G429,0)</f>
        <v>0</v>
      </c>
      <c r="CA429" s="199">
        <v>3</v>
      </c>
      <c r="CB429" s="199">
        <v>7</v>
      </c>
      <c r="CZ429" s="170">
        <v>0.02</v>
      </c>
    </row>
    <row r="430" spans="1:104">
      <c r="A430" s="200"/>
      <c r="B430" s="201"/>
      <c r="C430" s="247" t="s">
        <v>557</v>
      </c>
      <c r="D430" s="248"/>
      <c r="E430" s="202">
        <v>13.6556</v>
      </c>
      <c r="F430" s="203"/>
      <c r="G430" s="204"/>
      <c r="M430" s="205" t="s">
        <v>557</v>
      </c>
      <c r="O430" s="192"/>
    </row>
    <row r="431" spans="1:104">
      <c r="A431" s="200"/>
      <c r="B431" s="201"/>
      <c r="C431" s="247" t="s">
        <v>558</v>
      </c>
      <c r="D431" s="248"/>
      <c r="E431" s="202">
        <v>3.2703000000000002</v>
      </c>
      <c r="F431" s="203"/>
      <c r="G431" s="204"/>
      <c r="M431" s="205" t="s">
        <v>558</v>
      </c>
      <c r="O431" s="192"/>
    </row>
    <row r="432" spans="1:104">
      <c r="A432" s="193">
        <v>98</v>
      </c>
      <c r="B432" s="194" t="s">
        <v>559</v>
      </c>
      <c r="C432" s="195" t="s">
        <v>560</v>
      </c>
      <c r="D432" s="196" t="s">
        <v>90</v>
      </c>
      <c r="E432" s="197">
        <v>285.97800000000001</v>
      </c>
      <c r="F432" s="225">
        <v>0</v>
      </c>
      <c r="G432" s="198">
        <f>E432*F432</f>
        <v>0</v>
      </c>
      <c r="O432" s="192">
        <v>2</v>
      </c>
      <c r="AA432" s="170">
        <v>3</v>
      </c>
      <c r="AB432" s="170">
        <v>7</v>
      </c>
      <c r="AC432" s="170">
        <v>28600433</v>
      </c>
      <c r="AZ432" s="170">
        <v>2</v>
      </c>
      <c r="BA432" s="170">
        <f>IF(AZ432=1,G432,0)</f>
        <v>0</v>
      </c>
      <c r="BB432" s="170">
        <f>IF(AZ432=2,G432,0)</f>
        <v>0</v>
      </c>
      <c r="BC432" s="170">
        <f>IF(AZ432=3,G432,0)</f>
        <v>0</v>
      </c>
      <c r="BD432" s="170">
        <f>IF(AZ432=4,G432,0)</f>
        <v>0</v>
      </c>
      <c r="BE432" s="170">
        <f>IF(AZ432=5,G432,0)</f>
        <v>0</v>
      </c>
      <c r="CA432" s="199">
        <v>3</v>
      </c>
      <c r="CB432" s="199">
        <v>7</v>
      </c>
      <c r="CZ432" s="170">
        <v>8.9999999999999998E-4</v>
      </c>
    </row>
    <row r="433" spans="1:104">
      <c r="A433" s="200"/>
      <c r="B433" s="201"/>
      <c r="C433" s="247" t="s">
        <v>547</v>
      </c>
      <c r="D433" s="248"/>
      <c r="E433" s="202">
        <v>273.71300000000002</v>
      </c>
      <c r="F433" s="203"/>
      <c r="G433" s="204"/>
      <c r="M433" s="205" t="s">
        <v>547</v>
      </c>
      <c r="O433" s="192"/>
    </row>
    <row r="434" spans="1:104">
      <c r="A434" s="200"/>
      <c r="B434" s="201"/>
      <c r="C434" s="247" t="s">
        <v>548</v>
      </c>
      <c r="D434" s="248"/>
      <c r="E434" s="202">
        <v>12.265000000000001</v>
      </c>
      <c r="F434" s="203"/>
      <c r="G434" s="204"/>
      <c r="M434" s="205" t="s">
        <v>548</v>
      </c>
      <c r="O434" s="192"/>
    </row>
    <row r="435" spans="1:104">
      <c r="A435" s="193">
        <v>99</v>
      </c>
      <c r="B435" s="194" t="s">
        <v>561</v>
      </c>
      <c r="C435" s="195" t="s">
        <v>562</v>
      </c>
      <c r="D435" s="196" t="s">
        <v>101</v>
      </c>
      <c r="E435" s="197">
        <v>9.2771388600000009</v>
      </c>
      <c r="F435" s="225">
        <v>0</v>
      </c>
      <c r="G435" s="198">
        <f>E435*F435</f>
        <v>0</v>
      </c>
      <c r="O435" s="192">
        <v>2</v>
      </c>
      <c r="AA435" s="170">
        <v>7</v>
      </c>
      <c r="AB435" s="170">
        <v>1001</v>
      </c>
      <c r="AC435" s="170">
        <v>5</v>
      </c>
      <c r="AZ435" s="170">
        <v>2</v>
      </c>
      <c r="BA435" s="170">
        <f>IF(AZ435=1,G435,0)</f>
        <v>0</v>
      </c>
      <c r="BB435" s="170">
        <f>IF(AZ435=2,G435,0)</f>
        <v>0</v>
      </c>
      <c r="BC435" s="170">
        <f>IF(AZ435=3,G435,0)</f>
        <v>0</v>
      </c>
      <c r="BD435" s="170">
        <f>IF(AZ435=4,G435,0)</f>
        <v>0</v>
      </c>
      <c r="BE435" s="170">
        <f>IF(AZ435=5,G435,0)</f>
        <v>0</v>
      </c>
      <c r="CA435" s="199">
        <v>7</v>
      </c>
      <c r="CB435" s="199">
        <v>1001</v>
      </c>
      <c r="CZ435" s="170">
        <v>0</v>
      </c>
    </row>
    <row r="436" spans="1:104">
      <c r="A436" s="206"/>
      <c r="B436" s="207" t="s">
        <v>89</v>
      </c>
      <c r="C436" s="208" t="str">
        <f>CONCATENATE(B381," ",C381)</f>
        <v>713 Izolace tepelné</v>
      </c>
      <c r="D436" s="209"/>
      <c r="E436" s="210"/>
      <c r="F436" s="211"/>
      <c r="G436" s="212">
        <f>SUM(G381:G435)</f>
        <v>0</v>
      </c>
      <c r="O436" s="192">
        <v>4</v>
      </c>
      <c r="BA436" s="213">
        <f>SUM(BA381:BA435)</f>
        <v>0</v>
      </c>
      <c r="BB436" s="213">
        <f>SUM(BB381:BB435)</f>
        <v>0</v>
      </c>
      <c r="BC436" s="213">
        <f>SUM(BC381:BC435)</f>
        <v>0</v>
      </c>
      <c r="BD436" s="213">
        <f>SUM(BD381:BD435)</f>
        <v>0</v>
      </c>
      <c r="BE436" s="213">
        <f>SUM(BE381:BE435)</f>
        <v>0</v>
      </c>
    </row>
    <row r="437" spans="1:104">
      <c r="A437" s="185" t="s">
        <v>23</v>
      </c>
      <c r="B437" s="186" t="s">
        <v>97</v>
      </c>
      <c r="C437" s="187" t="s">
        <v>98</v>
      </c>
      <c r="D437" s="188"/>
      <c r="E437" s="189"/>
      <c r="F437" s="189"/>
      <c r="G437" s="190"/>
      <c r="H437" s="191"/>
      <c r="I437" s="191"/>
      <c r="O437" s="192">
        <v>1</v>
      </c>
    </row>
    <row r="438" spans="1:104">
      <c r="A438" s="193">
        <v>100</v>
      </c>
      <c r="B438" s="194" t="s">
        <v>563</v>
      </c>
      <c r="C438" s="195" t="s">
        <v>564</v>
      </c>
      <c r="D438" s="196" t="s">
        <v>24</v>
      </c>
      <c r="E438" s="197">
        <v>10</v>
      </c>
      <c r="F438" s="225">
        <v>0</v>
      </c>
      <c r="G438" s="198">
        <f>E438*F438</f>
        <v>0</v>
      </c>
      <c r="O438" s="192">
        <v>2</v>
      </c>
      <c r="AA438" s="170">
        <v>1</v>
      </c>
      <c r="AB438" s="170">
        <v>7</v>
      </c>
      <c r="AC438" s="170">
        <v>7</v>
      </c>
      <c r="AZ438" s="170">
        <v>2</v>
      </c>
      <c r="BA438" s="170">
        <f>IF(AZ438=1,G438,0)</f>
        <v>0</v>
      </c>
      <c r="BB438" s="170">
        <f>IF(AZ438=2,G438,0)</f>
        <v>0</v>
      </c>
      <c r="BC438" s="170">
        <f>IF(AZ438=3,G438,0)</f>
        <v>0</v>
      </c>
      <c r="BD438" s="170">
        <f>IF(AZ438=4,G438,0)</f>
        <v>0</v>
      </c>
      <c r="BE438" s="170">
        <f>IF(AZ438=5,G438,0)</f>
        <v>0</v>
      </c>
      <c r="CA438" s="199">
        <v>1</v>
      </c>
      <c r="CB438" s="199">
        <v>7</v>
      </c>
      <c r="CZ438" s="170">
        <v>3.5249999999999997E-2</v>
      </c>
    </row>
    <row r="439" spans="1:104">
      <c r="A439" s="206"/>
      <c r="B439" s="207" t="s">
        <v>89</v>
      </c>
      <c r="C439" s="208" t="str">
        <f>CONCATENATE(B437," ",C437)</f>
        <v>721 Vnitřní kanalizace</v>
      </c>
      <c r="D439" s="209"/>
      <c r="E439" s="210"/>
      <c r="F439" s="211"/>
      <c r="G439" s="212">
        <f>SUM(G437:G438)</f>
        <v>0</v>
      </c>
      <c r="O439" s="192">
        <v>4</v>
      </c>
      <c r="BA439" s="213">
        <f>SUM(BA437:BA438)</f>
        <v>0</v>
      </c>
      <c r="BB439" s="213">
        <f>SUM(BB437:BB438)</f>
        <v>0</v>
      </c>
      <c r="BC439" s="213">
        <f>SUM(BC437:BC438)</f>
        <v>0</v>
      </c>
      <c r="BD439" s="213">
        <f>SUM(BD437:BD438)</f>
        <v>0</v>
      </c>
      <c r="BE439" s="213">
        <f>SUM(BE437:BE438)</f>
        <v>0</v>
      </c>
    </row>
    <row r="440" spans="1:104">
      <c r="A440" s="185" t="s">
        <v>23</v>
      </c>
      <c r="B440" s="186" t="s">
        <v>134</v>
      </c>
      <c r="C440" s="187" t="s">
        <v>135</v>
      </c>
      <c r="D440" s="188"/>
      <c r="E440" s="189"/>
      <c r="F440" s="189"/>
      <c r="G440" s="190"/>
      <c r="H440" s="191"/>
      <c r="I440" s="191"/>
      <c r="O440" s="192">
        <v>1</v>
      </c>
    </row>
    <row r="441" spans="1:104" ht="20.399999999999999">
      <c r="A441" s="193">
        <v>101</v>
      </c>
      <c r="B441" s="194" t="s">
        <v>565</v>
      </c>
      <c r="C441" s="195" t="s">
        <v>566</v>
      </c>
      <c r="D441" s="196" t="s">
        <v>90</v>
      </c>
      <c r="E441" s="197">
        <v>77</v>
      </c>
      <c r="F441" s="225">
        <v>0</v>
      </c>
      <c r="G441" s="198">
        <f>E441*F441</f>
        <v>0</v>
      </c>
      <c r="O441" s="192">
        <v>2</v>
      </c>
      <c r="AA441" s="170">
        <v>1</v>
      </c>
      <c r="AB441" s="170">
        <v>7</v>
      </c>
      <c r="AC441" s="170">
        <v>7</v>
      </c>
      <c r="AZ441" s="170">
        <v>2</v>
      </c>
      <c r="BA441" s="170">
        <f>IF(AZ441=1,G441,0)</f>
        <v>0</v>
      </c>
      <c r="BB441" s="170">
        <f>IF(AZ441=2,G441,0)</f>
        <v>0</v>
      </c>
      <c r="BC441" s="170">
        <f>IF(AZ441=3,G441,0)</f>
        <v>0</v>
      </c>
      <c r="BD441" s="170">
        <f>IF(AZ441=4,G441,0)</f>
        <v>0</v>
      </c>
      <c r="BE441" s="170">
        <f>IF(AZ441=5,G441,0)</f>
        <v>0</v>
      </c>
      <c r="CA441" s="199">
        <v>1</v>
      </c>
      <c r="CB441" s="199">
        <v>7</v>
      </c>
      <c r="CZ441" s="170">
        <v>1.1050000000000001E-2</v>
      </c>
    </row>
    <row r="442" spans="1:104">
      <c r="A442" s="200"/>
      <c r="B442" s="201"/>
      <c r="C442" s="247" t="s">
        <v>567</v>
      </c>
      <c r="D442" s="248"/>
      <c r="E442" s="202">
        <v>77</v>
      </c>
      <c r="F442" s="203"/>
      <c r="G442" s="204"/>
      <c r="M442" s="205" t="s">
        <v>567</v>
      </c>
      <c r="O442" s="192"/>
    </row>
    <row r="443" spans="1:104">
      <c r="A443" s="193">
        <v>102</v>
      </c>
      <c r="B443" s="194" t="s">
        <v>568</v>
      </c>
      <c r="C443" s="195" t="s">
        <v>569</v>
      </c>
      <c r="D443" s="196" t="s">
        <v>90</v>
      </c>
      <c r="E443" s="197">
        <v>235</v>
      </c>
      <c r="F443" s="225">
        <v>0</v>
      </c>
      <c r="G443" s="198">
        <f>E443*F443</f>
        <v>0</v>
      </c>
      <c r="O443" s="192">
        <v>2</v>
      </c>
      <c r="AA443" s="170">
        <v>1</v>
      </c>
      <c r="AB443" s="170">
        <v>7</v>
      </c>
      <c r="AC443" s="170">
        <v>7</v>
      </c>
      <c r="AZ443" s="170">
        <v>2</v>
      </c>
      <c r="BA443" s="170">
        <f>IF(AZ443=1,G443,0)</f>
        <v>0</v>
      </c>
      <c r="BB443" s="170">
        <f>IF(AZ443=2,G443,0)</f>
        <v>0</v>
      </c>
      <c r="BC443" s="170">
        <f>IF(AZ443=3,G443,0)</f>
        <v>0</v>
      </c>
      <c r="BD443" s="170">
        <f>IF(AZ443=4,G443,0)</f>
        <v>0</v>
      </c>
      <c r="BE443" s="170">
        <f>IF(AZ443=5,G443,0)</f>
        <v>0</v>
      </c>
      <c r="CA443" s="199">
        <v>1</v>
      </c>
      <c r="CB443" s="199">
        <v>7</v>
      </c>
      <c r="CZ443" s="170">
        <v>5.0000000000000002E-5</v>
      </c>
    </row>
    <row r="444" spans="1:104">
      <c r="A444" s="200"/>
      <c r="B444" s="201"/>
      <c r="C444" s="247" t="s">
        <v>570</v>
      </c>
      <c r="D444" s="248"/>
      <c r="E444" s="202">
        <v>105</v>
      </c>
      <c r="F444" s="203"/>
      <c r="G444" s="204"/>
      <c r="M444" s="205" t="s">
        <v>570</v>
      </c>
      <c r="O444" s="192"/>
    </row>
    <row r="445" spans="1:104">
      <c r="A445" s="200"/>
      <c r="B445" s="201"/>
      <c r="C445" s="247" t="s">
        <v>571</v>
      </c>
      <c r="D445" s="248"/>
      <c r="E445" s="202">
        <v>130</v>
      </c>
      <c r="F445" s="203"/>
      <c r="G445" s="204"/>
      <c r="M445" s="205" t="s">
        <v>571</v>
      </c>
      <c r="O445" s="192"/>
    </row>
    <row r="446" spans="1:104">
      <c r="A446" s="193">
        <v>103</v>
      </c>
      <c r="B446" s="194" t="s">
        <v>572</v>
      </c>
      <c r="C446" s="195" t="s">
        <v>573</v>
      </c>
      <c r="D446" s="196" t="s">
        <v>90</v>
      </c>
      <c r="E446" s="197">
        <v>258.5</v>
      </c>
      <c r="F446" s="225">
        <v>0</v>
      </c>
      <c r="G446" s="198">
        <f>E446*F446</f>
        <v>0</v>
      </c>
      <c r="O446" s="192">
        <v>2</v>
      </c>
      <c r="AA446" s="170">
        <v>3</v>
      </c>
      <c r="AB446" s="170">
        <v>7</v>
      </c>
      <c r="AC446" s="170">
        <v>60725010</v>
      </c>
      <c r="AZ446" s="170">
        <v>2</v>
      </c>
      <c r="BA446" s="170">
        <f>IF(AZ446=1,G446,0)</f>
        <v>0</v>
      </c>
      <c r="BB446" s="170">
        <f>IF(AZ446=2,G446,0)</f>
        <v>0</v>
      </c>
      <c r="BC446" s="170">
        <f>IF(AZ446=3,G446,0)</f>
        <v>0</v>
      </c>
      <c r="BD446" s="170">
        <f>IF(AZ446=4,G446,0)</f>
        <v>0</v>
      </c>
      <c r="BE446" s="170">
        <f>IF(AZ446=5,G446,0)</f>
        <v>0</v>
      </c>
      <c r="CA446" s="199">
        <v>3</v>
      </c>
      <c r="CB446" s="199">
        <v>7</v>
      </c>
      <c r="CZ446" s="170">
        <v>0.04</v>
      </c>
    </row>
    <row r="447" spans="1:104">
      <c r="A447" s="200"/>
      <c r="B447" s="201"/>
      <c r="C447" s="247" t="s">
        <v>574</v>
      </c>
      <c r="D447" s="248"/>
      <c r="E447" s="202">
        <v>258.5</v>
      </c>
      <c r="F447" s="203"/>
      <c r="G447" s="204"/>
      <c r="M447" s="205" t="s">
        <v>574</v>
      </c>
      <c r="O447" s="192"/>
    </row>
    <row r="448" spans="1:104">
      <c r="A448" s="193">
        <v>104</v>
      </c>
      <c r="B448" s="194" t="s">
        <v>575</v>
      </c>
      <c r="C448" s="195" t="s">
        <v>576</v>
      </c>
      <c r="D448" s="196" t="s">
        <v>101</v>
      </c>
      <c r="E448" s="197">
        <v>11.2026</v>
      </c>
      <c r="F448" s="225">
        <v>0</v>
      </c>
      <c r="G448" s="198">
        <f>E448*F448</f>
        <v>0</v>
      </c>
      <c r="O448" s="192">
        <v>2</v>
      </c>
      <c r="AA448" s="170">
        <v>7</v>
      </c>
      <c r="AB448" s="170">
        <v>1001</v>
      </c>
      <c r="AC448" s="170">
        <v>5</v>
      </c>
      <c r="AZ448" s="170">
        <v>2</v>
      </c>
      <c r="BA448" s="170">
        <f>IF(AZ448=1,G448,0)</f>
        <v>0</v>
      </c>
      <c r="BB448" s="170">
        <f>IF(AZ448=2,G448,0)</f>
        <v>0</v>
      </c>
      <c r="BC448" s="170">
        <f>IF(AZ448=3,G448,0)</f>
        <v>0</v>
      </c>
      <c r="BD448" s="170">
        <f>IF(AZ448=4,G448,0)</f>
        <v>0</v>
      </c>
      <c r="BE448" s="170">
        <f>IF(AZ448=5,G448,0)</f>
        <v>0</v>
      </c>
      <c r="CA448" s="199">
        <v>7</v>
      </c>
      <c r="CB448" s="199">
        <v>1001</v>
      </c>
      <c r="CZ448" s="170">
        <v>0</v>
      </c>
    </row>
    <row r="449" spans="1:104">
      <c r="A449" s="206"/>
      <c r="B449" s="207" t="s">
        <v>89</v>
      </c>
      <c r="C449" s="208" t="str">
        <f>CONCATENATE(B440," ",C440)</f>
        <v>762 Konstrukce tesařské</v>
      </c>
      <c r="D449" s="209"/>
      <c r="E449" s="210"/>
      <c r="F449" s="211"/>
      <c r="G449" s="212">
        <f>SUM(G440:G448)</f>
        <v>0</v>
      </c>
      <c r="O449" s="192">
        <v>4</v>
      </c>
      <c r="BA449" s="213">
        <f>SUM(BA440:BA448)</f>
        <v>0</v>
      </c>
      <c r="BB449" s="213">
        <f>SUM(BB440:BB448)</f>
        <v>0</v>
      </c>
      <c r="BC449" s="213">
        <f>SUM(BC440:BC448)</f>
        <v>0</v>
      </c>
      <c r="BD449" s="213">
        <f>SUM(BD440:BD448)</f>
        <v>0</v>
      </c>
      <c r="BE449" s="213">
        <f>SUM(BE440:BE448)</f>
        <v>0</v>
      </c>
    </row>
    <row r="450" spans="1:104">
      <c r="A450" s="185" t="s">
        <v>23</v>
      </c>
      <c r="B450" s="186" t="s">
        <v>136</v>
      </c>
      <c r="C450" s="187" t="s">
        <v>137</v>
      </c>
      <c r="D450" s="188"/>
      <c r="E450" s="189"/>
      <c r="F450" s="189"/>
      <c r="G450" s="190"/>
      <c r="H450" s="191"/>
      <c r="I450" s="191"/>
      <c r="O450" s="192">
        <v>1</v>
      </c>
    </row>
    <row r="451" spans="1:104">
      <c r="A451" s="193">
        <v>105</v>
      </c>
      <c r="B451" s="194" t="s">
        <v>577</v>
      </c>
      <c r="C451" s="195" t="s">
        <v>578</v>
      </c>
      <c r="D451" s="196" t="s">
        <v>25</v>
      </c>
      <c r="E451" s="197">
        <v>49.1</v>
      </c>
      <c r="F451" s="225">
        <v>0</v>
      </c>
      <c r="G451" s="198">
        <f>E451*F451</f>
        <v>0</v>
      </c>
      <c r="O451" s="192">
        <v>2</v>
      </c>
      <c r="AA451" s="170">
        <v>1</v>
      </c>
      <c r="AB451" s="170">
        <v>7</v>
      </c>
      <c r="AC451" s="170">
        <v>7</v>
      </c>
      <c r="AZ451" s="170">
        <v>2</v>
      </c>
      <c r="BA451" s="170">
        <f>IF(AZ451=1,G451,0)</f>
        <v>0</v>
      </c>
      <c r="BB451" s="170">
        <f>IF(AZ451=2,G451,0)</f>
        <v>0</v>
      </c>
      <c r="BC451" s="170">
        <f>IF(AZ451=3,G451,0)</f>
        <v>0</v>
      </c>
      <c r="BD451" s="170">
        <f>IF(AZ451=4,G451,0)</f>
        <v>0</v>
      </c>
      <c r="BE451" s="170">
        <f>IF(AZ451=5,G451,0)</f>
        <v>0</v>
      </c>
      <c r="CA451" s="199">
        <v>1</v>
      </c>
      <c r="CB451" s="199">
        <v>7</v>
      </c>
      <c r="CZ451" s="170">
        <v>2.1000000000000001E-4</v>
      </c>
    </row>
    <row r="452" spans="1:104">
      <c r="A452" s="200"/>
      <c r="B452" s="201"/>
      <c r="C452" s="247" t="s">
        <v>579</v>
      </c>
      <c r="D452" s="248"/>
      <c r="E452" s="202">
        <v>24.55</v>
      </c>
      <c r="F452" s="203"/>
      <c r="G452" s="204"/>
      <c r="M452" s="205" t="s">
        <v>579</v>
      </c>
      <c r="O452" s="192"/>
    </row>
    <row r="453" spans="1:104">
      <c r="A453" s="200"/>
      <c r="B453" s="201"/>
      <c r="C453" s="247" t="s">
        <v>580</v>
      </c>
      <c r="D453" s="248"/>
      <c r="E453" s="202">
        <v>24.55</v>
      </c>
      <c r="F453" s="203"/>
      <c r="G453" s="204"/>
      <c r="M453" s="205" t="s">
        <v>580</v>
      </c>
      <c r="O453" s="192"/>
    </row>
    <row r="454" spans="1:104">
      <c r="A454" s="193">
        <v>106</v>
      </c>
      <c r="B454" s="194" t="s">
        <v>581</v>
      </c>
      <c r="C454" s="195" t="s">
        <v>582</v>
      </c>
      <c r="D454" s="196" t="s">
        <v>25</v>
      </c>
      <c r="E454" s="197">
        <v>70.546999999999997</v>
      </c>
      <c r="F454" s="225">
        <v>0</v>
      </c>
      <c r="G454" s="198">
        <f>E454*F454</f>
        <v>0</v>
      </c>
      <c r="O454" s="192">
        <v>2</v>
      </c>
      <c r="AA454" s="170">
        <v>1</v>
      </c>
      <c r="AB454" s="170">
        <v>7</v>
      </c>
      <c r="AC454" s="170">
        <v>7</v>
      </c>
      <c r="AZ454" s="170">
        <v>2</v>
      </c>
      <c r="BA454" s="170">
        <f>IF(AZ454=1,G454,0)</f>
        <v>0</v>
      </c>
      <c r="BB454" s="170">
        <f>IF(AZ454=2,G454,0)</f>
        <v>0</v>
      </c>
      <c r="BC454" s="170">
        <f>IF(AZ454=3,G454,0)</f>
        <v>0</v>
      </c>
      <c r="BD454" s="170">
        <f>IF(AZ454=4,G454,0)</f>
        <v>0</v>
      </c>
      <c r="BE454" s="170">
        <f>IF(AZ454=5,G454,0)</f>
        <v>0</v>
      </c>
      <c r="CA454" s="199">
        <v>1</v>
      </c>
      <c r="CB454" s="199">
        <v>7</v>
      </c>
      <c r="CZ454" s="170">
        <v>1.8699999999999999E-3</v>
      </c>
    </row>
    <row r="455" spans="1:104">
      <c r="A455" s="200"/>
      <c r="B455" s="201"/>
      <c r="C455" s="247" t="s">
        <v>583</v>
      </c>
      <c r="D455" s="248"/>
      <c r="E455" s="202">
        <v>6.6120000000000001</v>
      </c>
      <c r="F455" s="203"/>
      <c r="G455" s="204"/>
      <c r="M455" s="205" t="s">
        <v>583</v>
      </c>
      <c r="O455" s="192"/>
    </row>
    <row r="456" spans="1:104">
      <c r="A456" s="200"/>
      <c r="B456" s="201"/>
      <c r="C456" s="247" t="s">
        <v>584</v>
      </c>
      <c r="D456" s="248"/>
      <c r="E456" s="202">
        <v>4.76</v>
      </c>
      <c r="F456" s="203"/>
      <c r="G456" s="204"/>
      <c r="M456" s="205" t="s">
        <v>584</v>
      </c>
      <c r="O456" s="192"/>
    </row>
    <row r="457" spans="1:104">
      <c r="A457" s="200"/>
      <c r="B457" s="201"/>
      <c r="C457" s="247" t="s">
        <v>585</v>
      </c>
      <c r="D457" s="248"/>
      <c r="E457" s="202">
        <v>13.2</v>
      </c>
      <c r="F457" s="203"/>
      <c r="G457" s="204"/>
      <c r="M457" s="205" t="s">
        <v>585</v>
      </c>
      <c r="O457" s="192"/>
    </row>
    <row r="458" spans="1:104">
      <c r="A458" s="200"/>
      <c r="B458" s="201"/>
      <c r="C458" s="247" t="s">
        <v>586</v>
      </c>
      <c r="D458" s="248"/>
      <c r="E458" s="202">
        <v>4.6749999999999998</v>
      </c>
      <c r="F458" s="203"/>
      <c r="G458" s="204"/>
      <c r="M458" s="205" t="s">
        <v>586</v>
      </c>
      <c r="O458" s="192"/>
    </row>
    <row r="459" spans="1:104">
      <c r="A459" s="200"/>
      <c r="B459" s="201"/>
      <c r="C459" s="247" t="s">
        <v>587</v>
      </c>
      <c r="D459" s="248"/>
      <c r="E459" s="202">
        <v>5</v>
      </c>
      <c r="F459" s="203"/>
      <c r="G459" s="204"/>
      <c r="M459" s="205" t="s">
        <v>587</v>
      </c>
      <c r="O459" s="192"/>
    </row>
    <row r="460" spans="1:104">
      <c r="A460" s="200"/>
      <c r="B460" s="201"/>
      <c r="C460" s="247" t="s">
        <v>588</v>
      </c>
      <c r="D460" s="248"/>
      <c r="E460" s="202">
        <v>21</v>
      </c>
      <c r="F460" s="203"/>
      <c r="G460" s="204"/>
      <c r="M460" s="205" t="s">
        <v>588</v>
      </c>
      <c r="O460" s="192"/>
    </row>
    <row r="461" spans="1:104">
      <c r="A461" s="200"/>
      <c r="B461" s="201"/>
      <c r="C461" s="247" t="s">
        <v>589</v>
      </c>
      <c r="D461" s="248"/>
      <c r="E461" s="202">
        <v>7.5</v>
      </c>
      <c r="F461" s="203"/>
      <c r="G461" s="204"/>
      <c r="M461" s="205" t="s">
        <v>589</v>
      </c>
      <c r="O461" s="192"/>
    </row>
    <row r="462" spans="1:104">
      <c r="A462" s="200"/>
      <c r="B462" s="201"/>
      <c r="C462" s="247" t="s">
        <v>590</v>
      </c>
      <c r="D462" s="248"/>
      <c r="E462" s="202">
        <v>7.8</v>
      </c>
      <c r="F462" s="203"/>
      <c r="G462" s="204"/>
      <c r="M462" s="205" t="s">
        <v>590</v>
      </c>
      <c r="O462" s="192"/>
    </row>
    <row r="463" spans="1:104">
      <c r="A463" s="193">
        <v>107</v>
      </c>
      <c r="B463" s="194" t="s">
        <v>591</v>
      </c>
      <c r="C463" s="195" t="s">
        <v>592</v>
      </c>
      <c r="D463" s="196" t="s">
        <v>24</v>
      </c>
      <c r="E463" s="197">
        <v>2</v>
      </c>
      <c r="F463" s="225">
        <v>0</v>
      </c>
      <c r="G463" s="198">
        <f>E463*F463</f>
        <v>0</v>
      </c>
      <c r="O463" s="192">
        <v>2</v>
      </c>
      <c r="AA463" s="170">
        <v>1</v>
      </c>
      <c r="AB463" s="170">
        <v>7</v>
      </c>
      <c r="AC463" s="170">
        <v>7</v>
      </c>
      <c r="AZ463" s="170">
        <v>2</v>
      </c>
      <c r="BA463" s="170">
        <f>IF(AZ463=1,G463,0)</f>
        <v>0</v>
      </c>
      <c r="BB463" s="170">
        <f>IF(AZ463=2,G463,0)</f>
        <v>0</v>
      </c>
      <c r="BC463" s="170">
        <f>IF(AZ463=3,G463,0)</f>
        <v>0</v>
      </c>
      <c r="BD463" s="170">
        <f>IF(AZ463=4,G463,0)</f>
        <v>0</v>
      </c>
      <c r="BE463" s="170">
        <f>IF(AZ463=5,G463,0)</f>
        <v>0</v>
      </c>
      <c r="CA463" s="199">
        <v>1</v>
      </c>
      <c r="CB463" s="199">
        <v>7</v>
      </c>
      <c r="CZ463" s="170">
        <v>2.5600000000000002E-3</v>
      </c>
    </row>
    <row r="464" spans="1:104">
      <c r="A464" s="200"/>
      <c r="B464" s="201"/>
      <c r="C464" s="247" t="s">
        <v>593</v>
      </c>
      <c r="D464" s="248"/>
      <c r="E464" s="202">
        <v>1</v>
      </c>
      <c r="F464" s="203"/>
      <c r="G464" s="204"/>
      <c r="M464" s="205" t="s">
        <v>593</v>
      </c>
      <c r="O464" s="192"/>
    </row>
    <row r="465" spans="1:104">
      <c r="A465" s="200"/>
      <c r="B465" s="201"/>
      <c r="C465" s="247" t="s">
        <v>594</v>
      </c>
      <c r="D465" s="248"/>
      <c r="E465" s="202">
        <v>1</v>
      </c>
      <c r="F465" s="203"/>
      <c r="G465" s="204"/>
      <c r="M465" s="205" t="s">
        <v>594</v>
      </c>
      <c r="O465" s="192"/>
    </row>
    <row r="466" spans="1:104">
      <c r="A466" s="193">
        <v>108</v>
      </c>
      <c r="B466" s="194" t="s">
        <v>595</v>
      </c>
      <c r="C466" s="195" t="s">
        <v>596</v>
      </c>
      <c r="D466" s="196" t="s">
        <v>25</v>
      </c>
      <c r="E466" s="197">
        <v>187.96</v>
      </c>
      <c r="F466" s="225">
        <v>0</v>
      </c>
      <c r="G466" s="198">
        <f>E466*F466</f>
        <v>0</v>
      </c>
      <c r="O466" s="192">
        <v>2</v>
      </c>
      <c r="AA466" s="170">
        <v>1</v>
      </c>
      <c r="AB466" s="170">
        <v>7</v>
      </c>
      <c r="AC466" s="170">
        <v>7</v>
      </c>
      <c r="AZ466" s="170">
        <v>2</v>
      </c>
      <c r="BA466" s="170">
        <f>IF(AZ466=1,G466,0)</f>
        <v>0</v>
      </c>
      <c r="BB466" s="170">
        <f>IF(AZ466=2,G466,0)</f>
        <v>0</v>
      </c>
      <c r="BC466" s="170">
        <f>IF(AZ466=3,G466,0)</f>
        <v>0</v>
      </c>
      <c r="BD466" s="170">
        <f>IF(AZ466=4,G466,0)</f>
        <v>0</v>
      </c>
      <c r="BE466" s="170">
        <f>IF(AZ466=5,G466,0)</f>
        <v>0</v>
      </c>
      <c r="CA466" s="199">
        <v>1</v>
      </c>
      <c r="CB466" s="199">
        <v>7</v>
      </c>
      <c r="CZ466" s="170">
        <v>5.3800000000000002E-3</v>
      </c>
    </row>
    <row r="467" spans="1:104">
      <c r="A467" s="200"/>
      <c r="B467" s="201"/>
      <c r="C467" s="247" t="s">
        <v>597</v>
      </c>
      <c r="D467" s="248"/>
      <c r="E467" s="202">
        <v>3.23</v>
      </c>
      <c r="F467" s="203"/>
      <c r="G467" s="204"/>
      <c r="M467" s="205" t="s">
        <v>597</v>
      </c>
      <c r="O467" s="192"/>
    </row>
    <row r="468" spans="1:104">
      <c r="A468" s="200"/>
      <c r="B468" s="201"/>
      <c r="C468" s="247" t="s">
        <v>598</v>
      </c>
      <c r="D468" s="248"/>
      <c r="E468" s="202">
        <v>5.32</v>
      </c>
      <c r="F468" s="203"/>
      <c r="G468" s="204"/>
      <c r="M468" s="205" t="s">
        <v>598</v>
      </c>
      <c r="O468" s="192"/>
    </row>
    <row r="469" spans="1:104">
      <c r="A469" s="200"/>
      <c r="B469" s="201"/>
      <c r="C469" s="247" t="s">
        <v>599</v>
      </c>
      <c r="D469" s="248"/>
      <c r="E469" s="202">
        <v>6.61</v>
      </c>
      <c r="F469" s="203"/>
      <c r="G469" s="204"/>
      <c r="M469" s="205" t="s">
        <v>599</v>
      </c>
      <c r="O469" s="192"/>
    </row>
    <row r="470" spans="1:104">
      <c r="A470" s="200"/>
      <c r="B470" s="201"/>
      <c r="C470" s="247" t="s">
        <v>600</v>
      </c>
      <c r="D470" s="248"/>
      <c r="E470" s="202">
        <v>6.3</v>
      </c>
      <c r="F470" s="203"/>
      <c r="G470" s="204"/>
      <c r="M470" s="205" t="s">
        <v>600</v>
      </c>
      <c r="O470" s="192"/>
    </row>
    <row r="471" spans="1:104">
      <c r="A471" s="200"/>
      <c r="B471" s="201"/>
      <c r="C471" s="247" t="s">
        <v>601</v>
      </c>
      <c r="D471" s="248"/>
      <c r="E471" s="202">
        <v>5.9</v>
      </c>
      <c r="F471" s="203"/>
      <c r="G471" s="204"/>
      <c r="M471" s="205" t="s">
        <v>601</v>
      </c>
      <c r="O471" s="192"/>
    </row>
    <row r="472" spans="1:104">
      <c r="A472" s="200"/>
      <c r="B472" s="201"/>
      <c r="C472" s="247" t="s">
        <v>602</v>
      </c>
      <c r="D472" s="248"/>
      <c r="E472" s="202">
        <v>8.1</v>
      </c>
      <c r="F472" s="203"/>
      <c r="G472" s="204"/>
      <c r="M472" s="205" t="s">
        <v>602</v>
      </c>
      <c r="O472" s="192"/>
    </row>
    <row r="473" spans="1:104">
      <c r="A473" s="200"/>
      <c r="B473" s="201"/>
      <c r="C473" s="247" t="s">
        <v>603</v>
      </c>
      <c r="D473" s="248"/>
      <c r="E473" s="202">
        <v>26.35</v>
      </c>
      <c r="F473" s="203"/>
      <c r="G473" s="204"/>
      <c r="M473" s="205" t="s">
        <v>603</v>
      </c>
      <c r="O473" s="192"/>
    </row>
    <row r="474" spans="1:104">
      <c r="A474" s="200"/>
      <c r="B474" s="201"/>
      <c r="C474" s="247" t="s">
        <v>604</v>
      </c>
      <c r="D474" s="248"/>
      <c r="E474" s="202">
        <v>118.5</v>
      </c>
      <c r="F474" s="203"/>
      <c r="G474" s="204"/>
      <c r="M474" s="205" t="s">
        <v>604</v>
      </c>
      <c r="O474" s="192"/>
    </row>
    <row r="475" spans="1:104">
      <c r="A475" s="200"/>
      <c r="B475" s="201"/>
      <c r="C475" s="247" t="s">
        <v>605</v>
      </c>
      <c r="D475" s="248"/>
      <c r="E475" s="202">
        <v>1.25</v>
      </c>
      <c r="F475" s="203"/>
      <c r="G475" s="204"/>
      <c r="M475" s="205" t="s">
        <v>605</v>
      </c>
      <c r="O475" s="192"/>
    </row>
    <row r="476" spans="1:104">
      <c r="A476" s="200"/>
      <c r="B476" s="201"/>
      <c r="C476" s="247" t="s">
        <v>606</v>
      </c>
      <c r="D476" s="248"/>
      <c r="E476" s="202">
        <v>3.45</v>
      </c>
      <c r="F476" s="203"/>
      <c r="G476" s="204"/>
      <c r="M476" s="205" t="s">
        <v>606</v>
      </c>
      <c r="O476" s="192"/>
    </row>
    <row r="477" spans="1:104">
      <c r="A477" s="200"/>
      <c r="B477" s="201"/>
      <c r="C477" s="247" t="s">
        <v>607</v>
      </c>
      <c r="D477" s="248"/>
      <c r="E477" s="202">
        <v>2.95</v>
      </c>
      <c r="F477" s="203"/>
      <c r="G477" s="204"/>
      <c r="M477" s="205" t="s">
        <v>607</v>
      </c>
      <c r="O477" s="192"/>
    </row>
    <row r="478" spans="1:104">
      <c r="A478" s="193">
        <v>109</v>
      </c>
      <c r="B478" s="194" t="s">
        <v>608</v>
      </c>
      <c r="C478" s="195" t="s">
        <v>609</v>
      </c>
      <c r="D478" s="196" t="s">
        <v>25</v>
      </c>
      <c r="E478" s="197">
        <v>9.56</v>
      </c>
      <c r="F478" s="225">
        <v>0</v>
      </c>
      <c r="G478" s="198">
        <f>E478*F478</f>
        <v>0</v>
      </c>
      <c r="O478" s="192">
        <v>2</v>
      </c>
      <c r="AA478" s="170">
        <v>1</v>
      </c>
      <c r="AB478" s="170">
        <v>7</v>
      </c>
      <c r="AC478" s="170">
        <v>7</v>
      </c>
      <c r="AZ478" s="170">
        <v>2</v>
      </c>
      <c r="BA478" s="170">
        <f>IF(AZ478=1,G478,0)</f>
        <v>0</v>
      </c>
      <c r="BB478" s="170">
        <f>IF(AZ478=2,G478,0)</f>
        <v>0</v>
      </c>
      <c r="BC478" s="170">
        <f>IF(AZ478=3,G478,0)</f>
        <v>0</v>
      </c>
      <c r="BD478" s="170">
        <f>IF(AZ478=4,G478,0)</f>
        <v>0</v>
      </c>
      <c r="BE478" s="170">
        <f>IF(AZ478=5,G478,0)</f>
        <v>0</v>
      </c>
      <c r="CA478" s="199">
        <v>1</v>
      </c>
      <c r="CB478" s="199">
        <v>7</v>
      </c>
      <c r="CZ478" s="170">
        <v>8.4000000000000003E-4</v>
      </c>
    </row>
    <row r="479" spans="1:104">
      <c r="A479" s="200"/>
      <c r="B479" s="201"/>
      <c r="C479" s="247" t="s">
        <v>610</v>
      </c>
      <c r="D479" s="248"/>
      <c r="E479" s="202">
        <v>9.56</v>
      </c>
      <c r="F479" s="203"/>
      <c r="G479" s="204"/>
      <c r="M479" s="205" t="s">
        <v>610</v>
      </c>
      <c r="O479" s="192"/>
    </row>
    <row r="480" spans="1:104" ht="20.399999999999999">
      <c r="A480" s="193">
        <v>110</v>
      </c>
      <c r="B480" s="194" t="s">
        <v>611</v>
      </c>
      <c r="C480" s="195" t="s">
        <v>612</v>
      </c>
      <c r="D480" s="196" t="s">
        <v>25</v>
      </c>
      <c r="E480" s="197">
        <v>7.76</v>
      </c>
      <c r="F480" s="225">
        <v>0</v>
      </c>
      <c r="G480" s="198">
        <f>E480*F480</f>
        <v>0</v>
      </c>
      <c r="O480" s="192">
        <v>2</v>
      </c>
      <c r="AA480" s="170">
        <v>1</v>
      </c>
      <c r="AB480" s="170">
        <v>7</v>
      </c>
      <c r="AC480" s="170">
        <v>7</v>
      </c>
      <c r="AZ480" s="170">
        <v>2</v>
      </c>
      <c r="BA480" s="170">
        <f>IF(AZ480=1,G480,0)</f>
        <v>0</v>
      </c>
      <c r="BB480" s="170">
        <f>IF(AZ480=2,G480,0)</f>
        <v>0</v>
      </c>
      <c r="BC480" s="170">
        <f>IF(AZ480=3,G480,0)</f>
        <v>0</v>
      </c>
      <c r="BD480" s="170">
        <f>IF(AZ480=4,G480,0)</f>
        <v>0</v>
      </c>
      <c r="BE480" s="170">
        <f>IF(AZ480=5,G480,0)</f>
        <v>0</v>
      </c>
      <c r="CA480" s="199">
        <v>1</v>
      </c>
      <c r="CB480" s="199">
        <v>7</v>
      </c>
      <c r="CZ480" s="170">
        <v>2.0300000000000001E-3</v>
      </c>
    </row>
    <row r="481" spans="1:104">
      <c r="A481" s="200"/>
      <c r="B481" s="201"/>
      <c r="C481" s="247" t="s">
        <v>613</v>
      </c>
      <c r="D481" s="248"/>
      <c r="E481" s="202">
        <v>7.76</v>
      </c>
      <c r="F481" s="203"/>
      <c r="G481" s="204"/>
      <c r="M481" s="205" t="s">
        <v>613</v>
      </c>
      <c r="O481" s="192"/>
    </row>
    <row r="482" spans="1:104" ht="20.399999999999999">
      <c r="A482" s="193">
        <v>111</v>
      </c>
      <c r="B482" s="194" t="s">
        <v>614</v>
      </c>
      <c r="C482" s="195" t="s">
        <v>615</v>
      </c>
      <c r="D482" s="196" t="s">
        <v>25</v>
      </c>
      <c r="E482" s="197">
        <v>0.9</v>
      </c>
      <c r="F482" s="225">
        <v>0</v>
      </c>
      <c r="G482" s="198">
        <f>E482*F482</f>
        <v>0</v>
      </c>
      <c r="O482" s="192">
        <v>2</v>
      </c>
      <c r="AA482" s="170">
        <v>1</v>
      </c>
      <c r="AB482" s="170">
        <v>7</v>
      </c>
      <c r="AC482" s="170">
        <v>7</v>
      </c>
      <c r="AZ482" s="170">
        <v>2</v>
      </c>
      <c r="BA482" s="170">
        <f>IF(AZ482=1,G482,0)</f>
        <v>0</v>
      </c>
      <c r="BB482" s="170">
        <f>IF(AZ482=2,G482,0)</f>
        <v>0</v>
      </c>
      <c r="BC482" s="170">
        <f>IF(AZ482=3,G482,0)</f>
        <v>0</v>
      </c>
      <c r="BD482" s="170">
        <f>IF(AZ482=4,G482,0)</f>
        <v>0</v>
      </c>
      <c r="BE482" s="170">
        <f>IF(AZ482=5,G482,0)</f>
        <v>0</v>
      </c>
      <c r="CA482" s="199">
        <v>1</v>
      </c>
      <c r="CB482" s="199">
        <v>7</v>
      </c>
      <c r="CZ482" s="170">
        <v>2.3800000000000002E-3</v>
      </c>
    </row>
    <row r="483" spans="1:104">
      <c r="A483" s="200"/>
      <c r="B483" s="201"/>
      <c r="C483" s="247" t="s">
        <v>616</v>
      </c>
      <c r="D483" s="248"/>
      <c r="E483" s="202">
        <v>0.9</v>
      </c>
      <c r="F483" s="203"/>
      <c r="G483" s="204"/>
      <c r="M483" s="205" t="s">
        <v>616</v>
      </c>
      <c r="O483" s="192"/>
    </row>
    <row r="484" spans="1:104" ht="20.399999999999999">
      <c r="A484" s="193">
        <v>112</v>
      </c>
      <c r="B484" s="194" t="s">
        <v>617</v>
      </c>
      <c r="C484" s="195" t="s">
        <v>618</v>
      </c>
      <c r="D484" s="196" t="s">
        <v>25</v>
      </c>
      <c r="E484" s="197">
        <v>78.02</v>
      </c>
      <c r="F484" s="225">
        <v>0</v>
      </c>
      <c r="G484" s="198">
        <f>E484*F484</f>
        <v>0</v>
      </c>
      <c r="O484" s="192">
        <v>2</v>
      </c>
      <c r="AA484" s="170">
        <v>1</v>
      </c>
      <c r="AB484" s="170">
        <v>0</v>
      </c>
      <c r="AC484" s="170">
        <v>0</v>
      </c>
      <c r="AZ484" s="170">
        <v>2</v>
      </c>
      <c r="BA484" s="170">
        <f>IF(AZ484=1,G484,0)</f>
        <v>0</v>
      </c>
      <c r="BB484" s="170">
        <f>IF(AZ484=2,G484,0)</f>
        <v>0</v>
      </c>
      <c r="BC484" s="170">
        <f>IF(AZ484=3,G484,0)</f>
        <v>0</v>
      </c>
      <c r="BD484" s="170">
        <f>IF(AZ484=4,G484,0)</f>
        <v>0</v>
      </c>
      <c r="BE484" s="170">
        <f>IF(AZ484=5,G484,0)</f>
        <v>0</v>
      </c>
      <c r="CA484" s="199">
        <v>1</v>
      </c>
      <c r="CB484" s="199">
        <v>0</v>
      </c>
      <c r="CZ484" s="170">
        <v>4.3499999999999997E-3</v>
      </c>
    </row>
    <row r="485" spans="1:104">
      <c r="A485" s="200"/>
      <c r="B485" s="201"/>
      <c r="C485" s="247" t="s">
        <v>619</v>
      </c>
      <c r="D485" s="248"/>
      <c r="E485" s="202">
        <v>50.32</v>
      </c>
      <c r="F485" s="203"/>
      <c r="G485" s="204"/>
      <c r="M485" s="205" t="s">
        <v>619</v>
      </c>
      <c r="O485" s="192"/>
    </row>
    <row r="486" spans="1:104">
      <c r="A486" s="200"/>
      <c r="B486" s="201"/>
      <c r="C486" s="247" t="s">
        <v>620</v>
      </c>
      <c r="D486" s="248"/>
      <c r="E486" s="202">
        <v>7.55</v>
      </c>
      <c r="F486" s="203"/>
      <c r="G486" s="204"/>
      <c r="M486" s="205" t="s">
        <v>620</v>
      </c>
      <c r="O486" s="192"/>
    </row>
    <row r="487" spans="1:104">
      <c r="A487" s="200"/>
      <c r="B487" s="201"/>
      <c r="C487" s="247" t="s">
        <v>621</v>
      </c>
      <c r="D487" s="248"/>
      <c r="E487" s="202">
        <v>10.25</v>
      </c>
      <c r="F487" s="203"/>
      <c r="G487" s="204"/>
      <c r="M487" s="205" t="s">
        <v>621</v>
      </c>
      <c r="O487" s="192"/>
    </row>
    <row r="488" spans="1:104">
      <c r="A488" s="200"/>
      <c r="B488" s="201"/>
      <c r="C488" s="247" t="s">
        <v>622</v>
      </c>
      <c r="D488" s="248"/>
      <c r="E488" s="202">
        <v>9.9</v>
      </c>
      <c r="F488" s="203"/>
      <c r="G488" s="204"/>
      <c r="M488" s="205" t="s">
        <v>622</v>
      </c>
      <c r="O488" s="192"/>
    </row>
    <row r="489" spans="1:104">
      <c r="A489" s="193">
        <v>113</v>
      </c>
      <c r="B489" s="194" t="s">
        <v>623</v>
      </c>
      <c r="C489" s="195" t="s">
        <v>624</v>
      </c>
      <c r="D489" s="196" t="s">
        <v>25</v>
      </c>
      <c r="E489" s="197">
        <v>2.52</v>
      </c>
      <c r="F489" s="225">
        <v>0</v>
      </c>
      <c r="G489" s="198">
        <f>E489*F489</f>
        <v>0</v>
      </c>
      <c r="O489" s="192">
        <v>2</v>
      </c>
      <c r="AA489" s="170">
        <v>1</v>
      </c>
      <c r="AB489" s="170">
        <v>7</v>
      </c>
      <c r="AC489" s="170">
        <v>7</v>
      </c>
      <c r="AZ489" s="170">
        <v>2</v>
      </c>
      <c r="BA489" s="170">
        <f>IF(AZ489=1,G489,0)</f>
        <v>0</v>
      </c>
      <c r="BB489" s="170">
        <f>IF(AZ489=2,G489,0)</f>
        <v>0</v>
      </c>
      <c r="BC489" s="170">
        <f>IF(AZ489=3,G489,0)</f>
        <v>0</v>
      </c>
      <c r="BD489" s="170">
        <f>IF(AZ489=4,G489,0)</f>
        <v>0</v>
      </c>
      <c r="BE489" s="170">
        <f>IF(AZ489=5,G489,0)</f>
        <v>0</v>
      </c>
      <c r="CA489" s="199">
        <v>1</v>
      </c>
      <c r="CB489" s="199">
        <v>7</v>
      </c>
      <c r="CZ489" s="170">
        <v>5.9699999999999996E-3</v>
      </c>
    </row>
    <row r="490" spans="1:104">
      <c r="A490" s="200"/>
      <c r="B490" s="201"/>
      <c r="C490" s="247" t="s">
        <v>625</v>
      </c>
      <c r="D490" s="248"/>
      <c r="E490" s="202">
        <v>2.52</v>
      </c>
      <c r="F490" s="203"/>
      <c r="G490" s="204"/>
      <c r="M490" s="205" t="s">
        <v>625</v>
      </c>
      <c r="O490" s="192"/>
    </row>
    <row r="491" spans="1:104" ht="20.399999999999999">
      <c r="A491" s="193">
        <v>114</v>
      </c>
      <c r="B491" s="194" t="s">
        <v>626</v>
      </c>
      <c r="C491" s="195" t="s">
        <v>627</v>
      </c>
      <c r="D491" s="196" t="s">
        <v>25</v>
      </c>
      <c r="E491" s="197">
        <v>73.72</v>
      </c>
      <c r="F491" s="225">
        <v>0</v>
      </c>
      <c r="G491" s="198">
        <f>E491*F491</f>
        <v>0</v>
      </c>
      <c r="O491" s="192">
        <v>2</v>
      </c>
      <c r="AA491" s="170">
        <v>1</v>
      </c>
      <c r="AB491" s="170">
        <v>7</v>
      </c>
      <c r="AC491" s="170">
        <v>7</v>
      </c>
      <c r="AZ491" s="170">
        <v>2</v>
      </c>
      <c r="BA491" s="170">
        <f>IF(AZ491=1,G491,0)</f>
        <v>0</v>
      </c>
      <c r="BB491" s="170">
        <f>IF(AZ491=2,G491,0)</f>
        <v>0</v>
      </c>
      <c r="BC491" s="170">
        <f>IF(AZ491=3,G491,0)</f>
        <v>0</v>
      </c>
      <c r="BD491" s="170">
        <f>IF(AZ491=4,G491,0)</f>
        <v>0</v>
      </c>
      <c r="BE491" s="170">
        <f>IF(AZ491=5,G491,0)</f>
        <v>0</v>
      </c>
      <c r="CA491" s="199">
        <v>1</v>
      </c>
      <c r="CB491" s="199">
        <v>7</v>
      </c>
      <c r="CZ491" s="170">
        <v>2.9499999999999999E-3</v>
      </c>
    </row>
    <row r="492" spans="1:104">
      <c r="A492" s="200"/>
      <c r="B492" s="201"/>
      <c r="C492" s="247" t="s">
        <v>628</v>
      </c>
      <c r="D492" s="248"/>
      <c r="E492" s="202">
        <v>50.32</v>
      </c>
      <c r="F492" s="203"/>
      <c r="G492" s="204"/>
      <c r="M492" s="205" t="s">
        <v>628</v>
      </c>
      <c r="O492" s="192"/>
    </row>
    <row r="493" spans="1:104">
      <c r="A493" s="200"/>
      <c r="B493" s="201"/>
      <c r="C493" s="247" t="s">
        <v>629</v>
      </c>
      <c r="D493" s="248"/>
      <c r="E493" s="202">
        <v>15.5</v>
      </c>
      <c r="F493" s="203"/>
      <c r="G493" s="204"/>
      <c r="M493" s="205" t="s">
        <v>629</v>
      </c>
      <c r="O493" s="192"/>
    </row>
    <row r="494" spans="1:104">
      <c r="A494" s="200"/>
      <c r="B494" s="201"/>
      <c r="C494" s="247" t="s">
        <v>630</v>
      </c>
      <c r="D494" s="248"/>
      <c r="E494" s="202">
        <v>7.9</v>
      </c>
      <c r="F494" s="203"/>
      <c r="G494" s="204"/>
      <c r="M494" s="205" t="s">
        <v>630</v>
      </c>
      <c r="O494" s="192"/>
    </row>
    <row r="495" spans="1:104" ht="20.399999999999999">
      <c r="A495" s="193">
        <v>115</v>
      </c>
      <c r="B495" s="194" t="s">
        <v>631</v>
      </c>
      <c r="C495" s="195" t="s">
        <v>632</v>
      </c>
      <c r="D495" s="196" t="s">
        <v>25</v>
      </c>
      <c r="E495" s="197">
        <v>315</v>
      </c>
      <c r="F495" s="225">
        <v>0</v>
      </c>
      <c r="G495" s="198">
        <f>E495*F495</f>
        <v>0</v>
      </c>
      <c r="O495" s="192">
        <v>2</v>
      </c>
      <c r="AA495" s="170">
        <v>1</v>
      </c>
      <c r="AB495" s="170">
        <v>7</v>
      </c>
      <c r="AC495" s="170">
        <v>7</v>
      </c>
      <c r="AZ495" s="170">
        <v>2</v>
      </c>
      <c r="BA495" s="170">
        <f>IF(AZ495=1,G495,0)</f>
        <v>0</v>
      </c>
      <c r="BB495" s="170">
        <f>IF(AZ495=2,G495,0)</f>
        <v>0</v>
      </c>
      <c r="BC495" s="170">
        <f>IF(AZ495=3,G495,0)</f>
        <v>0</v>
      </c>
      <c r="BD495" s="170">
        <f>IF(AZ495=4,G495,0)</f>
        <v>0</v>
      </c>
      <c r="BE495" s="170">
        <f>IF(AZ495=5,G495,0)</f>
        <v>0</v>
      </c>
      <c r="CA495" s="199">
        <v>1</v>
      </c>
      <c r="CB495" s="199">
        <v>7</v>
      </c>
      <c r="CZ495" s="170">
        <v>4.6899999999999997E-3</v>
      </c>
    </row>
    <row r="496" spans="1:104">
      <c r="A496" s="200"/>
      <c r="B496" s="201"/>
      <c r="C496" s="247" t="s">
        <v>633</v>
      </c>
      <c r="D496" s="248"/>
      <c r="E496" s="202">
        <v>15.6</v>
      </c>
      <c r="F496" s="203"/>
      <c r="G496" s="204"/>
      <c r="M496" s="205" t="s">
        <v>633</v>
      </c>
      <c r="O496" s="192"/>
    </row>
    <row r="497" spans="1:104">
      <c r="A497" s="200"/>
      <c r="B497" s="201"/>
      <c r="C497" s="247" t="s">
        <v>634</v>
      </c>
      <c r="D497" s="248"/>
      <c r="E497" s="202">
        <v>2.4500000000000002</v>
      </c>
      <c r="F497" s="203"/>
      <c r="G497" s="204"/>
      <c r="M497" s="205" t="s">
        <v>634</v>
      </c>
      <c r="O497" s="192"/>
    </row>
    <row r="498" spans="1:104">
      <c r="A498" s="200"/>
      <c r="B498" s="201"/>
      <c r="C498" s="247" t="s">
        <v>635</v>
      </c>
      <c r="D498" s="248"/>
      <c r="E498" s="202">
        <v>54.7</v>
      </c>
      <c r="F498" s="203"/>
      <c r="G498" s="204"/>
      <c r="M498" s="205" t="s">
        <v>635</v>
      </c>
      <c r="O498" s="192"/>
    </row>
    <row r="499" spans="1:104">
      <c r="A499" s="200"/>
      <c r="B499" s="201"/>
      <c r="C499" s="247" t="s">
        <v>636</v>
      </c>
      <c r="D499" s="248"/>
      <c r="E499" s="202">
        <v>101.75</v>
      </c>
      <c r="F499" s="203"/>
      <c r="G499" s="204"/>
      <c r="M499" s="205" t="s">
        <v>636</v>
      </c>
      <c r="O499" s="192"/>
    </row>
    <row r="500" spans="1:104">
      <c r="A500" s="200"/>
      <c r="B500" s="201"/>
      <c r="C500" s="247" t="s">
        <v>637</v>
      </c>
      <c r="D500" s="248"/>
      <c r="E500" s="202">
        <v>61.4</v>
      </c>
      <c r="F500" s="203"/>
      <c r="G500" s="204"/>
      <c r="M500" s="205" t="s">
        <v>637</v>
      </c>
      <c r="O500" s="192"/>
    </row>
    <row r="501" spans="1:104">
      <c r="A501" s="200"/>
      <c r="B501" s="201"/>
      <c r="C501" s="247" t="s">
        <v>638</v>
      </c>
      <c r="D501" s="248"/>
      <c r="E501" s="202">
        <v>13.2</v>
      </c>
      <c r="F501" s="203"/>
      <c r="G501" s="204"/>
      <c r="M501" s="205" t="s">
        <v>638</v>
      </c>
      <c r="O501" s="192"/>
    </row>
    <row r="502" spans="1:104">
      <c r="A502" s="200"/>
      <c r="B502" s="201"/>
      <c r="C502" s="247" t="s">
        <v>639</v>
      </c>
      <c r="D502" s="248"/>
      <c r="E502" s="202">
        <v>55</v>
      </c>
      <c r="F502" s="203"/>
      <c r="G502" s="204"/>
      <c r="M502" s="205" t="s">
        <v>639</v>
      </c>
      <c r="O502" s="192"/>
    </row>
    <row r="503" spans="1:104">
      <c r="A503" s="200"/>
      <c r="B503" s="201"/>
      <c r="C503" s="247" t="s">
        <v>640</v>
      </c>
      <c r="D503" s="248"/>
      <c r="E503" s="202">
        <v>6.6</v>
      </c>
      <c r="F503" s="203"/>
      <c r="G503" s="204"/>
      <c r="M503" s="205" t="s">
        <v>640</v>
      </c>
      <c r="O503" s="192"/>
    </row>
    <row r="504" spans="1:104">
      <c r="A504" s="200"/>
      <c r="B504" s="201"/>
      <c r="C504" s="247" t="s">
        <v>641</v>
      </c>
      <c r="D504" s="248"/>
      <c r="E504" s="202">
        <v>4.3</v>
      </c>
      <c r="F504" s="203"/>
      <c r="G504" s="204"/>
      <c r="M504" s="205" t="s">
        <v>641</v>
      </c>
      <c r="O504" s="192"/>
    </row>
    <row r="505" spans="1:104">
      <c r="A505" s="193">
        <v>116</v>
      </c>
      <c r="B505" s="194" t="s">
        <v>642</v>
      </c>
      <c r="C505" s="195" t="s">
        <v>643</v>
      </c>
      <c r="D505" s="196" t="s">
        <v>25</v>
      </c>
      <c r="E505" s="197">
        <v>55.2</v>
      </c>
      <c r="F505" s="225">
        <v>0</v>
      </c>
      <c r="G505" s="198">
        <f>E505*F505</f>
        <v>0</v>
      </c>
      <c r="O505" s="192">
        <v>2</v>
      </c>
      <c r="AA505" s="170">
        <v>1</v>
      </c>
      <c r="AB505" s="170">
        <v>0</v>
      </c>
      <c r="AC505" s="170">
        <v>0</v>
      </c>
      <c r="AZ505" s="170">
        <v>2</v>
      </c>
      <c r="BA505" s="170">
        <f>IF(AZ505=1,G505,0)</f>
        <v>0</v>
      </c>
      <c r="BB505" s="170">
        <f>IF(AZ505=2,G505,0)</f>
        <v>0</v>
      </c>
      <c r="BC505" s="170">
        <f>IF(AZ505=3,G505,0)</f>
        <v>0</v>
      </c>
      <c r="BD505" s="170">
        <f>IF(AZ505=4,G505,0)</f>
        <v>0</v>
      </c>
      <c r="BE505" s="170">
        <f>IF(AZ505=5,G505,0)</f>
        <v>0</v>
      </c>
      <c r="CA505" s="199">
        <v>1</v>
      </c>
      <c r="CB505" s="199">
        <v>0</v>
      </c>
      <c r="CZ505" s="170">
        <v>2.65E-3</v>
      </c>
    </row>
    <row r="506" spans="1:104">
      <c r="A506" s="200"/>
      <c r="B506" s="201"/>
      <c r="C506" s="247" t="s">
        <v>644</v>
      </c>
      <c r="D506" s="248"/>
      <c r="E506" s="202">
        <v>45.6</v>
      </c>
      <c r="F506" s="203"/>
      <c r="G506" s="204"/>
      <c r="M506" s="205" t="s">
        <v>644</v>
      </c>
      <c r="O506" s="192"/>
    </row>
    <row r="507" spans="1:104">
      <c r="A507" s="200"/>
      <c r="B507" s="201"/>
      <c r="C507" s="247" t="s">
        <v>645</v>
      </c>
      <c r="D507" s="248"/>
      <c r="E507" s="202">
        <v>9.6</v>
      </c>
      <c r="F507" s="203"/>
      <c r="G507" s="204"/>
      <c r="M507" s="205" t="s">
        <v>645</v>
      </c>
      <c r="O507" s="192"/>
    </row>
    <row r="508" spans="1:104">
      <c r="A508" s="193">
        <v>117</v>
      </c>
      <c r="B508" s="194" t="s">
        <v>646</v>
      </c>
      <c r="C508" s="195" t="s">
        <v>647</v>
      </c>
      <c r="D508" s="196" t="s">
        <v>101</v>
      </c>
      <c r="E508" s="197">
        <v>3.38003929</v>
      </c>
      <c r="F508" s="225">
        <v>0</v>
      </c>
      <c r="G508" s="198">
        <f>E508*F508</f>
        <v>0</v>
      </c>
      <c r="O508" s="192">
        <v>2</v>
      </c>
      <c r="AA508" s="170">
        <v>7</v>
      </c>
      <c r="AB508" s="170">
        <v>1001</v>
      </c>
      <c r="AC508" s="170">
        <v>5</v>
      </c>
      <c r="AZ508" s="170">
        <v>2</v>
      </c>
      <c r="BA508" s="170">
        <f>IF(AZ508=1,G508,0)</f>
        <v>0</v>
      </c>
      <c r="BB508" s="170">
        <f>IF(AZ508=2,G508,0)</f>
        <v>0</v>
      </c>
      <c r="BC508" s="170">
        <f>IF(AZ508=3,G508,0)</f>
        <v>0</v>
      </c>
      <c r="BD508" s="170">
        <f>IF(AZ508=4,G508,0)</f>
        <v>0</v>
      </c>
      <c r="BE508" s="170">
        <f>IF(AZ508=5,G508,0)</f>
        <v>0</v>
      </c>
      <c r="CA508" s="199">
        <v>7</v>
      </c>
      <c r="CB508" s="199">
        <v>1001</v>
      </c>
      <c r="CZ508" s="170">
        <v>0</v>
      </c>
    </row>
    <row r="509" spans="1:104">
      <c r="A509" s="206"/>
      <c r="B509" s="207" t="s">
        <v>89</v>
      </c>
      <c r="C509" s="208" t="str">
        <f>CONCATENATE(B450," ",C450)</f>
        <v>764 Konstrukce klempířské</v>
      </c>
      <c r="D509" s="209"/>
      <c r="E509" s="210"/>
      <c r="F509" s="211"/>
      <c r="G509" s="212">
        <f>SUM(G450:G508)</f>
        <v>0</v>
      </c>
      <c r="O509" s="192">
        <v>4</v>
      </c>
      <c r="BA509" s="213">
        <f>SUM(BA450:BA508)</f>
        <v>0</v>
      </c>
      <c r="BB509" s="213">
        <f>SUM(BB450:BB508)</f>
        <v>0</v>
      </c>
      <c r="BC509" s="213">
        <f>SUM(BC450:BC508)</f>
        <v>0</v>
      </c>
      <c r="BD509" s="213">
        <f>SUM(BD450:BD508)</f>
        <v>0</v>
      </c>
      <c r="BE509" s="213">
        <f>SUM(BE450:BE508)</f>
        <v>0</v>
      </c>
    </row>
    <row r="510" spans="1:104">
      <c r="A510" s="185" t="s">
        <v>23</v>
      </c>
      <c r="B510" s="186" t="s">
        <v>138</v>
      </c>
      <c r="C510" s="187" t="s">
        <v>139</v>
      </c>
      <c r="D510" s="188"/>
      <c r="E510" s="189"/>
      <c r="F510" s="189"/>
      <c r="G510" s="190"/>
      <c r="H510" s="191"/>
      <c r="I510" s="191"/>
      <c r="O510" s="192">
        <v>1</v>
      </c>
    </row>
    <row r="511" spans="1:104" ht="20.399999999999999">
      <c r="A511" s="193">
        <v>118</v>
      </c>
      <c r="B511" s="194" t="s">
        <v>648</v>
      </c>
      <c r="C511" s="195" t="s">
        <v>649</v>
      </c>
      <c r="D511" s="196" t="s">
        <v>24</v>
      </c>
      <c r="E511" s="197">
        <v>2</v>
      </c>
      <c r="F511" s="225">
        <v>0</v>
      </c>
      <c r="G511" s="198">
        <f t="shared" ref="G511:G518" si="0">E511*F511</f>
        <v>0</v>
      </c>
      <c r="O511" s="192">
        <v>2</v>
      </c>
      <c r="AA511" s="170">
        <v>1</v>
      </c>
      <c r="AB511" s="170">
        <v>7</v>
      </c>
      <c r="AC511" s="170">
        <v>7</v>
      </c>
      <c r="AZ511" s="170">
        <v>2</v>
      </c>
      <c r="BA511" s="170">
        <f t="shared" ref="BA511:BA518" si="1">IF(AZ511=1,G511,0)</f>
        <v>0</v>
      </c>
      <c r="BB511" s="170">
        <f t="shared" ref="BB511:BB518" si="2">IF(AZ511=2,G511,0)</f>
        <v>0</v>
      </c>
      <c r="BC511" s="170">
        <f t="shared" ref="BC511:BC518" si="3">IF(AZ511=3,G511,0)</f>
        <v>0</v>
      </c>
      <c r="BD511" s="170">
        <f t="shared" ref="BD511:BD518" si="4">IF(AZ511=4,G511,0)</f>
        <v>0</v>
      </c>
      <c r="BE511" s="170">
        <f t="shared" ref="BE511:BE518" si="5">IF(AZ511=5,G511,0)</f>
        <v>0</v>
      </c>
      <c r="CA511" s="199">
        <v>1</v>
      </c>
      <c r="CB511" s="199">
        <v>7</v>
      </c>
      <c r="CZ511" s="170">
        <v>0</v>
      </c>
    </row>
    <row r="512" spans="1:104" ht="20.399999999999999">
      <c r="A512" s="193">
        <v>119</v>
      </c>
      <c r="B512" s="194" t="s">
        <v>650</v>
      </c>
      <c r="C512" s="195" t="s">
        <v>651</v>
      </c>
      <c r="D512" s="196" t="s">
        <v>24</v>
      </c>
      <c r="E512" s="197">
        <v>4</v>
      </c>
      <c r="F512" s="225">
        <v>0</v>
      </c>
      <c r="G512" s="198">
        <f t="shared" si="0"/>
        <v>0</v>
      </c>
      <c r="O512" s="192">
        <v>2</v>
      </c>
      <c r="AA512" s="170">
        <v>1</v>
      </c>
      <c r="AB512" s="170">
        <v>7</v>
      </c>
      <c r="AC512" s="170">
        <v>7</v>
      </c>
      <c r="AZ512" s="170">
        <v>2</v>
      </c>
      <c r="BA512" s="170">
        <f t="shared" si="1"/>
        <v>0</v>
      </c>
      <c r="BB512" s="170">
        <f t="shared" si="2"/>
        <v>0</v>
      </c>
      <c r="BC512" s="170">
        <f t="shared" si="3"/>
        <v>0</v>
      </c>
      <c r="BD512" s="170">
        <f t="shared" si="4"/>
        <v>0</v>
      </c>
      <c r="BE512" s="170">
        <f t="shared" si="5"/>
        <v>0</v>
      </c>
      <c r="CA512" s="199">
        <v>1</v>
      </c>
      <c r="CB512" s="199">
        <v>7</v>
      </c>
      <c r="CZ512" s="170">
        <v>0</v>
      </c>
    </row>
    <row r="513" spans="1:104" ht="20.399999999999999">
      <c r="A513" s="193">
        <v>120</v>
      </c>
      <c r="B513" s="194" t="s">
        <v>652</v>
      </c>
      <c r="C513" s="195" t="s">
        <v>653</v>
      </c>
      <c r="D513" s="196" t="s">
        <v>24</v>
      </c>
      <c r="E513" s="197">
        <v>2</v>
      </c>
      <c r="F513" s="225">
        <v>0</v>
      </c>
      <c r="G513" s="198">
        <f t="shared" si="0"/>
        <v>0</v>
      </c>
      <c r="O513" s="192">
        <v>2</v>
      </c>
      <c r="AA513" s="170">
        <v>1</v>
      </c>
      <c r="AB513" s="170">
        <v>7</v>
      </c>
      <c r="AC513" s="170">
        <v>7</v>
      </c>
      <c r="AZ513" s="170">
        <v>2</v>
      </c>
      <c r="BA513" s="170">
        <f t="shared" si="1"/>
        <v>0</v>
      </c>
      <c r="BB513" s="170">
        <f t="shared" si="2"/>
        <v>0</v>
      </c>
      <c r="BC513" s="170">
        <f t="shared" si="3"/>
        <v>0</v>
      </c>
      <c r="BD513" s="170">
        <f t="shared" si="4"/>
        <v>0</v>
      </c>
      <c r="BE513" s="170">
        <f t="shared" si="5"/>
        <v>0</v>
      </c>
      <c r="CA513" s="199">
        <v>1</v>
      </c>
      <c r="CB513" s="199">
        <v>7</v>
      </c>
      <c r="CZ513" s="170">
        <v>0</v>
      </c>
    </row>
    <row r="514" spans="1:104" ht="20.399999999999999">
      <c r="A514" s="193">
        <v>121</v>
      </c>
      <c r="B514" s="194" t="s">
        <v>654</v>
      </c>
      <c r="C514" s="195" t="s">
        <v>655</v>
      </c>
      <c r="D514" s="196" t="s">
        <v>24</v>
      </c>
      <c r="E514" s="197">
        <v>1</v>
      </c>
      <c r="F514" s="225">
        <v>0</v>
      </c>
      <c r="G514" s="198">
        <f t="shared" si="0"/>
        <v>0</v>
      </c>
      <c r="O514" s="192">
        <v>2</v>
      </c>
      <c r="AA514" s="170">
        <v>1</v>
      </c>
      <c r="AB514" s="170">
        <v>7</v>
      </c>
      <c r="AC514" s="170">
        <v>7</v>
      </c>
      <c r="AZ514" s="170">
        <v>2</v>
      </c>
      <c r="BA514" s="170">
        <f t="shared" si="1"/>
        <v>0</v>
      </c>
      <c r="BB514" s="170">
        <f t="shared" si="2"/>
        <v>0</v>
      </c>
      <c r="BC514" s="170">
        <f t="shared" si="3"/>
        <v>0</v>
      </c>
      <c r="BD514" s="170">
        <f t="shared" si="4"/>
        <v>0</v>
      </c>
      <c r="BE514" s="170">
        <f t="shared" si="5"/>
        <v>0</v>
      </c>
      <c r="CA514" s="199">
        <v>1</v>
      </c>
      <c r="CB514" s="199">
        <v>7</v>
      </c>
      <c r="CZ514" s="170">
        <v>0</v>
      </c>
    </row>
    <row r="515" spans="1:104" ht="20.399999999999999">
      <c r="A515" s="193">
        <v>122</v>
      </c>
      <c r="B515" s="194" t="s">
        <v>656</v>
      </c>
      <c r="C515" s="195" t="s">
        <v>657</v>
      </c>
      <c r="D515" s="196" t="s">
        <v>24</v>
      </c>
      <c r="E515" s="197">
        <v>1</v>
      </c>
      <c r="F515" s="225">
        <v>0</v>
      </c>
      <c r="G515" s="198">
        <f t="shared" si="0"/>
        <v>0</v>
      </c>
      <c r="O515" s="192">
        <v>2</v>
      </c>
      <c r="AA515" s="170">
        <v>1</v>
      </c>
      <c r="AB515" s="170">
        <v>7</v>
      </c>
      <c r="AC515" s="170">
        <v>7</v>
      </c>
      <c r="AZ515" s="170">
        <v>2</v>
      </c>
      <c r="BA515" s="170">
        <f t="shared" si="1"/>
        <v>0</v>
      </c>
      <c r="BB515" s="170">
        <f t="shared" si="2"/>
        <v>0</v>
      </c>
      <c r="BC515" s="170">
        <f t="shared" si="3"/>
        <v>0</v>
      </c>
      <c r="BD515" s="170">
        <f t="shared" si="4"/>
        <v>0</v>
      </c>
      <c r="BE515" s="170">
        <f t="shared" si="5"/>
        <v>0</v>
      </c>
      <c r="CA515" s="199">
        <v>1</v>
      </c>
      <c r="CB515" s="199">
        <v>7</v>
      </c>
      <c r="CZ515" s="170">
        <v>0</v>
      </c>
    </row>
    <row r="516" spans="1:104" ht="20.399999999999999">
      <c r="A516" s="193">
        <v>123</v>
      </c>
      <c r="B516" s="194" t="s">
        <v>658</v>
      </c>
      <c r="C516" s="195" t="s">
        <v>659</v>
      </c>
      <c r="D516" s="196" t="s">
        <v>24</v>
      </c>
      <c r="E516" s="197">
        <v>4</v>
      </c>
      <c r="F516" s="225">
        <v>0</v>
      </c>
      <c r="G516" s="198">
        <f t="shared" si="0"/>
        <v>0</v>
      </c>
      <c r="O516" s="192">
        <v>2</v>
      </c>
      <c r="AA516" s="170">
        <v>1</v>
      </c>
      <c r="AB516" s="170">
        <v>7</v>
      </c>
      <c r="AC516" s="170">
        <v>7</v>
      </c>
      <c r="AZ516" s="170">
        <v>2</v>
      </c>
      <c r="BA516" s="170">
        <f t="shared" si="1"/>
        <v>0</v>
      </c>
      <c r="BB516" s="170">
        <f t="shared" si="2"/>
        <v>0</v>
      </c>
      <c r="BC516" s="170">
        <f t="shared" si="3"/>
        <v>0</v>
      </c>
      <c r="BD516" s="170">
        <f t="shared" si="4"/>
        <v>0</v>
      </c>
      <c r="BE516" s="170">
        <f t="shared" si="5"/>
        <v>0</v>
      </c>
      <c r="CA516" s="199">
        <v>1</v>
      </c>
      <c r="CB516" s="199">
        <v>7</v>
      </c>
      <c r="CZ516" s="170">
        <v>0</v>
      </c>
    </row>
    <row r="517" spans="1:104" ht="20.399999999999999">
      <c r="A517" s="193">
        <v>124</v>
      </c>
      <c r="B517" s="194" t="s">
        <v>660</v>
      </c>
      <c r="C517" s="195" t="s">
        <v>661</v>
      </c>
      <c r="D517" s="196" t="s">
        <v>24</v>
      </c>
      <c r="E517" s="197">
        <v>1</v>
      </c>
      <c r="F517" s="225">
        <v>0</v>
      </c>
      <c r="G517" s="198">
        <f t="shared" si="0"/>
        <v>0</v>
      </c>
      <c r="O517" s="192">
        <v>2</v>
      </c>
      <c r="AA517" s="170">
        <v>1</v>
      </c>
      <c r="AB517" s="170">
        <v>7</v>
      </c>
      <c r="AC517" s="170">
        <v>7</v>
      </c>
      <c r="AZ517" s="170">
        <v>2</v>
      </c>
      <c r="BA517" s="170">
        <f t="shared" si="1"/>
        <v>0</v>
      </c>
      <c r="BB517" s="170">
        <f t="shared" si="2"/>
        <v>0</v>
      </c>
      <c r="BC517" s="170">
        <f t="shared" si="3"/>
        <v>0</v>
      </c>
      <c r="BD517" s="170">
        <f t="shared" si="4"/>
        <v>0</v>
      </c>
      <c r="BE517" s="170">
        <f t="shared" si="5"/>
        <v>0</v>
      </c>
      <c r="CA517" s="199">
        <v>1</v>
      </c>
      <c r="CB517" s="199">
        <v>7</v>
      </c>
      <c r="CZ517" s="170">
        <v>0</v>
      </c>
    </row>
    <row r="518" spans="1:104" ht="20.399999999999999">
      <c r="A518" s="193">
        <v>125</v>
      </c>
      <c r="B518" s="194" t="s">
        <v>662</v>
      </c>
      <c r="C518" s="195" t="s">
        <v>663</v>
      </c>
      <c r="D518" s="196" t="s">
        <v>24</v>
      </c>
      <c r="E518" s="197">
        <v>3</v>
      </c>
      <c r="F518" s="225">
        <v>0</v>
      </c>
      <c r="G518" s="198">
        <f t="shared" si="0"/>
        <v>0</v>
      </c>
      <c r="O518" s="192">
        <v>2</v>
      </c>
      <c r="AA518" s="170">
        <v>1</v>
      </c>
      <c r="AB518" s="170">
        <v>7</v>
      </c>
      <c r="AC518" s="170">
        <v>7</v>
      </c>
      <c r="AZ518" s="170">
        <v>2</v>
      </c>
      <c r="BA518" s="170">
        <f t="shared" si="1"/>
        <v>0</v>
      </c>
      <c r="BB518" s="170">
        <f t="shared" si="2"/>
        <v>0</v>
      </c>
      <c r="BC518" s="170">
        <f t="shared" si="3"/>
        <v>0</v>
      </c>
      <c r="BD518" s="170">
        <f t="shared" si="4"/>
        <v>0</v>
      </c>
      <c r="BE518" s="170">
        <f t="shared" si="5"/>
        <v>0</v>
      </c>
      <c r="CA518" s="199">
        <v>1</v>
      </c>
      <c r="CB518" s="199">
        <v>7</v>
      </c>
      <c r="CZ518" s="170">
        <v>0</v>
      </c>
    </row>
    <row r="519" spans="1:104">
      <c r="A519" s="200"/>
      <c r="B519" s="201"/>
      <c r="C519" s="247" t="s">
        <v>664</v>
      </c>
      <c r="D519" s="248"/>
      <c r="E519" s="202">
        <v>3</v>
      </c>
      <c r="F519" s="203"/>
      <c r="G519" s="204"/>
      <c r="M519" s="205" t="s">
        <v>664</v>
      </c>
      <c r="O519" s="192"/>
    </row>
    <row r="520" spans="1:104" ht="20.399999999999999">
      <c r="A520" s="193">
        <v>126</v>
      </c>
      <c r="B520" s="194" t="s">
        <v>665</v>
      </c>
      <c r="C520" s="195" t="s">
        <v>666</v>
      </c>
      <c r="D520" s="196" t="s">
        <v>24</v>
      </c>
      <c r="E520" s="197">
        <v>2</v>
      </c>
      <c r="F520" s="225">
        <v>0</v>
      </c>
      <c r="G520" s="198">
        <f t="shared" ref="G520:G529" si="6">E520*F520</f>
        <v>0</v>
      </c>
      <c r="O520" s="192">
        <v>2</v>
      </c>
      <c r="AA520" s="170">
        <v>1</v>
      </c>
      <c r="AB520" s="170">
        <v>7</v>
      </c>
      <c r="AC520" s="170">
        <v>7</v>
      </c>
      <c r="AZ520" s="170">
        <v>2</v>
      </c>
      <c r="BA520" s="170">
        <f t="shared" ref="BA520:BA529" si="7">IF(AZ520=1,G520,0)</f>
        <v>0</v>
      </c>
      <c r="BB520" s="170">
        <f t="shared" ref="BB520:BB529" si="8">IF(AZ520=2,G520,0)</f>
        <v>0</v>
      </c>
      <c r="BC520" s="170">
        <f t="shared" ref="BC520:BC529" si="9">IF(AZ520=3,G520,0)</f>
        <v>0</v>
      </c>
      <c r="BD520" s="170">
        <f t="shared" ref="BD520:BD529" si="10">IF(AZ520=4,G520,0)</f>
        <v>0</v>
      </c>
      <c r="BE520" s="170">
        <f t="shared" ref="BE520:BE529" si="11">IF(AZ520=5,G520,0)</f>
        <v>0</v>
      </c>
      <c r="CA520" s="199">
        <v>1</v>
      </c>
      <c r="CB520" s="199">
        <v>7</v>
      </c>
      <c r="CZ520" s="170">
        <v>0</v>
      </c>
    </row>
    <row r="521" spans="1:104" ht="20.399999999999999">
      <c r="A521" s="193">
        <v>127</v>
      </c>
      <c r="B521" s="194" t="s">
        <v>667</v>
      </c>
      <c r="C521" s="195" t="s">
        <v>668</v>
      </c>
      <c r="D521" s="196" t="s">
        <v>24</v>
      </c>
      <c r="E521" s="197">
        <v>1</v>
      </c>
      <c r="F521" s="225">
        <v>0</v>
      </c>
      <c r="G521" s="198">
        <f t="shared" si="6"/>
        <v>0</v>
      </c>
      <c r="O521" s="192">
        <v>2</v>
      </c>
      <c r="AA521" s="170">
        <v>1</v>
      </c>
      <c r="AB521" s="170">
        <v>7</v>
      </c>
      <c r="AC521" s="170">
        <v>7</v>
      </c>
      <c r="AZ521" s="170">
        <v>2</v>
      </c>
      <c r="BA521" s="170">
        <f t="shared" si="7"/>
        <v>0</v>
      </c>
      <c r="BB521" s="170">
        <f t="shared" si="8"/>
        <v>0</v>
      </c>
      <c r="BC521" s="170">
        <f t="shared" si="9"/>
        <v>0</v>
      </c>
      <c r="BD521" s="170">
        <f t="shared" si="10"/>
        <v>0</v>
      </c>
      <c r="BE521" s="170">
        <f t="shared" si="11"/>
        <v>0</v>
      </c>
      <c r="CA521" s="199">
        <v>1</v>
      </c>
      <c r="CB521" s="199">
        <v>7</v>
      </c>
      <c r="CZ521" s="170">
        <v>0</v>
      </c>
    </row>
    <row r="522" spans="1:104" ht="20.399999999999999">
      <c r="A522" s="193">
        <v>128</v>
      </c>
      <c r="B522" s="194" t="s">
        <v>669</v>
      </c>
      <c r="C522" s="195" t="s">
        <v>670</v>
      </c>
      <c r="D522" s="196" t="s">
        <v>24</v>
      </c>
      <c r="E522" s="197">
        <v>1</v>
      </c>
      <c r="F522" s="225">
        <v>0</v>
      </c>
      <c r="G522" s="198">
        <f t="shared" si="6"/>
        <v>0</v>
      </c>
      <c r="O522" s="192">
        <v>2</v>
      </c>
      <c r="AA522" s="170">
        <v>1</v>
      </c>
      <c r="AB522" s="170">
        <v>7</v>
      </c>
      <c r="AC522" s="170">
        <v>7</v>
      </c>
      <c r="AZ522" s="170">
        <v>2</v>
      </c>
      <c r="BA522" s="170">
        <f t="shared" si="7"/>
        <v>0</v>
      </c>
      <c r="BB522" s="170">
        <f t="shared" si="8"/>
        <v>0</v>
      </c>
      <c r="BC522" s="170">
        <f t="shared" si="9"/>
        <v>0</v>
      </c>
      <c r="BD522" s="170">
        <f t="shared" si="10"/>
        <v>0</v>
      </c>
      <c r="BE522" s="170">
        <f t="shared" si="11"/>
        <v>0</v>
      </c>
      <c r="CA522" s="199">
        <v>1</v>
      </c>
      <c r="CB522" s="199">
        <v>7</v>
      </c>
      <c r="CZ522" s="170">
        <v>0</v>
      </c>
    </row>
    <row r="523" spans="1:104" ht="20.399999999999999">
      <c r="A523" s="193">
        <v>129</v>
      </c>
      <c r="B523" s="194" t="s">
        <v>671</v>
      </c>
      <c r="C523" s="195" t="s">
        <v>672</v>
      </c>
      <c r="D523" s="196" t="s">
        <v>24</v>
      </c>
      <c r="E523" s="197">
        <v>22</v>
      </c>
      <c r="F523" s="225">
        <v>0</v>
      </c>
      <c r="G523" s="198">
        <f t="shared" si="6"/>
        <v>0</v>
      </c>
      <c r="O523" s="192">
        <v>2</v>
      </c>
      <c r="AA523" s="170">
        <v>1</v>
      </c>
      <c r="AB523" s="170">
        <v>7</v>
      </c>
      <c r="AC523" s="170">
        <v>7</v>
      </c>
      <c r="AZ523" s="170">
        <v>2</v>
      </c>
      <c r="BA523" s="170">
        <f t="shared" si="7"/>
        <v>0</v>
      </c>
      <c r="BB523" s="170">
        <f t="shared" si="8"/>
        <v>0</v>
      </c>
      <c r="BC523" s="170">
        <f t="shared" si="9"/>
        <v>0</v>
      </c>
      <c r="BD523" s="170">
        <f t="shared" si="10"/>
        <v>0</v>
      </c>
      <c r="BE523" s="170">
        <f t="shared" si="11"/>
        <v>0</v>
      </c>
      <c r="CA523" s="199">
        <v>1</v>
      </c>
      <c r="CB523" s="199">
        <v>7</v>
      </c>
      <c r="CZ523" s="170">
        <v>0</v>
      </c>
    </row>
    <row r="524" spans="1:104" ht="20.399999999999999">
      <c r="A524" s="193">
        <v>130</v>
      </c>
      <c r="B524" s="194" t="s">
        <v>673</v>
      </c>
      <c r="C524" s="195" t="s">
        <v>674</v>
      </c>
      <c r="D524" s="196" t="s">
        <v>24</v>
      </c>
      <c r="E524" s="197">
        <v>1</v>
      </c>
      <c r="F524" s="225">
        <v>0</v>
      </c>
      <c r="G524" s="198">
        <f t="shared" si="6"/>
        <v>0</v>
      </c>
      <c r="O524" s="192">
        <v>2</v>
      </c>
      <c r="AA524" s="170">
        <v>1</v>
      </c>
      <c r="AB524" s="170">
        <v>7</v>
      </c>
      <c r="AC524" s="170">
        <v>7</v>
      </c>
      <c r="AZ524" s="170">
        <v>2</v>
      </c>
      <c r="BA524" s="170">
        <f t="shared" si="7"/>
        <v>0</v>
      </c>
      <c r="BB524" s="170">
        <f t="shared" si="8"/>
        <v>0</v>
      </c>
      <c r="BC524" s="170">
        <f t="shared" si="9"/>
        <v>0</v>
      </c>
      <c r="BD524" s="170">
        <f t="shared" si="10"/>
        <v>0</v>
      </c>
      <c r="BE524" s="170">
        <f t="shared" si="11"/>
        <v>0</v>
      </c>
      <c r="CA524" s="199">
        <v>1</v>
      </c>
      <c r="CB524" s="199">
        <v>7</v>
      </c>
      <c r="CZ524" s="170">
        <v>0</v>
      </c>
    </row>
    <row r="525" spans="1:104" ht="20.399999999999999">
      <c r="A525" s="193">
        <v>131</v>
      </c>
      <c r="B525" s="194" t="s">
        <v>675</v>
      </c>
      <c r="C525" s="195" t="s">
        <v>676</v>
      </c>
      <c r="D525" s="196" t="s">
        <v>24</v>
      </c>
      <c r="E525" s="197">
        <v>1</v>
      </c>
      <c r="F525" s="225">
        <v>0</v>
      </c>
      <c r="G525" s="198">
        <f t="shared" si="6"/>
        <v>0</v>
      </c>
      <c r="O525" s="192">
        <v>2</v>
      </c>
      <c r="AA525" s="170">
        <v>1</v>
      </c>
      <c r="AB525" s="170">
        <v>7</v>
      </c>
      <c r="AC525" s="170">
        <v>7</v>
      </c>
      <c r="AZ525" s="170">
        <v>2</v>
      </c>
      <c r="BA525" s="170">
        <f t="shared" si="7"/>
        <v>0</v>
      </c>
      <c r="BB525" s="170">
        <f t="shared" si="8"/>
        <v>0</v>
      </c>
      <c r="BC525" s="170">
        <f t="shared" si="9"/>
        <v>0</v>
      </c>
      <c r="BD525" s="170">
        <f t="shared" si="10"/>
        <v>0</v>
      </c>
      <c r="BE525" s="170">
        <f t="shared" si="11"/>
        <v>0</v>
      </c>
      <c r="CA525" s="199">
        <v>1</v>
      </c>
      <c r="CB525" s="199">
        <v>7</v>
      </c>
      <c r="CZ525" s="170">
        <v>0</v>
      </c>
    </row>
    <row r="526" spans="1:104" ht="20.399999999999999">
      <c r="A526" s="193">
        <v>132</v>
      </c>
      <c r="B526" s="194" t="s">
        <v>677</v>
      </c>
      <c r="C526" s="195" t="s">
        <v>678</v>
      </c>
      <c r="D526" s="196" t="s">
        <v>24</v>
      </c>
      <c r="E526" s="197">
        <v>1</v>
      </c>
      <c r="F526" s="225">
        <v>0</v>
      </c>
      <c r="G526" s="198">
        <f t="shared" si="6"/>
        <v>0</v>
      </c>
      <c r="O526" s="192">
        <v>2</v>
      </c>
      <c r="AA526" s="170">
        <v>1</v>
      </c>
      <c r="AB526" s="170">
        <v>7</v>
      </c>
      <c r="AC526" s="170">
        <v>7</v>
      </c>
      <c r="AZ526" s="170">
        <v>2</v>
      </c>
      <c r="BA526" s="170">
        <f t="shared" si="7"/>
        <v>0</v>
      </c>
      <c r="BB526" s="170">
        <f t="shared" si="8"/>
        <v>0</v>
      </c>
      <c r="BC526" s="170">
        <f t="shared" si="9"/>
        <v>0</v>
      </c>
      <c r="BD526" s="170">
        <f t="shared" si="10"/>
        <v>0</v>
      </c>
      <c r="BE526" s="170">
        <f t="shared" si="11"/>
        <v>0</v>
      </c>
      <c r="CA526" s="199">
        <v>1</v>
      </c>
      <c r="CB526" s="199">
        <v>7</v>
      </c>
      <c r="CZ526" s="170">
        <v>0</v>
      </c>
    </row>
    <row r="527" spans="1:104" ht="20.399999999999999">
      <c r="A527" s="193">
        <v>133</v>
      </c>
      <c r="B527" s="194" t="s">
        <v>679</v>
      </c>
      <c r="C527" s="195" t="s">
        <v>680</v>
      </c>
      <c r="D527" s="196" t="s">
        <v>24</v>
      </c>
      <c r="E527" s="197">
        <v>18</v>
      </c>
      <c r="F527" s="225">
        <v>0</v>
      </c>
      <c r="G527" s="198">
        <f t="shared" si="6"/>
        <v>0</v>
      </c>
      <c r="O527" s="192">
        <v>2</v>
      </c>
      <c r="AA527" s="170">
        <v>1</v>
      </c>
      <c r="AB527" s="170">
        <v>7</v>
      </c>
      <c r="AC527" s="170">
        <v>7</v>
      </c>
      <c r="AZ527" s="170">
        <v>2</v>
      </c>
      <c r="BA527" s="170">
        <f t="shared" si="7"/>
        <v>0</v>
      </c>
      <c r="BB527" s="170">
        <f t="shared" si="8"/>
        <v>0</v>
      </c>
      <c r="BC527" s="170">
        <f t="shared" si="9"/>
        <v>0</v>
      </c>
      <c r="BD527" s="170">
        <f t="shared" si="10"/>
        <v>0</v>
      </c>
      <c r="BE527" s="170">
        <f t="shared" si="11"/>
        <v>0</v>
      </c>
      <c r="CA527" s="199">
        <v>1</v>
      </c>
      <c r="CB527" s="199">
        <v>7</v>
      </c>
      <c r="CZ527" s="170">
        <v>0</v>
      </c>
    </row>
    <row r="528" spans="1:104" ht="20.399999999999999">
      <c r="A528" s="193">
        <v>134</v>
      </c>
      <c r="B528" s="194" t="s">
        <v>681</v>
      </c>
      <c r="C528" s="195" t="s">
        <v>682</v>
      </c>
      <c r="D528" s="196" t="s">
        <v>24</v>
      </c>
      <c r="E528" s="197">
        <v>1</v>
      </c>
      <c r="F528" s="225">
        <v>0</v>
      </c>
      <c r="G528" s="198">
        <f t="shared" si="6"/>
        <v>0</v>
      </c>
      <c r="O528" s="192">
        <v>2</v>
      </c>
      <c r="AA528" s="170">
        <v>1</v>
      </c>
      <c r="AB528" s="170">
        <v>7</v>
      </c>
      <c r="AC528" s="170">
        <v>7</v>
      </c>
      <c r="AZ528" s="170">
        <v>2</v>
      </c>
      <c r="BA528" s="170">
        <f t="shared" si="7"/>
        <v>0</v>
      </c>
      <c r="BB528" s="170">
        <f t="shared" si="8"/>
        <v>0</v>
      </c>
      <c r="BC528" s="170">
        <f t="shared" si="9"/>
        <v>0</v>
      </c>
      <c r="BD528" s="170">
        <f t="shared" si="10"/>
        <v>0</v>
      </c>
      <c r="BE528" s="170">
        <f t="shared" si="11"/>
        <v>0</v>
      </c>
      <c r="CA528" s="199">
        <v>1</v>
      </c>
      <c r="CB528" s="199">
        <v>7</v>
      </c>
      <c r="CZ528" s="170">
        <v>0</v>
      </c>
    </row>
    <row r="529" spans="1:104" ht="20.399999999999999">
      <c r="A529" s="193">
        <v>135</v>
      </c>
      <c r="B529" s="194" t="s">
        <v>683</v>
      </c>
      <c r="C529" s="195" t="s">
        <v>684</v>
      </c>
      <c r="D529" s="196" t="s">
        <v>24</v>
      </c>
      <c r="E529" s="197">
        <v>1</v>
      </c>
      <c r="F529" s="225">
        <v>0</v>
      </c>
      <c r="G529" s="198">
        <f t="shared" si="6"/>
        <v>0</v>
      </c>
      <c r="O529" s="192">
        <v>2</v>
      </c>
      <c r="AA529" s="170">
        <v>1</v>
      </c>
      <c r="AB529" s="170">
        <v>0</v>
      </c>
      <c r="AC529" s="170">
        <v>0</v>
      </c>
      <c r="AZ529" s="170">
        <v>2</v>
      </c>
      <c r="BA529" s="170">
        <f t="shared" si="7"/>
        <v>0</v>
      </c>
      <c r="BB529" s="170">
        <f t="shared" si="8"/>
        <v>0</v>
      </c>
      <c r="BC529" s="170">
        <f t="shared" si="9"/>
        <v>0</v>
      </c>
      <c r="BD529" s="170">
        <f t="shared" si="10"/>
        <v>0</v>
      </c>
      <c r="BE529" s="170">
        <f t="shared" si="11"/>
        <v>0</v>
      </c>
      <c r="CA529" s="199">
        <v>1</v>
      </c>
      <c r="CB529" s="199">
        <v>0</v>
      </c>
      <c r="CZ529" s="170">
        <v>0</v>
      </c>
    </row>
    <row r="530" spans="1:104">
      <c r="A530" s="200"/>
      <c r="B530" s="201"/>
      <c r="C530" s="247" t="s">
        <v>685</v>
      </c>
      <c r="D530" s="248"/>
      <c r="E530" s="202">
        <v>1</v>
      </c>
      <c r="F530" s="203"/>
      <c r="G530" s="204"/>
      <c r="M530" s="205" t="s">
        <v>685</v>
      </c>
      <c r="O530" s="192"/>
    </row>
    <row r="531" spans="1:104" ht="20.399999999999999">
      <c r="A531" s="193">
        <v>136</v>
      </c>
      <c r="B531" s="194" t="s">
        <v>686</v>
      </c>
      <c r="C531" s="195" t="s">
        <v>687</v>
      </c>
      <c r="D531" s="196" t="s">
        <v>24</v>
      </c>
      <c r="E531" s="197">
        <v>2</v>
      </c>
      <c r="F531" s="225">
        <v>0</v>
      </c>
      <c r="G531" s="198">
        <f t="shared" ref="G531:G571" si="12">E531*F531</f>
        <v>0</v>
      </c>
      <c r="O531" s="192">
        <v>2</v>
      </c>
      <c r="AA531" s="170">
        <v>1</v>
      </c>
      <c r="AB531" s="170">
        <v>7</v>
      </c>
      <c r="AC531" s="170">
        <v>7</v>
      </c>
      <c r="AZ531" s="170">
        <v>2</v>
      </c>
      <c r="BA531" s="170">
        <f t="shared" ref="BA531:BA571" si="13">IF(AZ531=1,G531,0)</f>
        <v>0</v>
      </c>
      <c r="BB531" s="170">
        <f t="shared" ref="BB531:BB571" si="14">IF(AZ531=2,G531,0)</f>
        <v>0</v>
      </c>
      <c r="BC531" s="170">
        <f t="shared" ref="BC531:BC571" si="15">IF(AZ531=3,G531,0)</f>
        <v>0</v>
      </c>
      <c r="BD531" s="170">
        <f t="shared" ref="BD531:BD571" si="16">IF(AZ531=4,G531,0)</f>
        <v>0</v>
      </c>
      <c r="BE531" s="170">
        <f t="shared" ref="BE531:BE571" si="17">IF(AZ531=5,G531,0)</f>
        <v>0</v>
      </c>
      <c r="CA531" s="199">
        <v>1</v>
      </c>
      <c r="CB531" s="199">
        <v>7</v>
      </c>
      <c r="CZ531" s="170">
        <v>0</v>
      </c>
    </row>
    <row r="532" spans="1:104" ht="20.399999999999999">
      <c r="A532" s="193">
        <v>137</v>
      </c>
      <c r="B532" s="194" t="s">
        <v>688</v>
      </c>
      <c r="C532" s="195" t="s">
        <v>689</v>
      </c>
      <c r="D532" s="196" t="s">
        <v>24</v>
      </c>
      <c r="E532" s="197">
        <v>1</v>
      </c>
      <c r="F532" s="225">
        <v>0</v>
      </c>
      <c r="G532" s="198">
        <f t="shared" si="12"/>
        <v>0</v>
      </c>
      <c r="O532" s="192">
        <v>2</v>
      </c>
      <c r="AA532" s="170">
        <v>1</v>
      </c>
      <c r="AB532" s="170">
        <v>7</v>
      </c>
      <c r="AC532" s="170">
        <v>7</v>
      </c>
      <c r="AZ532" s="170">
        <v>2</v>
      </c>
      <c r="BA532" s="170">
        <f t="shared" si="13"/>
        <v>0</v>
      </c>
      <c r="BB532" s="170">
        <f t="shared" si="14"/>
        <v>0</v>
      </c>
      <c r="BC532" s="170">
        <f t="shared" si="15"/>
        <v>0</v>
      </c>
      <c r="BD532" s="170">
        <f t="shared" si="16"/>
        <v>0</v>
      </c>
      <c r="BE532" s="170">
        <f t="shared" si="17"/>
        <v>0</v>
      </c>
      <c r="CA532" s="199">
        <v>1</v>
      </c>
      <c r="CB532" s="199">
        <v>7</v>
      </c>
      <c r="CZ532" s="170">
        <v>0</v>
      </c>
    </row>
    <row r="533" spans="1:104" ht="20.399999999999999">
      <c r="A533" s="193">
        <v>138</v>
      </c>
      <c r="B533" s="194" t="s">
        <v>690</v>
      </c>
      <c r="C533" s="195" t="s">
        <v>691</v>
      </c>
      <c r="D533" s="196" t="s">
        <v>24</v>
      </c>
      <c r="E533" s="197">
        <v>48</v>
      </c>
      <c r="F533" s="225">
        <v>0</v>
      </c>
      <c r="G533" s="198">
        <f t="shared" si="12"/>
        <v>0</v>
      </c>
      <c r="O533" s="192">
        <v>2</v>
      </c>
      <c r="AA533" s="170">
        <v>1</v>
      </c>
      <c r="AB533" s="170">
        <v>7</v>
      </c>
      <c r="AC533" s="170">
        <v>7</v>
      </c>
      <c r="AZ533" s="170">
        <v>2</v>
      </c>
      <c r="BA533" s="170">
        <f t="shared" si="13"/>
        <v>0</v>
      </c>
      <c r="BB533" s="170">
        <f t="shared" si="14"/>
        <v>0</v>
      </c>
      <c r="BC533" s="170">
        <f t="shared" si="15"/>
        <v>0</v>
      </c>
      <c r="BD533" s="170">
        <f t="shared" si="16"/>
        <v>0</v>
      </c>
      <c r="BE533" s="170">
        <f t="shared" si="17"/>
        <v>0</v>
      </c>
      <c r="CA533" s="199">
        <v>1</v>
      </c>
      <c r="CB533" s="199">
        <v>7</v>
      </c>
      <c r="CZ533" s="170">
        <v>0</v>
      </c>
    </row>
    <row r="534" spans="1:104" ht="20.399999999999999">
      <c r="A534" s="193">
        <v>139</v>
      </c>
      <c r="B534" s="194" t="s">
        <v>692</v>
      </c>
      <c r="C534" s="195" t="s">
        <v>693</v>
      </c>
      <c r="D534" s="196" t="s">
        <v>24</v>
      </c>
      <c r="E534" s="197">
        <v>79</v>
      </c>
      <c r="F534" s="225">
        <v>0</v>
      </c>
      <c r="G534" s="198">
        <f t="shared" si="12"/>
        <v>0</v>
      </c>
      <c r="O534" s="192">
        <v>2</v>
      </c>
      <c r="AA534" s="170">
        <v>1</v>
      </c>
      <c r="AB534" s="170">
        <v>7</v>
      </c>
      <c r="AC534" s="170">
        <v>7</v>
      </c>
      <c r="AZ534" s="170">
        <v>2</v>
      </c>
      <c r="BA534" s="170">
        <f t="shared" si="13"/>
        <v>0</v>
      </c>
      <c r="BB534" s="170">
        <f t="shared" si="14"/>
        <v>0</v>
      </c>
      <c r="BC534" s="170">
        <f t="shared" si="15"/>
        <v>0</v>
      </c>
      <c r="BD534" s="170">
        <f t="shared" si="16"/>
        <v>0</v>
      </c>
      <c r="BE534" s="170">
        <f t="shared" si="17"/>
        <v>0</v>
      </c>
      <c r="CA534" s="199">
        <v>1</v>
      </c>
      <c r="CB534" s="199">
        <v>7</v>
      </c>
      <c r="CZ534" s="170">
        <v>0</v>
      </c>
    </row>
    <row r="535" spans="1:104" ht="20.399999999999999">
      <c r="A535" s="193">
        <v>140</v>
      </c>
      <c r="B535" s="194" t="s">
        <v>694</v>
      </c>
      <c r="C535" s="195" t="s">
        <v>695</v>
      </c>
      <c r="D535" s="196" t="s">
        <v>24</v>
      </c>
      <c r="E535" s="197">
        <v>1</v>
      </c>
      <c r="F535" s="225">
        <v>0</v>
      </c>
      <c r="G535" s="198">
        <f t="shared" si="12"/>
        <v>0</v>
      </c>
      <c r="O535" s="192">
        <v>2</v>
      </c>
      <c r="AA535" s="170">
        <v>1</v>
      </c>
      <c r="AB535" s="170">
        <v>7</v>
      </c>
      <c r="AC535" s="170">
        <v>7</v>
      </c>
      <c r="AZ535" s="170">
        <v>2</v>
      </c>
      <c r="BA535" s="170">
        <f t="shared" si="13"/>
        <v>0</v>
      </c>
      <c r="BB535" s="170">
        <f t="shared" si="14"/>
        <v>0</v>
      </c>
      <c r="BC535" s="170">
        <f t="shared" si="15"/>
        <v>0</v>
      </c>
      <c r="BD535" s="170">
        <f t="shared" si="16"/>
        <v>0</v>
      </c>
      <c r="BE535" s="170">
        <f t="shared" si="17"/>
        <v>0</v>
      </c>
      <c r="CA535" s="199">
        <v>1</v>
      </c>
      <c r="CB535" s="199">
        <v>7</v>
      </c>
      <c r="CZ535" s="170">
        <v>0</v>
      </c>
    </row>
    <row r="536" spans="1:104" ht="20.399999999999999">
      <c r="A536" s="193">
        <v>141</v>
      </c>
      <c r="B536" s="194" t="s">
        <v>696</v>
      </c>
      <c r="C536" s="195" t="s">
        <v>697</v>
      </c>
      <c r="D536" s="196" t="s">
        <v>24</v>
      </c>
      <c r="E536" s="197">
        <v>1</v>
      </c>
      <c r="F536" s="225">
        <v>0</v>
      </c>
      <c r="G536" s="198">
        <f t="shared" si="12"/>
        <v>0</v>
      </c>
      <c r="O536" s="192">
        <v>2</v>
      </c>
      <c r="AA536" s="170">
        <v>1</v>
      </c>
      <c r="AB536" s="170">
        <v>7</v>
      </c>
      <c r="AC536" s="170">
        <v>7</v>
      </c>
      <c r="AZ536" s="170">
        <v>2</v>
      </c>
      <c r="BA536" s="170">
        <f t="shared" si="13"/>
        <v>0</v>
      </c>
      <c r="BB536" s="170">
        <f t="shared" si="14"/>
        <v>0</v>
      </c>
      <c r="BC536" s="170">
        <f t="shared" si="15"/>
        <v>0</v>
      </c>
      <c r="BD536" s="170">
        <f t="shared" si="16"/>
        <v>0</v>
      </c>
      <c r="BE536" s="170">
        <f t="shared" si="17"/>
        <v>0</v>
      </c>
      <c r="CA536" s="199">
        <v>1</v>
      </c>
      <c r="CB536" s="199">
        <v>7</v>
      </c>
      <c r="CZ536" s="170">
        <v>0</v>
      </c>
    </row>
    <row r="537" spans="1:104" ht="20.399999999999999">
      <c r="A537" s="193">
        <v>142</v>
      </c>
      <c r="B537" s="194" t="s">
        <v>698</v>
      </c>
      <c r="C537" s="195" t="s">
        <v>699</v>
      </c>
      <c r="D537" s="196" t="s">
        <v>24</v>
      </c>
      <c r="E537" s="197">
        <v>1</v>
      </c>
      <c r="F537" s="225">
        <v>0</v>
      </c>
      <c r="G537" s="198">
        <f t="shared" si="12"/>
        <v>0</v>
      </c>
      <c r="O537" s="192">
        <v>2</v>
      </c>
      <c r="AA537" s="170">
        <v>1</v>
      </c>
      <c r="AB537" s="170">
        <v>7</v>
      </c>
      <c r="AC537" s="170">
        <v>7</v>
      </c>
      <c r="AZ537" s="170">
        <v>2</v>
      </c>
      <c r="BA537" s="170">
        <f t="shared" si="13"/>
        <v>0</v>
      </c>
      <c r="BB537" s="170">
        <f t="shared" si="14"/>
        <v>0</v>
      </c>
      <c r="BC537" s="170">
        <f t="shared" si="15"/>
        <v>0</v>
      </c>
      <c r="BD537" s="170">
        <f t="shared" si="16"/>
        <v>0</v>
      </c>
      <c r="BE537" s="170">
        <f t="shared" si="17"/>
        <v>0</v>
      </c>
      <c r="CA537" s="199">
        <v>1</v>
      </c>
      <c r="CB537" s="199">
        <v>7</v>
      </c>
      <c r="CZ537" s="170">
        <v>0</v>
      </c>
    </row>
    <row r="538" spans="1:104" ht="20.399999999999999">
      <c r="A538" s="193">
        <v>143</v>
      </c>
      <c r="B538" s="194" t="s">
        <v>700</v>
      </c>
      <c r="C538" s="195" t="s">
        <v>701</v>
      </c>
      <c r="D538" s="196" t="s">
        <v>24</v>
      </c>
      <c r="E538" s="197">
        <v>1</v>
      </c>
      <c r="F538" s="225">
        <v>0</v>
      </c>
      <c r="G538" s="198">
        <f t="shared" si="12"/>
        <v>0</v>
      </c>
      <c r="O538" s="192">
        <v>2</v>
      </c>
      <c r="AA538" s="170">
        <v>1</v>
      </c>
      <c r="AB538" s="170">
        <v>7</v>
      </c>
      <c r="AC538" s="170">
        <v>7</v>
      </c>
      <c r="AZ538" s="170">
        <v>2</v>
      </c>
      <c r="BA538" s="170">
        <f t="shared" si="13"/>
        <v>0</v>
      </c>
      <c r="BB538" s="170">
        <f t="shared" si="14"/>
        <v>0</v>
      </c>
      <c r="BC538" s="170">
        <f t="shared" si="15"/>
        <v>0</v>
      </c>
      <c r="BD538" s="170">
        <f t="shared" si="16"/>
        <v>0</v>
      </c>
      <c r="BE538" s="170">
        <f t="shared" si="17"/>
        <v>0</v>
      </c>
      <c r="CA538" s="199">
        <v>1</v>
      </c>
      <c r="CB538" s="199">
        <v>7</v>
      </c>
      <c r="CZ538" s="170">
        <v>0</v>
      </c>
    </row>
    <row r="539" spans="1:104" ht="20.399999999999999">
      <c r="A539" s="193">
        <v>144</v>
      </c>
      <c r="B539" s="194" t="s">
        <v>702</v>
      </c>
      <c r="C539" s="195" t="s">
        <v>703</v>
      </c>
      <c r="D539" s="196" t="s">
        <v>24</v>
      </c>
      <c r="E539" s="197">
        <v>2</v>
      </c>
      <c r="F539" s="225">
        <v>0</v>
      </c>
      <c r="G539" s="198">
        <f t="shared" si="12"/>
        <v>0</v>
      </c>
      <c r="O539" s="192">
        <v>2</v>
      </c>
      <c r="AA539" s="170">
        <v>1</v>
      </c>
      <c r="AB539" s="170">
        <v>7</v>
      </c>
      <c r="AC539" s="170">
        <v>7</v>
      </c>
      <c r="AZ539" s="170">
        <v>2</v>
      </c>
      <c r="BA539" s="170">
        <f t="shared" si="13"/>
        <v>0</v>
      </c>
      <c r="BB539" s="170">
        <f t="shared" si="14"/>
        <v>0</v>
      </c>
      <c r="BC539" s="170">
        <f t="shared" si="15"/>
        <v>0</v>
      </c>
      <c r="BD539" s="170">
        <f t="shared" si="16"/>
        <v>0</v>
      </c>
      <c r="BE539" s="170">
        <f t="shared" si="17"/>
        <v>0</v>
      </c>
      <c r="CA539" s="199">
        <v>1</v>
      </c>
      <c r="CB539" s="199">
        <v>7</v>
      </c>
      <c r="CZ539" s="170">
        <v>0</v>
      </c>
    </row>
    <row r="540" spans="1:104" ht="20.399999999999999">
      <c r="A540" s="193">
        <v>145</v>
      </c>
      <c r="B540" s="194" t="s">
        <v>704</v>
      </c>
      <c r="C540" s="195" t="s">
        <v>705</v>
      </c>
      <c r="D540" s="196" t="s">
        <v>24</v>
      </c>
      <c r="E540" s="197">
        <v>1</v>
      </c>
      <c r="F540" s="225">
        <v>0</v>
      </c>
      <c r="G540" s="198">
        <f t="shared" si="12"/>
        <v>0</v>
      </c>
      <c r="O540" s="192">
        <v>2</v>
      </c>
      <c r="AA540" s="170">
        <v>1</v>
      </c>
      <c r="AB540" s="170">
        <v>7</v>
      </c>
      <c r="AC540" s="170">
        <v>7</v>
      </c>
      <c r="AZ540" s="170">
        <v>2</v>
      </c>
      <c r="BA540" s="170">
        <f t="shared" si="13"/>
        <v>0</v>
      </c>
      <c r="BB540" s="170">
        <f t="shared" si="14"/>
        <v>0</v>
      </c>
      <c r="BC540" s="170">
        <f t="shared" si="15"/>
        <v>0</v>
      </c>
      <c r="BD540" s="170">
        <f t="shared" si="16"/>
        <v>0</v>
      </c>
      <c r="BE540" s="170">
        <f t="shared" si="17"/>
        <v>0</v>
      </c>
      <c r="CA540" s="199">
        <v>1</v>
      </c>
      <c r="CB540" s="199">
        <v>7</v>
      </c>
      <c r="CZ540" s="170">
        <v>0</v>
      </c>
    </row>
    <row r="541" spans="1:104" ht="20.399999999999999">
      <c r="A541" s="193">
        <v>146</v>
      </c>
      <c r="B541" s="194" t="s">
        <v>706</v>
      </c>
      <c r="C541" s="195" t="s">
        <v>707</v>
      </c>
      <c r="D541" s="196" t="s">
        <v>24</v>
      </c>
      <c r="E541" s="197">
        <v>3</v>
      </c>
      <c r="F541" s="225">
        <v>0</v>
      </c>
      <c r="G541" s="198">
        <f t="shared" si="12"/>
        <v>0</v>
      </c>
      <c r="O541" s="192">
        <v>2</v>
      </c>
      <c r="AA541" s="170">
        <v>1</v>
      </c>
      <c r="AB541" s="170">
        <v>7</v>
      </c>
      <c r="AC541" s="170">
        <v>7</v>
      </c>
      <c r="AZ541" s="170">
        <v>2</v>
      </c>
      <c r="BA541" s="170">
        <f t="shared" si="13"/>
        <v>0</v>
      </c>
      <c r="BB541" s="170">
        <f t="shared" si="14"/>
        <v>0</v>
      </c>
      <c r="BC541" s="170">
        <f t="shared" si="15"/>
        <v>0</v>
      </c>
      <c r="BD541" s="170">
        <f t="shared" si="16"/>
        <v>0</v>
      </c>
      <c r="BE541" s="170">
        <f t="shared" si="17"/>
        <v>0</v>
      </c>
      <c r="CA541" s="199">
        <v>1</v>
      </c>
      <c r="CB541" s="199">
        <v>7</v>
      </c>
      <c r="CZ541" s="170">
        <v>0</v>
      </c>
    </row>
    <row r="542" spans="1:104" ht="20.399999999999999">
      <c r="A542" s="193">
        <v>147</v>
      </c>
      <c r="B542" s="194" t="s">
        <v>708</v>
      </c>
      <c r="C542" s="195" t="s">
        <v>709</v>
      </c>
      <c r="D542" s="196" t="s">
        <v>24</v>
      </c>
      <c r="E542" s="197">
        <v>6</v>
      </c>
      <c r="F542" s="225">
        <v>0</v>
      </c>
      <c r="G542" s="198">
        <f t="shared" si="12"/>
        <v>0</v>
      </c>
      <c r="O542" s="192">
        <v>2</v>
      </c>
      <c r="AA542" s="170">
        <v>1</v>
      </c>
      <c r="AB542" s="170">
        <v>7</v>
      </c>
      <c r="AC542" s="170">
        <v>7</v>
      </c>
      <c r="AZ542" s="170">
        <v>2</v>
      </c>
      <c r="BA542" s="170">
        <f t="shared" si="13"/>
        <v>0</v>
      </c>
      <c r="BB542" s="170">
        <f t="shared" si="14"/>
        <v>0</v>
      </c>
      <c r="BC542" s="170">
        <f t="shared" si="15"/>
        <v>0</v>
      </c>
      <c r="BD542" s="170">
        <f t="shared" si="16"/>
        <v>0</v>
      </c>
      <c r="BE542" s="170">
        <f t="shared" si="17"/>
        <v>0</v>
      </c>
      <c r="CA542" s="199">
        <v>1</v>
      </c>
      <c r="CB542" s="199">
        <v>7</v>
      </c>
      <c r="CZ542" s="170">
        <v>0</v>
      </c>
    </row>
    <row r="543" spans="1:104" ht="20.399999999999999">
      <c r="A543" s="193">
        <v>148</v>
      </c>
      <c r="B543" s="194" t="s">
        <v>710</v>
      </c>
      <c r="C543" s="195" t="s">
        <v>711</v>
      </c>
      <c r="D543" s="196" t="s">
        <v>24</v>
      </c>
      <c r="E543" s="197">
        <v>4</v>
      </c>
      <c r="F543" s="225">
        <v>0</v>
      </c>
      <c r="G543" s="198">
        <f t="shared" si="12"/>
        <v>0</v>
      </c>
      <c r="O543" s="192">
        <v>2</v>
      </c>
      <c r="AA543" s="170">
        <v>1</v>
      </c>
      <c r="AB543" s="170">
        <v>7</v>
      </c>
      <c r="AC543" s="170">
        <v>7</v>
      </c>
      <c r="AZ543" s="170">
        <v>2</v>
      </c>
      <c r="BA543" s="170">
        <f t="shared" si="13"/>
        <v>0</v>
      </c>
      <c r="BB543" s="170">
        <f t="shared" si="14"/>
        <v>0</v>
      </c>
      <c r="BC543" s="170">
        <f t="shared" si="15"/>
        <v>0</v>
      </c>
      <c r="BD543" s="170">
        <f t="shared" si="16"/>
        <v>0</v>
      </c>
      <c r="BE543" s="170">
        <f t="shared" si="17"/>
        <v>0</v>
      </c>
      <c r="CA543" s="199">
        <v>1</v>
      </c>
      <c r="CB543" s="199">
        <v>7</v>
      </c>
      <c r="CZ543" s="170">
        <v>0</v>
      </c>
    </row>
    <row r="544" spans="1:104" ht="20.399999999999999">
      <c r="A544" s="193">
        <v>149</v>
      </c>
      <c r="B544" s="194" t="s">
        <v>712</v>
      </c>
      <c r="C544" s="195" t="s">
        <v>713</v>
      </c>
      <c r="D544" s="196" t="s">
        <v>24</v>
      </c>
      <c r="E544" s="197">
        <v>1</v>
      </c>
      <c r="F544" s="225">
        <v>0</v>
      </c>
      <c r="G544" s="198">
        <f t="shared" si="12"/>
        <v>0</v>
      </c>
      <c r="O544" s="192">
        <v>2</v>
      </c>
      <c r="AA544" s="170">
        <v>1</v>
      </c>
      <c r="AB544" s="170">
        <v>7</v>
      </c>
      <c r="AC544" s="170">
        <v>7</v>
      </c>
      <c r="AZ544" s="170">
        <v>2</v>
      </c>
      <c r="BA544" s="170">
        <f t="shared" si="13"/>
        <v>0</v>
      </c>
      <c r="BB544" s="170">
        <f t="shared" si="14"/>
        <v>0</v>
      </c>
      <c r="BC544" s="170">
        <f t="shared" si="15"/>
        <v>0</v>
      </c>
      <c r="BD544" s="170">
        <f t="shared" si="16"/>
        <v>0</v>
      </c>
      <c r="BE544" s="170">
        <f t="shared" si="17"/>
        <v>0</v>
      </c>
      <c r="CA544" s="199">
        <v>1</v>
      </c>
      <c r="CB544" s="199">
        <v>7</v>
      </c>
      <c r="CZ544" s="170">
        <v>0</v>
      </c>
    </row>
    <row r="545" spans="1:104" ht="20.399999999999999">
      <c r="A545" s="193">
        <v>150</v>
      </c>
      <c r="B545" s="194" t="s">
        <v>714</v>
      </c>
      <c r="C545" s="195" t="s">
        <v>715</v>
      </c>
      <c r="D545" s="196" t="s">
        <v>24</v>
      </c>
      <c r="E545" s="197">
        <v>1</v>
      </c>
      <c r="F545" s="225">
        <v>0</v>
      </c>
      <c r="G545" s="198">
        <f t="shared" si="12"/>
        <v>0</v>
      </c>
      <c r="O545" s="192">
        <v>2</v>
      </c>
      <c r="AA545" s="170">
        <v>1</v>
      </c>
      <c r="AB545" s="170">
        <v>7</v>
      </c>
      <c r="AC545" s="170">
        <v>7</v>
      </c>
      <c r="AZ545" s="170">
        <v>2</v>
      </c>
      <c r="BA545" s="170">
        <f t="shared" si="13"/>
        <v>0</v>
      </c>
      <c r="BB545" s="170">
        <f t="shared" si="14"/>
        <v>0</v>
      </c>
      <c r="BC545" s="170">
        <f t="shared" si="15"/>
        <v>0</v>
      </c>
      <c r="BD545" s="170">
        <f t="shared" si="16"/>
        <v>0</v>
      </c>
      <c r="BE545" s="170">
        <f t="shared" si="17"/>
        <v>0</v>
      </c>
      <c r="CA545" s="199">
        <v>1</v>
      </c>
      <c r="CB545" s="199">
        <v>7</v>
      </c>
      <c r="CZ545" s="170">
        <v>0</v>
      </c>
    </row>
    <row r="546" spans="1:104" ht="20.399999999999999">
      <c r="A546" s="193">
        <v>151</v>
      </c>
      <c r="B546" s="194" t="s">
        <v>716</v>
      </c>
      <c r="C546" s="195" t="s">
        <v>717</v>
      </c>
      <c r="D546" s="196" t="s">
        <v>24</v>
      </c>
      <c r="E546" s="197">
        <v>11</v>
      </c>
      <c r="F546" s="225">
        <v>0</v>
      </c>
      <c r="G546" s="198">
        <f t="shared" si="12"/>
        <v>0</v>
      </c>
      <c r="O546" s="192">
        <v>2</v>
      </c>
      <c r="AA546" s="170">
        <v>1</v>
      </c>
      <c r="AB546" s="170">
        <v>7</v>
      </c>
      <c r="AC546" s="170">
        <v>7</v>
      </c>
      <c r="AZ546" s="170">
        <v>2</v>
      </c>
      <c r="BA546" s="170">
        <f t="shared" si="13"/>
        <v>0</v>
      </c>
      <c r="BB546" s="170">
        <f t="shared" si="14"/>
        <v>0</v>
      </c>
      <c r="BC546" s="170">
        <f t="shared" si="15"/>
        <v>0</v>
      </c>
      <c r="BD546" s="170">
        <f t="shared" si="16"/>
        <v>0</v>
      </c>
      <c r="BE546" s="170">
        <f t="shared" si="17"/>
        <v>0</v>
      </c>
      <c r="CA546" s="199">
        <v>1</v>
      </c>
      <c r="CB546" s="199">
        <v>7</v>
      </c>
      <c r="CZ546" s="170">
        <v>0</v>
      </c>
    </row>
    <row r="547" spans="1:104" ht="20.399999999999999">
      <c r="A547" s="193">
        <v>152</v>
      </c>
      <c r="B547" s="194" t="s">
        <v>718</v>
      </c>
      <c r="C547" s="195" t="s">
        <v>719</v>
      </c>
      <c r="D547" s="196" t="s">
        <v>24</v>
      </c>
      <c r="E547" s="197">
        <v>9</v>
      </c>
      <c r="F547" s="225">
        <v>0</v>
      </c>
      <c r="G547" s="198">
        <f t="shared" si="12"/>
        <v>0</v>
      </c>
      <c r="O547" s="192">
        <v>2</v>
      </c>
      <c r="AA547" s="170">
        <v>1</v>
      </c>
      <c r="AB547" s="170">
        <v>7</v>
      </c>
      <c r="AC547" s="170">
        <v>7</v>
      </c>
      <c r="AZ547" s="170">
        <v>2</v>
      </c>
      <c r="BA547" s="170">
        <f t="shared" si="13"/>
        <v>0</v>
      </c>
      <c r="BB547" s="170">
        <f t="shared" si="14"/>
        <v>0</v>
      </c>
      <c r="BC547" s="170">
        <f t="shared" si="15"/>
        <v>0</v>
      </c>
      <c r="BD547" s="170">
        <f t="shared" si="16"/>
        <v>0</v>
      </c>
      <c r="BE547" s="170">
        <f t="shared" si="17"/>
        <v>0</v>
      </c>
      <c r="CA547" s="199">
        <v>1</v>
      </c>
      <c r="CB547" s="199">
        <v>7</v>
      </c>
      <c r="CZ547" s="170">
        <v>0</v>
      </c>
    </row>
    <row r="548" spans="1:104" ht="20.399999999999999">
      <c r="A548" s="193">
        <v>153</v>
      </c>
      <c r="B548" s="194" t="s">
        <v>720</v>
      </c>
      <c r="C548" s="195" t="s">
        <v>721</v>
      </c>
      <c r="D548" s="196" t="s">
        <v>24</v>
      </c>
      <c r="E548" s="197">
        <v>20</v>
      </c>
      <c r="F548" s="225">
        <v>0</v>
      </c>
      <c r="G548" s="198">
        <f t="shared" si="12"/>
        <v>0</v>
      </c>
      <c r="O548" s="192">
        <v>2</v>
      </c>
      <c r="AA548" s="170">
        <v>1</v>
      </c>
      <c r="AB548" s="170">
        <v>7</v>
      </c>
      <c r="AC548" s="170">
        <v>7</v>
      </c>
      <c r="AZ548" s="170">
        <v>2</v>
      </c>
      <c r="BA548" s="170">
        <f t="shared" si="13"/>
        <v>0</v>
      </c>
      <c r="BB548" s="170">
        <f t="shared" si="14"/>
        <v>0</v>
      </c>
      <c r="BC548" s="170">
        <f t="shared" si="15"/>
        <v>0</v>
      </c>
      <c r="BD548" s="170">
        <f t="shared" si="16"/>
        <v>0</v>
      </c>
      <c r="BE548" s="170">
        <f t="shared" si="17"/>
        <v>0</v>
      </c>
      <c r="CA548" s="199">
        <v>1</v>
      </c>
      <c r="CB548" s="199">
        <v>7</v>
      </c>
      <c r="CZ548" s="170">
        <v>0</v>
      </c>
    </row>
    <row r="549" spans="1:104" ht="20.399999999999999">
      <c r="A549" s="193">
        <v>154</v>
      </c>
      <c r="B549" s="194" t="s">
        <v>722</v>
      </c>
      <c r="C549" s="195" t="s">
        <v>723</v>
      </c>
      <c r="D549" s="196" t="s">
        <v>24</v>
      </c>
      <c r="E549" s="197">
        <v>11</v>
      </c>
      <c r="F549" s="225">
        <v>0</v>
      </c>
      <c r="G549" s="198">
        <f t="shared" si="12"/>
        <v>0</v>
      </c>
      <c r="O549" s="192">
        <v>2</v>
      </c>
      <c r="AA549" s="170">
        <v>1</v>
      </c>
      <c r="AB549" s="170">
        <v>7</v>
      </c>
      <c r="AC549" s="170">
        <v>7</v>
      </c>
      <c r="AZ549" s="170">
        <v>2</v>
      </c>
      <c r="BA549" s="170">
        <f t="shared" si="13"/>
        <v>0</v>
      </c>
      <c r="BB549" s="170">
        <f t="shared" si="14"/>
        <v>0</v>
      </c>
      <c r="BC549" s="170">
        <f t="shared" si="15"/>
        <v>0</v>
      </c>
      <c r="BD549" s="170">
        <f t="shared" si="16"/>
        <v>0</v>
      </c>
      <c r="BE549" s="170">
        <f t="shared" si="17"/>
        <v>0</v>
      </c>
      <c r="CA549" s="199">
        <v>1</v>
      </c>
      <c r="CB549" s="199">
        <v>7</v>
      </c>
      <c r="CZ549" s="170">
        <v>0</v>
      </c>
    </row>
    <row r="550" spans="1:104" ht="20.399999999999999">
      <c r="A550" s="193">
        <v>155</v>
      </c>
      <c r="B550" s="194" t="s">
        <v>724</v>
      </c>
      <c r="C550" s="195" t="s">
        <v>725</v>
      </c>
      <c r="D550" s="196" t="s">
        <v>24</v>
      </c>
      <c r="E550" s="197">
        <v>15</v>
      </c>
      <c r="F550" s="225">
        <v>0</v>
      </c>
      <c r="G550" s="198">
        <f t="shared" si="12"/>
        <v>0</v>
      </c>
      <c r="O550" s="192">
        <v>2</v>
      </c>
      <c r="AA550" s="170">
        <v>1</v>
      </c>
      <c r="AB550" s="170">
        <v>7</v>
      </c>
      <c r="AC550" s="170">
        <v>7</v>
      </c>
      <c r="AZ550" s="170">
        <v>2</v>
      </c>
      <c r="BA550" s="170">
        <f t="shared" si="13"/>
        <v>0</v>
      </c>
      <c r="BB550" s="170">
        <f t="shared" si="14"/>
        <v>0</v>
      </c>
      <c r="BC550" s="170">
        <f t="shared" si="15"/>
        <v>0</v>
      </c>
      <c r="BD550" s="170">
        <f t="shared" si="16"/>
        <v>0</v>
      </c>
      <c r="BE550" s="170">
        <f t="shared" si="17"/>
        <v>0</v>
      </c>
      <c r="CA550" s="199">
        <v>1</v>
      </c>
      <c r="CB550" s="199">
        <v>7</v>
      </c>
      <c r="CZ550" s="170">
        <v>0</v>
      </c>
    </row>
    <row r="551" spans="1:104" ht="20.399999999999999">
      <c r="A551" s="193">
        <v>156</v>
      </c>
      <c r="B551" s="194" t="s">
        <v>726</v>
      </c>
      <c r="C551" s="195" t="s">
        <v>727</v>
      </c>
      <c r="D551" s="196" t="s">
        <v>24</v>
      </c>
      <c r="E551" s="197">
        <v>5</v>
      </c>
      <c r="F551" s="225">
        <v>0</v>
      </c>
      <c r="G551" s="198">
        <f t="shared" si="12"/>
        <v>0</v>
      </c>
      <c r="O551" s="192">
        <v>2</v>
      </c>
      <c r="AA551" s="170">
        <v>1</v>
      </c>
      <c r="AB551" s="170">
        <v>7</v>
      </c>
      <c r="AC551" s="170">
        <v>7</v>
      </c>
      <c r="AZ551" s="170">
        <v>2</v>
      </c>
      <c r="BA551" s="170">
        <f t="shared" si="13"/>
        <v>0</v>
      </c>
      <c r="BB551" s="170">
        <f t="shared" si="14"/>
        <v>0</v>
      </c>
      <c r="BC551" s="170">
        <f t="shared" si="15"/>
        <v>0</v>
      </c>
      <c r="BD551" s="170">
        <f t="shared" si="16"/>
        <v>0</v>
      </c>
      <c r="BE551" s="170">
        <f t="shared" si="17"/>
        <v>0</v>
      </c>
      <c r="CA551" s="199">
        <v>1</v>
      </c>
      <c r="CB551" s="199">
        <v>7</v>
      </c>
      <c r="CZ551" s="170">
        <v>0</v>
      </c>
    </row>
    <row r="552" spans="1:104" ht="20.399999999999999">
      <c r="A552" s="193">
        <v>157</v>
      </c>
      <c r="B552" s="194" t="s">
        <v>728</v>
      </c>
      <c r="C552" s="195" t="s">
        <v>729</v>
      </c>
      <c r="D552" s="196" t="s">
        <v>24</v>
      </c>
      <c r="E552" s="197">
        <v>1</v>
      </c>
      <c r="F552" s="225">
        <v>0</v>
      </c>
      <c r="G552" s="198">
        <f t="shared" si="12"/>
        <v>0</v>
      </c>
      <c r="O552" s="192">
        <v>2</v>
      </c>
      <c r="AA552" s="170">
        <v>1</v>
      </c>
      <c r="AB552" s="170">
        <v>7</v>
      </c>
      <c r="AC552" s="170">
        <v>7</v>
      </c>
      <c r="AZ552" s="170">
        <v>2</v>
      </c>
      <c r="BA552" s="170">
        <f t="shared" si="13"/>
        <v>0</v>
      </c>
      <c r="BB552" s="170">
        <f t="shared" si="14"/>
        <v>0</v>
      </c>
      <c r="BC552" s="170">
        <f t="shared" si="15"/>
        <v>0</v>
      </c>
      <c r="BD552" s="170">
        <f t="shared" si="16"/>
        <v>0</v>
      </c>
      <c r="BE552" s="170">
        <f t="shared" si="17"/>
        <v>0</v>
      </c>
      <c r="CA552" s="199">
        <v>1</v>
      </c>
      <c r="CB552" s="199">
        <v>7</v>
      </c>
      <c r="CZ552" s="170">
        <v>0</v>
      </c>
    </row>
    <row r="553" spans="1:104" ht="20.399999999999999">
      <c r="A553" s="193">
        <v>158</v>
      </c>
      <c r="B553" s="194" t="s">
        <v>730</v>
      </c>
      <c r="C553" s="195" t="s">
        <v>731</v>
      </c>
      <c r="D553" s="196" t="s">
        <v>24</v>
      </c>
      <c r="E553" s="197">
        <v>23</v>
      </c>
      <c r="F553" s="225">
        <v>0</v>
      </c>
      <c r="G553" s="198">
        <f t="shared" si="12"/>
        <v>0</v>
      </c>
      <c r="O553" s="192">
        <v>2</v>
      </c>
      <c r="AA553" s="170">
        <v>1</v>
      </c>
      <c r="AB553" s="170">
        <v>7</v>
      </c>
      <c r="AC553" s="170">
        <v>7</v>
      </c>
      <c r="AZ553" s="170">
        <v>2</v>
      </c>
      <c r="BA553" s="170">
        <f t="shared" si="13"/>
        <v>0</v>
      </c>
      <c r="BB553" s="170">
        <f t="shared" si="14"/>
        <v>0</v>
      </c>
      <c r="BC553" s="170">
        <f t="shared" si="15"/>
        <v>0</v>
      </c>
      <c r="BD553" s="170">
        <f t="shared" si="16"/>
        <v>0</v>
      </c>
      <c r="BE553" s="170">
        <f t="shared" si="17"/>
        <v>0</v>
      </c>
      <c r="CA553" s="199">
        <v>1</v>
      </c>
      <c r="CB553" s="199">
        <v>7</v>
      </c>
      <c r="CZ553" s="170">
        <v>0</v>
      </c>
    </row>
    <row r="554" spans="1:104" ht="20.399999999999999">
      <c r="A554" s="193">
        <v>159</v>
      </c>
      <c r="B554" s="194" t="s">
        <v>732</v>
      </c>
      <c r="C554" s="195" t="s">
        <v>733</v>
      </c>
      <c r="D554" s="196" t="s">
        <v>24</v>
      </c>
      <c r="E554" s="197">
        <v>1</v>
      </c>
      <c r="F554" s="225">
        <v>0</v>
      </c>
      <c r="G554" s="198">
        <f t="shared" si="12"/>
        <v>0</v>
      </c>
      <c r="O554" s="192">
        <v>2</v>
      </c>
      <c r="AA554" s="170">
        <v>1</v>
      </c>
      <c r="AB554" s="170">
        <v>7</v>
      </c>
      <c r="AC554" s="170">
        <v>7</v>
      </c>
      <c r="AZ554" s="170">
        <v>2</v>
      </c>
      <c r="BA554" s="170">
        <f t="shared" si="13"/>
        <v>0</v>
      </c>
      <c r="BB554" s="170">
        <f t="shared" si="14"/>
        <v>0</v>
      </c>
      <c r="BC554" s="170">
        <f t="shared" si="15"/>
        <v>0</v>
      </c>
      <c r="BD554" s="170">
        <f t="shared" si="16"/>
        <v>0</v>
      </c>
      <c r="BE554" s="170">
        <f t="shared" si="17"/>
        <v>0</v>
      </c>
      <c r="CA554" s="199">
        <v>1</v>
      </c>
      <c r="CB554" s="199">
        <v>7</v>
      </c>
      <c r="CZ554" s="170">
        <v>0</v>
      </c>
    </row>
    <row r="555" spans="1:104" ht="20.399999999999999">
      <c r="A555" s="193">
        <v>160</v>
      </c>
      <c r="B555" s="194" t="s">
        <v>734</v>
      </c>
      <c r="C555" s="195" t="s">
        <v>735</v>
      </c>
      <c r="D555" s="196" t="s">
        <v>24</v>
      </c>
      <c r="E555" s="197">
        <v>3</v>
      </c>
      <c r="F555" s="225">
        <v>0</v>
      </c>
      <c r="G555" s="198">
        <f t="shared" si="12"/>
        <v>0</v>
      </c>
      <c r="O555" s="192">
        <v>2</v>
      </c>
      <c r="AA555" s="170">
        <v>1</v>
      </c>
      <c r="AB555" s="170">
        <v>7</v>
      </c>
      <c r="AC555" s="170">
        <v>7</v>
      </c>
      <c r="AZ555" s="170">
        <v>2</v>
      </c>
      <c r="BA555" s="170">
        <f t="shared" si="13"/>
        <v>0</v>
      </c>
      <c r="BB555" s="170">
        <f t="shared" si="14"/>
        <v>0</v>
      </c>
      <c r="BC555" s="170">
        <f t="shared" si="15"/>
        <v>0</v>
      </c>
      <c r="BD555" s="170">
        <f t="shared" si="16"/>
        <v>0</v>
      </c>
      <c r="BE555" s="170">
        <f t="shared" si="17"/>
        <v>0</v>
      </c>
      <c r="CA555" s="199">
        <v>1</v>
      </c>
      <c r="CB555" s="199">
        <v>7</v>
      </c>
      <c r="CZ555" s="170">
        <v>0</v>
      </c>
    </row>
    <row r="556" spans="1:104" ht="20.399999999999999">
      <c r="A556" s="193">
        <v>161</v>
      </c>
      <c r="B556" s="194" t="s">
        <v>736</v>
      </c>
      <c r="C556" s="195" t="s">
        <v>737</v>
      </c>
      <c r="D556" s="196" t="s">
        <v>24</v>
      </c>
      <c r="E556" s="197">
        <v>1</v>
      </c>
      <c r="F556" s="225">
        <v>0</v>
      </c>
      <c r="G556" s="198">
        <f t="shared" si="12"/>
        <v>0</v>
      </c>
      <c r="O556" s="192">
        <v>2</v>
      </c>
      <c r="AA556" s="170">
        <v>1</v>
      </c>
      <c r="AB556" s="170">
        <v>7</v>
      </c>
      <c r="AC556" s="170">
        <v>7</v>
      </c>
      <c r="AZ556" s="170">
        <v>2</v>
      </c>
      <c r="BA556" s="170">
        <f t="shared" si="13"/>
        <v>0</v>
      </c>
      <c r="BB556" s="170">
        <f t="shared" si="14"/>
        <v>0</v>
      </c>
      <c r="BC556" s="170">
        <f t="shared" si="15"/>
        <v>0</v>
      </c>
      <c r="BD556" s="170">
        <f t="shared" si="16"/>
        <v>0</v>
      </c>
      <c r="BE556" s="170">
        <f t="shared" si="17"/>
        <v>0</v>
      </c>
      <c r="CA556" s="199">
        <v>1</v>
      </c>
      <c r="CB556" s="199">
        <v>7</v>
      </c>
      <c r="CZ556" s="170">
        <v>0</v>
      </c>
    </row>
    <row r="557" spans="1:104" ht="20.399999999999999">
      <c r="A557" s="193">
        <v>162</v>
      </c>
      <c r="B557" s="194" t="s">
        <v>738</v>
      </c>
      <c r="C557" s="195" t="s">
        <v>739</v>
      </c>
      <c r="D557" s="196" t="s">
        <v>24</v>
      </c>
      <c r="E557" s="197">
        <v>2</v>
      </c>
      <c r="F557" s="225">
        <v>0</v>
      </c>
      <c r="G557" s="198">
        <f t="shared" si="12"/>
        <v>0</v>
      </c>
      <c r="O557" s="192">
        <v>2</v>
      </c>
      <c r="AA557" s="170">
        <v>1</v>
      </c>
      <c r="AB557" s="170">
        <v>7</v>
      </c>
      <c r="AC557" s="170">
        <v>7</v>
      </c>
      <c r="AZ557" s="170">
        <v>2</v>
      </c>
      <c r="BA557" s="170">
        <f t="shared" si="13"/>
        <v>0</v>
      </c>
      <c r="BB557" s="170">
        <f t="shared" si="14"/>
        <v>0</v>
      </c>
      <c r="BC557" s="170">
        <f t="shared" si="15"/>
        <v>0</v>
      </c>
      <c r="BD557" s="170">
        <f t="shared" si="16"/>
        <v>0</v>
      </c>
      <c r="BE557" s="170">
        <f t="shared" si="17"/>
        <v>0</v>
      </c>
      <c r="CA557" s="199">
        <v>1</v>
      </c>
      <c r="CB557" s="199">
        <v>7</v>
      </c>
      <c r="CZ557" s="170">
        <v>0</v>
      </c>
    </row>
    <row r="558" spans="1:104" ht="20.399999999999999">
      <c r="A558" s="193">
        <v>163</v>
      </c>
      <c r="B558" s="194" t="s">
        <v>740</v>
      </c>
      <c r="C558" s="195" t="s">
        <v>741</v>
      </c>
      <c r="D558" s="196" t="s">
        <v>24</v>
      </c>
      <c r="E558" s="197">
        <v>1</v>
      </c>
      <c r="F558" s="225">
        <v>0</v>
      </c>
      <c r="G558" s="198">
        <f t="shared" si="12"/>
        <v>0</v>
      </c>
      <c r="O558" s="192">
        <v>2</v>
      </c>
      <c r="AA558" s="170">
        <v>1</v>
      </c>
      <c r="AB558" s="170">
        <v>7</v>
      </c>
      <c r="AC558" s="170">
        <v>7</v>
      </c>
      <c r="AZ558" s="170">
        <v>2</v>
      </c>
      <c r="BA558" s="170">
        <f t="shared" si="13"/>
        <v>0</v>
      </c>
      <c r="BB558" s="170">
        <f t="shared" si="14"/>
        <v>0</v>
      </c>
      <c r="BC558" s="170">
        <f t="shared" si="15"/>
        <v>0</v>
      </c>
      <c r="BD558" s="170">
        <f t="shared" si="16"/>
        <v>0</v>
      </c>
      <c r="BE558" s="170">
        <f t="shared" si="17"/>
        <v>0</v>
      </c>
      <c r="CA558" s="199">
        <v>1</v>
      </c>
      <c r="CB558" s="199">
        <v>7</v>
      </c>
      <c r="CZ558" s="170">
        <v>0</v>
      </c>
    </row>
    <row r="559" spans="1:104" ht="20.399999999999999">
      <c r="A559" s="193">
        <v>164</v>
      </c>
      <c r="B559" s="194" t="s">
        <v>742</v>
      </c>
      <c r="C559" s="195" t="s">
        <v>743</v>
      </c>
      <c r="D559" s="196" t="s">
        <v>24</v>
      </c>
      <c r="E559" s="197">
        <v>1</v>
      </c>
      <c r="F559" s="225">
        <v>0</v>
      </c>
      <c r="G559" s="198">
        <f t="shared" si="12"/>
        <v>0</v>
      </c>
      <c r="O559" s="192">
        <v>2</v>
      </c>
      <c r="AA559" s="170">
        <v>1</v>
      </c>
      <c r="AB559" s="170">
        <v>7</v>
      </c>
      <c r="AC559" s="170">
        <v>7</v>
      </c>
      <c r="AZ559" s="170">
        <v>2</v>
      </c>
      <c r="BA559" s="170">
        <f t="shared" si="13"/>
        <v>0</v>
      </c>
      <c r="BB559" s="170">
        <f t="shared" si="14"/>
        <v>0</v>
      </c>
      <c r="BC559" s="170">
        <f t="shared" si="15"/>
        <v>0</v>
      </c>
      <c r="BD559" s="170">
        <f t="shared" si="16"/>
        <v>0</v>
      </c>
      <c r="BE559" s="170">
        <f t="shared" si="17"/>
        <v>0</v>
      </c>
      <c r="CA559" s="199">
        <v>1</v>
      </c>
      <c r="CB559" s="199">
        <v>7</v>
      </c>
      <c r="CZ559" s="170">
        <v>0</v>
      </c>
    </row>
    <row r="560" spans="1:104" ht="20.399999999999999">
      <c r="A560" s="193">
        <v>165</v>
      </c>
      <c r="B560" s="194" t="s">
        <v>744</v>
      </c>
      <c r="C560" s="195" t="s">
        <v>745</v>
      </c>
      <c r="D560" s="196" t="s">
        <v>24</v>
      </c>
      <c r="E560" s="197">
        <v>1</v>
      </c>
      <c r="F560" s="225">
        <v>0</v>
      </c>
      <c r="G560" s="198">
        <f t="shared" si="12"/>
        <v>0</v>
      </c>
      <c r="O560" s="192">
        <v>2</v>
      </c>
      <c r="AA560" s="170">
        <v>1</v>
      </c>
      <c r="AB560" s="170">
        <v>7</v>
      </c>
      <c r="AC560" s="170">
        <v>7</v>
      </c>
      <c r="AZ560" s="170">
        <v>2</v>
      </c>
      <c r="BA560" s="170">
        <f t="shared" si="13"/>
        <v>0</v>
      </c>
      <c r="BB560" s="170">
        <f t="shared" si="14"/>
        <v>0</v>
      </c>
      <c r="BC560" s="170">
        <f t="shared" si="15"/>
        <v>0</v>
      </c>
      <c r="BD560" s="170">
        <f t="shared" si="16"/>
        <v>0</v>
      </c>
      <c r="BE560" s="170">
        <f t="shared" si="17"/>
        <v>0</v>
      </c>
      <c r="CA560" s="199">
        <v>1</v>
      </c>
      <c r="CB560" s="199">
        <v>7</v>
      </c>
      <c r="CZ560" s="170">
        <v>0</v>
      </c>
    </row>
    <row r="561" spans="1:104" ht="20.399999999999999">
      <c r="A561" s="193">
        <v>166</v>
      </c>
      <c r="B561" s="194" t="s">
        <v>746</v>
      </c>
      <c r="C561" s="195" t="s">
        <v>747</v>
      </c>
      <c r="D561" s="196" t="s">
        <v>24</v>
      </c>
      <c r="E561" s="197">
        <v>1</v>
      </c>
      <c r="F561" s="225">
        <v>0</v>
      </c>
      <c r="G561" s="198">
        <f t="shared" si="12"/>
        <v>0</v>
      </c>
      <c r="O561" s="192">
        <v>2</v>
      </c>
      <c r="AA561" s="170">
        <v>1</v>
      </c>
      <c r="AB561" s="170">
        <v>7</v>
      </c>
      <c r="AC561" s="170">
        <v>7</v>
      </c>
      <c r="AZ561" s="170">
        <v>2</v>
      </c>
      <c r="BA561" s="170">
        <f t="shared" si="13"/>
        <v>0</v>
      </c>
      <c r="BB561" s="170">
        <f t="shared" si="14"/>
        <v>0</v>
      </c>
      <c r="BC561" s="170">
        <f t="shared" si="15"/>
        <v>0</v>
      </c>
      <c r="BD561" s="170">
        <f t="shared" si="16"/>
        <v>0</v>
      </c>
      <c r="BE561" s="170">
        <f t="shared" si="17"/>
        <v>0</v>
      </c>
      <c r="CA561" s="199">
        <v>1</v>
      </c>
      <c r="CB561" s="199">
        <v>7</v>
      </c>
      <c r="CZ561" s="170">
        <v>0</v>
      </c>
    </row>
    <row r="562" spans="1:104" ht="20.399999999999999">
      <c r="A562" s="193">
        <v>167</v>
      </c>
      <c r="B562" s="194" t="s">
        <v>748</v>
      </c>
      <c r="C562" s="195" t="s">
        <v>749</v>
      </c>
      <c r="D562" s="196" t="s">
        <v>24</v>
      </c>
      <c r="E562" s="197">
        <v>2</v>
      </c>
      <c r="F562" s="225">
        <v>0</v>
      </c>
      <c r="G562" s="198">
        <f t="shared" si="12"/>
        <v>0</v>
      </c>
      <c r="O562" s="192">
        <v>2</v>
      </c>
      <c r="AA562" s="170">
        <v>1</v>
      </c>
      <c r="AB562" s="170">
        <v>7</v>
      </c>
      <c r="AC562" s="170">
        <v>7</v>
      </c>
      <c r="AZ562" s="170">
        <v>2</v>
      </c>
      <c r="BA562" s="170">
        <f t="shared" si="13"/>
        <v>0</v>
      </c>
      <c r="BB562" s="170">
        <f t="shared" si="14"/>
        <v>0</v>
      </c>
      <c r="BC562" s="170">
        <f t="shared" si="15"/>
        <v>0</v>
      </c>
      <c r="BD562" s="170">
        <f t="shared" si="16"/>
        <v>0</v>
      </c>
      <c r="BE562" s="170">
        <f t="shared" si="17"/>
        <v>0</v>
      </c>
      <c r="CA562" s="199">
        <v>1</v>
      </c>
      <c r="CB562" s="199">
        <v>7</v>
      </c>
      <c r="CZ562" s="170">
        <v>0</v>
      </c>
    </row>
    <row r="563" spans="1:104" ht="20.399999999999999">
      <c r="A563" s="193">
        <v>168</v>
      </c>
      <c r="B563" s="194" t="s">
        <v>750</v>
      </c>
      <c r="C563" s="195" t="s">
        <v>751</v>
      </c>
      <c r="D563" s="196" t="s">
        <v>24</v>
      </c>
      <c r="E563" s="197">
        <v>2</v>
      </c>
      <c r="F563" s="225">
        <v>0</v>
      </c>
      <c r="G563" s="198">
        <f t="shared" si="12"/>
        <v>0</v>
      </c>
      <c r="O563" s="192">
        <v>2</v>
      </c>
      <c r="AA563" s="170">
        <v>1</v>
      </c>
      <c r="AB563" s="170">
        <v>7</v>
      </c>
      <c r="AC563" s="170">
        <v>7</v>
      </c>
      <c r="AZ563" s="170">
        <v>2</v>
      </c>
      <c r="BA563" s="170">
        <f t="shared" si="13"/>
        <v>0</v>
      </c>
      <c r="BB563" s="170">
        <f t="shared" si="14"/>
        <v>0</v>
      </c>
      <c r="BC563" s="170">
        <f t="shared" si="15"/>
        <v>0</v>
      </c>
      <c r="BD563" s="170">
        <f t="shared" si="16"/>
        <v>0</v>
      </c>
      <c r="BE563" s="170">
        <f t="shared" si="17"/>
        <v>0</v>
      </c>
      <c r="CA563" s="199">
        <v>1</v>
      </c>
      <c r="CB563" s="199">
        <v>7</v>
      </c>
      <c r="CZ563" s="170">
        <v>0</v>
      </c>
    </row>
    <row r="564" spans="1:104" ht="20.399999999999999">
      <c r="A564" s="193">
        <v>169</v>
      </c>
      <c r="B564" s="194" t="s">
        <v>752</v>
      </c>
      <c r="C564" s="195" t="s">
        <v>753</v>
      </c>
      <c r="D564" s="196" t="s">
        <v>24</v>
      </c>
      <c r="E564" s="197">
        <v>2</v>
      </c>
      <c r="F564" s="225">
        <v>0</v>
      </c>
      <c r="G564" s="198">
        <f t="shared" si="12"/>
        <v>0</v>
      </c>
      <c r="O564" s="192">
        <v>2</v>
      </c>
      <c r="AA564" s="170">
        <v>1</v>
      </c>
      <c r="AB564" s="170">
        <v>7</v>
      </c>
      <c r="AC564" s="170">
        <v>7</v>
      </c>
      <c r="AZ564" s="170">
        <v>2</v>
      </c>
      <c r="BA564" s="170">
        <f t="shared" si="13"/>
        <v>0</v>
      </c>
      <c r="BB564" s="170">
        <f t="shared" si="14"/>
        <v>0</v>
      </c>
      <c r="BC564" s="170">
        <f t="shared" si="15"/>
        <v>0</v>
      </c>
      <c r="BD564" s="170">
        <f t="shared" si="16"/>
        <v>0</v>
      </c>
      <c r="BE564" s="170">
        <f t="shared" si="17"/>
        <v>0</v>
      </c>
      <c r="CA564" s="199">
        <v>1</v>
      </c>
      <c r="CB564" s="199">
        <v>7</v>
      </c>
      <c r="CZ564" s="170">
        <v>0</v>
      </c>
    </row>
    <row r="565" spans="1:104" ht="20.399999999999999">
      <c r="A565" s="193">
        <v>170</v>
      </c>
      <c r="B565" s="194" t="s">
        <v>754</v>
      </c>
      <c r="C565" s="195" t="s">
        <v>755</v>
      </c>
      <c r="D565" s="196" t="s">
        <v>24</v>
      </c>
      <c r="E565" s="197">
        <v>1</v>
      </c>
      <c r="F565" s="225">
        <v>0</v>
      </c>
      <c r="G565" s="198">
        <f t="shared" si="12"/>
        <v>0</v>
      </c>
      <c r="O565" s="192">
        <v>2</v>
      </c>
      <c r="AA565" s="170">
        <v>1</v>
      </c>
      <c r="AB565" s="170">
        <v>7</v>
      </c>
      <c r="AC565" s="170">
        <v>7</v>
      </c>
      <c r="AZ565" s="170">
        <v>2</v>
      </c>
      <c r="BA565" s="170">
        <f t="shared" si="13"/>
        <v>0</v>
      </c>
      <c r="BB565" s="170">
        <f t="shared" si="14"/>
        <v>0</v>
      </c>
      <c r="BC565" s="170">
        <f t="shared" si="15"/>
        <v>0</v>
      </c>
      <c r="BD565" s="170">
        <f t="shared" si="16"/>
        <v>0</v>
      </c>
      <c r="BE565" s="170">
        <f t="shared" si="17"/>
        <v>0</v>
      </c>
      <c r="CA565" s="199">
        <v>1</v>
      </c>
      <c r="CB565" s="199">
        <v>7</v>
      </c>
      <c r="CZ565" s="170">
        <v>0</v>
      </c>
    </row>
    <row r="566" spans="1:104" ht="20.399999999999999">
      <c r="A566" s="193">
        <v>171</v>
      </c>
      <c r="B566" s="194" t="s">
        <v>756</v>
      </c>
      <c r="C566" s="195" t="s">
        <v>757</v>
      </c>
      <c r="D566" s="196" t="s">
        <v>24</v>
      </c>
      <c r="E566" s="197">
        <v>2</v>
      </c>
      <c r="F566" s="225">
        <v>0</v>
      </c>
      <c r="G566" s="198">
        <f t="shared" si="12"/>
        <v>0</v>
      </c>
      <c r="O566" s="192">
        <v>2</v>
      </c>
      <c r="AA566" s="170">
        <v>1</v>
      </c>
      <c r="AB566" s="170">
        <v>7</v>
      </c>
      <c r="AC566" s="170">
        <v>7</v>
      </c>
      <c r="AZ566" s="170">
        <v>2</v>
      </c>
      <c r="BA566" s="170">
        <f t="shared" si="13"/>
        <v>0</v>
      </c>
      <c r="BB566" s="170">
        <f t="shared" si="14"/>
        <v>0</v>
      </c>
      <c r="BC566" s="170">
        <f t="shared" si="15"/>
        <v>0</v>
      </c>
      <c r="BD566" s="170">
        <f t="shared" si="16"/>
        <v>0</v>
      </c>
      <c r="BE566" s="170">
        <f t="shared" si="17"/>
        <v>0</v>
      </c>
      <c r="CA566" s="199">
        <v>1</v>
      </c>
      <c r="CB566" s="199">
        <v>7</v>
      </c>
      <c r="CZ566" s="170">
        <v>0</v>
      </c>
    </row>
    <row r="567" spans="1:104" ht="20.399999999999999">
      <c r="A567" s="193">
        <v>172</v>
      </c>
      <c r="B567" s="194" t="s">
        <v>758</v>
      </c>
      <c r="C567" s="195" t="s">
        <v>759</v>
      </c>
      <c r="D567" s="196" t="s">
        <v>24</v>
      </c>
      <c r="E567" s="197">
        <v>1</v>
      </c>
      <c r="F567" s="225">
        <v>0</v>
      </c>
      <c r="G567" s="198">
        <f t="shared" si="12"/>
        <v>0</v>
      </c>
      <c r="O567" s="192">
        <v>2</v>
      </c>
      <c r="AA567" s="170">
        <v>1</v>
      </c>
      <c r="AB567" s="170">
        <v>7</v>
      </c>
      <c r="AC567" s="170">
        <v>7</v>
      </c>
      <c r="AZ567" s="170">
        <v>2</v>
      </c>
      <c r="BA567" s="170">
        <f t="shared" si="13"/>
        <v>0</v>
      </c>
      <c r="BB567" s="170">
        <f t="shared" si="14"/>
        <v>0</v>
      </c>
      <c r="BC567" s="170">
        <f t="shared" si="15"/>
        <v>0</v>
      </c>
      <c r="BD567" s="170">
        <f t="shared" si="16"/>
        <v>0</v>
      </c>
      <c r="BE567" s="170">
        <f t="shared" si="17"/>
        <v>0</v>
      </c>
      <c r="CA567" s="199">
        <v>1</v>
      </c>
      <c r="CB567" s="199">
        <v>7</v>
      </c>
      <c r="CZ567" s="170">
        <v>0</v>
      </c>
    </row>
    <row r="568" spans="1:104" ht="20.399999999999999">
      <c r="A568" s="193">
        <v>173</v>
      </c>
      <c r="B568" s="194" t="s">
        <v>760</v>
      </c>
      <c r="C568" s="195" t="s">
        <v>761</v>
      </c>
      <c r="D568" s="196" t="s">
        <v>24</v>
      </c>
      <c r="E568" s="197">
        <v>1</v>
      </c>
      <c r="F568" s="225">
        <v>0</v>
      </c>
      <c r="G568" s="198">
        <f t="shared" si="12"/>
        <v>0</v>
      </c>
      <c r="O568" s="192">
        <v>2</v>
      </c>
      <c r="AA568" s="170">
        <v>1</v>
      </c>
      <c r="AB568" s="170">
        <v>7</v>
      </c>
      <c r="AC568" s="170">
        <v>7</v>
      </c>
      <c r="AZ568" s="170">
        <v>2</v>
      </c>
      <c r="BA568" s="170">
        <f t="shared" si="13"/>
        <v>0</v>
      </c>
      <c r="BB568" s="170">
        <f t="shared" si="14"/>
        <v>0</v>
      </c>
      <c r="BC568" s="170">
        <f t="shared" si="15"/>
        <v>0</v>
      </c>
      <c r="BD568" s="170">
        <f t="shared" si="16"/>
        <v>0</v>
      </c>
      <c r="BE568" s="170">
        <f t="shared" si="17"/>
        <v>0</v>
      </c>
      <c r="CA568" s="199">
        <v>1</v>
      </c>
      <c r="CB568" s="199">
        <v>7</v>
      </c>
      <c r="CZ568" s="170">
        <v>0</v>
      </c>
    </row>
    <row r="569" spans="1:104" ht="20.399999999999999">
      <c r="A569" s="193">
        <v>174</v>
      </c>
      <c r="B569" s="194" t="s">
        <v>762</v>
      </c>
      <c r="C569" s="195" t="s">
        <v>763</v>
      </c>
      <c r="D569" s="196" t="s">
        <v>24</v>
      </c>
      <c r="E569" s="197">
        <v>1</v>
      </c>
      <c r="F569" s="225">
        <v>0</v>
      </c>
      <c r="G569" s="198">
        <f t="shared" si="12"/>
        <v>0</v>
      </c>
      <c r="O569" s="192">
        <v>2</v>
      </c>
      <c r="AA569" s="170">
        <v>1</v>
      </c>
      <c r="AB569" s="170">
        <v>7</v>
      </c>
      <c r="AC569" s="170">
        <v>7</v>
      </c>
      <c r="AZ569" s="170">
        <v>2</v>
      </c>
      <c r="BA569" s="170">
        <f t="shared" si="13"/>
        <v>0</v>
      </c>
      <c r="BB569" s="170">
        <f t="shared" si="14"/>
        <v>0</v>
      </c>
      <c r="BC569" s="170">
        <f t="shared" si="15"/>
        <v>0</v>
      </c>
      <c r="BD569" s="170">
        <f t="shared" si="16"/>
        <v>0</v>
      </c>
      <c r="BE569" s="170">
        <f t="shared" si="17"/>
        <v>0</v>
      </c>
      <c r="CA569" s="199">
        <v>1</v>
      </c>
      <c r="CB569" s="199">
        <v>7</v>
      </c>
      <c r="CZ569" s="170">
        <v>0</v>
      </c>
    </row>
    <row r="570" spans="1:104" ht="20.399999999999999">
      <c r="A570" s="193">
        <v>175</v>
      </c>
      <c r="B570" s="194" t="s">
        <v>764</v>
      </c>
      <c r="C570" s="195" t="s">
        <v>765</v>
      </c>
      <c r="D570" s="196" t="s">
        <v>24</v>
      </c>
      <c r="E570" s="197">
        <v>1</v>
      </c>
      <c r="F570" s="225">
        <v>0</v>
      </c>
      <c r="G570" s="198">
        <f t="shared" si="12"/>
        <v>0</v>
      </c>
      <c r="O570" s="192">
        <v>2</v>
      </c>
      <c r="AA570" s="170">
        <v>1</v>
      </c>
      <c r="AB570" s="170">
        <v>7</v>
      </c>
      <c r="AC570" s="170">
        <v>7</v>
      </c>
      <c r="AZ570" s="170">
        <v>2</v>
      </c>
      <c r="BA570" s="170">
        <f t="shared" si="13"/>
        <v>0</v>
      </c>
      <c r="BB570" s="170">
        <f t="shared" si="14"/>
        <v>0</v>
      </c>
      <c r="BC570" s="170">
        <f t="shared" si="15"/>
        <v>0</v>
      </c>
      <c r="BD570" s="170">
        <f t="shared" si="16"/>
        <v>0</v>
      </c>
      <c r="BE570" s="170">
        <f t="shared" si="17"/>
        <v>0</v>
      </c>
      <c r="CA570" s="199">
        <v>1</v>
      </c>
      <c r="CB570" s="199">
        <v>7</v>
      </c>
      <c r="CZ570" s="170">
        <v>0</v>
      </c>
    </row>
    <row r="571" spans="1:104">
      <c r="A571" s="193">
        <v>176</v>
      </c>
      <c r="B571" s="194" t="s">
        <v>766</v>
      </c>
      <c r="C571" s="195" t="s">
        <v>767</v>
      </c>
      <c r="D571" s="196" t="s">
        <v>90</v>
      </c>
      <c r="E571" s="197">
        <v>450</v>
      </c>
      <c r="F571" s="225">
        <v>0</v>
      </c>
      <c r="G571" s="198">
        <f t="shared" si="12"/>
        <v>0</v>
      </c>
      <c r="O571" s="192">
        <v>2</v>
      </c>
      <c r="AA571" s="170">
        <v>1</v>
      </c>
      <c r="AB571" s="170">
        <v>7</v>
      </c>
      <c r="AC571" s="170">
        <v>7</v>
      </c>
      <c r="AZ571" s="170">
        <v>2</v>
      </c>
      <c r="BA571" s="170">
        <f t="shared" si="13"/>
        <v>0</v>
      </c>
      <c r="BB571" s="170">
        <f t="shared" si="14"/>
        <v>0</v>
      </c>
      <c r="BC571" s="170">
        <f t="shared" si="15"/>
        <v>0</v>
      </c>
      <c r="BD571" s="170">
        <f t="shared" si="16"/>
        <v>0</v>
      </c>
      <c r="BE571" s="170">
        <f t="shared" si="17"/>
        <v>0</v>
      </c>
      <c r="CA571" s="199">
        <v>1</v>
      </c>
      <c r="CB571" s="199">
        <v>7</v>
      </c>
      <c r="CZ571" s="170">
        <v>1.8000000000000001E-4</v>
      </c>
    </row>
    <row r="572" spans="1:104">
      <c r="A572" s="200"/>
      <c r="B572" s="201"/>
      <c r="C572" s="247" t="s">
        <v>768</v>
      </c>
      <c r="D572" s="248"/>
      <c r="E572" s="202">
        <v>450</v>
      </c>
      <c r="F572" s="203"/>
      <c r="G572" s="204"/>
      <c r="M572" s="205" t="s">
        <v>768</v>
      </c>
      <c r="O572" s="192"/>
    </row>
    <row r="573" spans="1:104" ht="20.399999999999999">
      <c r="A573" s="193">
        <v>177</v>
      </c>
      <c r="B573" s="194" t="s">
        <v>769</v>
      </c>
      <c r="C573" s="195" t="s">
        <v>770</v>
      </c>
      <c r="D573" s="196" t="s">
        <v>90</v>
      </c>
      <c r="E573" s="197">
        <v>510.04500000000002</v>
      </c>
      <c r="F573" s="225">
        <v>0</v>
      </c>
      <c r="G573" s="198">
        <f>E573*F573</f>
        <v>0</v>
      </c>
      <c r="O573" s="192">
        <v>2</v>
      </c>
      <c r="AA573" s="170">
        <v>1</v>
      </c>
      <c r="AB573" s="170">
        <v>0</v>
      </c>
      <c r="AC573" s="170">
        <v>0</v>
      </c>
      <c r="AZ573" s="170">
        <v>2</v>
      </c>
      <c r="BA573" s="170">
        <f>IF(AZ573=1,G573,0)</f>
        <v>0</v>
      </c>
      <c r="BB573" s="170">
        <f>IF(AZ573=2,G573,0)</f>
        <v>0</v>
      </c>
      <c r="BC573" s="170">
        <f>IF(AZ573=3,G573,0)</f>
        <v>0</v>
      </c>
      <c r="BD573" s="170">
        <f>IF(AZ573=4,G573,0)</f>
        <v>0</v>
      </c>
      <c r="BE573" s="170">
        <f>IF(AZ573=5,G573,0)</f>
        <v>0</v>
      </c>
      <c r="CA573" s="199">
        <v>1</v>
      </c>
      <c r="CB573" s="199">
        <v>0</v>
      </c>
      <c r="CZ573" s="170">
        <v>2.7999999999999998E-4</v>
      </c>
    </row>
    <row r="574" spans="1:104">
      <c r="A574" s="200"/>
      <c r="B574" s="201"/>
      <c r="C574" s="247" t="s">
        <v>771</v>
      </c>
      <c r="D574" s="248"/>
      <c r="E574" s="202">
        <v>44.65</v>
      </c>
      <c r="F574" s="203"/>
      <c r="G574" s="204"/>
      <c r="M574" s="205" t="s">
        <v>771</v>
      </c>
      <c r="O574" s="192"/>
    </row>
    <row r="575" spans="1:104">
      <c r="A575" s="200"/>
      <c r="B575" s="201"/>
      <c r="C575" s="247" t="s">
        <v>772</v>
      </c>
      <c r="D575" s="248"/>
      <c r="E575" s="202">
        <v>87.48</v>
      </c>
      <c r="F575" s="203"/>
      <c r="G575" s="204"/>
      <c r="M575" s="205" t="s">
        <v>772</v>
      </c>
      <c r="O575" s="192"/>
    </row>
    <row r="576" spans="1:104">
      <c r="A576" s="200"/>
      <c r="B576" s="201"/>
      <c r="C576" s="247" t="s">
        <v>773</v>
      </c>
      <c r="D576" s="248"/>
      <c r="E576" s="202">
        <v>98.8</v>
      </c>
      <c r="F576" s="203"/>
      <c r="G576" s="204"/>
      <c r="M576" s="205" t="s">
        <v>773</v>
      </c>
      <c r="O576" s="192"/>
    </row>
    <row r="577" spans="1:104">
      <c r="A577" s="200"/>
      <c r="B577" s="201"/>
      <c r="C577" s="247" t="s">
        <v>774</v>
      </c>
      <c r="D577" s="248"/>
      <c r="E577" s="202">
        <v>41.951999999999998</v>
      </c>
      <c r="F577" s="203"/>
      <c r="G577" s="204"/>
      <c r="M577" s="205" t="s">
        <v>774</v>
      </c>
      <c r="O577" s="192"/>
    </row>
    <row r="578" spans="1:104">
      <c r="A578" s="200"/>
      <c r="B578" s="201"/>
      <c r="C578" s="247" t="s">
        <v>775</v>
      </c>
      <c r="D578" s="248"/>
      <c r="E578" s="202">
        <v>97.152000000000001</v>
      </c>
      <c r="F578" s="203"/>
      <c r="G578" s="204"/>
      <c r="M578" s="205" t="s">
        <v>775</v>
      </c>
      <c r="O578" s="192"/>
    </row>
    <row r="579" spans="1:104">
      <c r="A579" s="200"/>
      <c r="B579" s="201"/>
      <c r="C579" s="247" t="s">
        <v>776</v>
      </c>
      <c r="D579" s="248"/>
      <c r="E579" s="202">
        <v>36.695999999999998</v>
      </c>
      <c r="F579" s="203"/>
      <c r="G579" s="204"/>
      <c r="M579" s="205" t="s">
        <v>776</v>
      </c>
      <c r="O579" s="192"/>
    </row>
    <row r="580" spans="1:104">
      <c r="A580" s="200"/>
      <c r="B580" s="201"/>
      <c r="C580" s="247" t="s">
        <v>777</v>
      </c>
      <c r="D580" s="248"/>
      <c r="E580" s="202">
        <v>46.55</v>
      </c>
      <c r="F580" s="203"/>
      <c r="G580" s="204"/>
      <c r="M580" s="205" t="s">
        <v>777</v>
      </c>
      <c r="O580" s="192"/>
    </row>
    <row r="581" spans="1:104">
      <c r="A581" s="200"/>
      <c r="B581" s="201"/>
      <c r="C581" s="247" t="s">
        <v>778</v>
      </c>
      <c r="D581" s="248"/>
      <c r="E581" s="202">
        <v>2.82</v>
      </c>
      <c r="F581" s="203"/>
      <c r="G581" s="204"/>
      <c r="M581" s="205" t="s">
        <v>778</v>
      </c>
      <c r="O581" s="192"/>
    </row>
    <row r="582" spans="1:104">
      <c r="A582" s="200"/>
      <c r="B582" s="201"/>
      <c r="C582" s="247" t="s">
        <v>779</v>
      </c>
      <c r="D582" s="248"/>
      <c r="E582" s="202">
        <v>1.615</v>
      </c>
      <c r="F582" s="203"/>
      <c r="G582" s="204"/>
      <c r="M582" s="205" t="s">
        <v>779</v>
      </c>
      <c r="O582" s="192"/>
    </row>
    <row r="583" spans="1:104">
      <c r="A583" s="200"/>
      <c r="B583" s="201"/>
      <c r="C583" s="247" t="s">
        <v>780</v>
      </c>
      <c r="D583" s="248"/>
      <c r="E583" s="202">
        <v>5.89</v>
      </c>
      <c r="F583" s="203"/>
      <c r="G583" s="204"/>
      <c r="M583" s="205" t="s">
        <v>780</v>
      </c>
      <c r="O583" s="192"/>
    </row>
    <row r="584" spans="1:104">
      <c r="A584" s="200"/>
      <c r="B584" s="201"/>
      <c r="C584" s="247" t="s">
        <v>781</v>
      </c>
      <c r="D584" s="248"/>
      <c r="E584" s="202">
        <v>45.6</v>
      </c>
      <c r="F584" s="203"/>
      <c r="G584" s="204"/>
      <c r="M584" s="205" t="s">
        <v>781</v>
      </c>
      <c r="O584" s="192"/>
    </row>
    <row r="585" spans="1:104">
      <c r="A585" s="200"/>
      <c r="B585" s="201"/>
      <c r="C585" s="247" t="s">
        <v>782</v>
      </c>
      <c r="D585" s="248"/>
      <c r="E585" s="202">
        <v>0.84</v>
      </c>
      <c r="F585" s="203"/>
      <c r="G585" s="204"/>
      <c r="M585" s="205" t="s">
        <v>782</v>
      </c>
      <c r="O585" s="192"/>
    </row>
    <row r="586" spans="1:104">
      <c r="A586" s="193">
        <v>178</v>
      </c>
      <c r="B586" s="194" t="s">
        <v>783</v>
      </c>
      <c r="C586" s="195" t="s">
        <v>784</v>
      </c>
      <c r="D586" s="196" t="s">
        <v>90</v>
      </c>
      <c r="E586" s="197">
        <v>495</v>
      </c>
      <c r="F586" s="225">
        <v>0</v>
      </c>
      <c r="G586" s="198">
        <f>E586*F586</f>
        <v>0</v>
      </c>
      <c r="O586" s="192">
        <v>2</v>
      </c>
      <c r="AA586" s="170">
        <v>3</v>
      </c>
      <c r="AB586" s="170">
        <v>7</v>
      </c>
      <c r="AC586" s="170" t="s">
        <v>783</v>
      </c>
      <c r="AZ586" s="170">
        <v>2</v>
      </c>
      <c r="BA586" s="170">
        <f>IF(AZ586=1,G586,0)</f>
        <v>0</v>
      </c>
      <c r="BB586" s="170">
        <f>IF(AZ586=2,G586,0)</f>
        <v>0</v>
      </c>
      <c r="BC586" s="170">
        <f>IF(AZ586=3,G586,0)</f>
        <v>0</v>
      </c>
      <c r="BD586" s="170">
        <f>IF(AZ586=4,G586,0)</f>
        <v>0</v>
      </c>
      <c r="BE586" s="170">
        <f>IF(AZ586=5,G586,0)</f>
        <v>0</v>
      </c>
      <c r="CA586" s="199">
        <v>3</v>
      </c>
      <c r="CB586" s="199">
        <v>7</v>
      </c>
      <c r="CZ586" s="170">
        <v>1.1299999999999999E-2</v>
      </c>
    </row>
    <row r="587" spans="1:104">
      <c r="A587" s="200"/>
      <c r="B587" s="201"/>
      <c r="C587" s="247" t="s">
        <v>785</v>
      </c>
      <c r="D587" s="248"/>
      <c r="E587" s="202">
        <v>495</v>
      </c>
      <c r="F587" s="203"/>
      <c r="G587" s="204"/>
      <c r="M587" s="205" t="s">
        <v>785</v>
      </c>
      <c r="O587" s="192"/>
    </row>
    <row r="588" spans="1:104">
      <c r="A588" s="193">
        <v>179</v>
      </c>
      <c r="B588" s="194" t="s">
        <v>786</v>
      </c>
      <c r="C588" s="195" t="s">
        <v>787</v>
      </c>
      <c r="D588" s="196" t="s">
        <v>5</v>
      </c>
      <c r="E588" s="197">
        <v>132177.1465</v>
      </c>
      <c r="F588" s="225">
        <v>0</v>
      </c>
      <c r="G588" s="198">
        <f>E588*F588</f>
        <v>0</v>
      </c>
      <c r="O588" s="192">
        <v>2</v>
      </c>
      <c r="AA588" s="170">
        <v>7</v>
      </c>
      <c r="AB588" s="170">
        <v>1002</v>
      </c>
      <c r="AC588" s="170">
        <v>5</v>
      </c>
      <c r="AZ588" s="170">
        <v>2</v>
      </c>
      <c r="BA588" s="170">
        <f>IF(AZ588=1,G588,0)</f>
        <v>0</v>
      </c>
      <c r="BB588" s="170">
        <f>IF(AZ588=2,G588,0)</f>
        <v>0</v>
      </c>
      <c r="BC588" s="170">
        <f>IF(AZ588=3,G588,0)</f>
        <v>0</v>
      </c>
      <c r="BD588" s="170">
        <f>IF(AZ588=4,G588,0)</f>
        <v>0</v>
      </c>
      <c r="BE588" s="170">
        <f>IF(AZ588=5,G588,0)</f>
        <v>0</v>
      </c>
      <c r="CA588" s="199">
        <v>7</v>
      </c>
      <c r="CB588" s="199">
        <v>1002</v>
      </c>
      <c r="CZ588" s="170">
        <v>0</v>
      </c>
    </row>
    <row r="589" spans="1:104">
      <c r="A589" s="206"/>
      <c r="B589" s="207" t="s">
        <v>89</v>
      </c>
      <c r="C589" s="208" t="str">
        <f>CONCATENATE(B510," ",C510)</f>
        <v>766 Konstrukce truhlářské</v>
      </c>
      <c r="D589" s="209"/>
      <c r="E589" s="210"/>
      <c r="F589" s="211"/>
      <c r="G589" s="212">
        <f>SUM(G510:G588)</f>
        <v>0</v>
      </c>
      <c r="O589" s="192">
        <v>4</v>
      </c>
      <c r="BA589" s="213">
        <f>SUM(BA510:BA588)</f>
        <v>0</v>
      </c>
      <c r="BB589" s="213">
        <f>SUM(BB510:BB588)</f>
        <v>0</v>
      </c>
      <c r="BC589" s="213">
        <f>SUM(BC510:BC588)</f>
        <v>0</v>
      </c>
      <c r="BD589" s="213">
        <f>SUM(BD510:BD588)</f>
        <v>0</v>
      </c>
      <c r="BE589" s="213">
        <f>SUM(BE510:BE588)</f>
        <v>0</v>
      </c>
    </row>
    <row r="590" spans="1:104">
      <c r="A590" s="185" t="s">
        <v>23</v>
      </c>
      <c r="B590" s="186" t="s">
        <v>92</v>
      </c>
      <c r="C590" s="187" t="s">
        <v>93</v>
      </c>
      <c r="D590" s="188"/>
      <c r="E590" s="189"/>
      <c r="F590" s="189"/>
      <c r="G590" s="190"/>
      <c r="H590" s="191"/>
      <c r="I590" s="191"/>
      <c r="O590" s="192">
        <v>1</v>
      </c>
    </row>
    <row r="591" spans="1:104">
      <c r="A591" s="193">
        <v>180</v>
      </c>
      <c r="B591" s="194" t="s">
        <v>788</v>
      </c>
      <c r="C591" s="195" t="s">
        <v>789</v>
      </c>
      <c r="D591" s="196" t="s">
        <v>90</v>
      </c>
      <c r="E591" s="197">
        <v>5.34</v>
      </c>
      <c r="F591" s="225">
        <v>0</v>
      </c>
      <c r="G591" s="198">
        <f>E591*F591</f>
        <v>0</v>
      </c>
      <c r="O591" s="192">
        <v>2</v>
      </c>
      <c r="AA591" s="170">
        <v>1</v>
      </c>
      <c r="AB591" s="170">
        <v>7</v>
      </c>
      <c r="AC591" s="170">
        <v>7</v>
      </c>
      <c r="AZ591" s="170">
        <v>2</v>
      </c>
      <c r="BA591" s="170">
        <f>IF(AZ591=1,G591,0)</f>
        <v>0</v>
      </c>
      <c r="BB591" s="170">
        <f>IF(AZ591=2,G591,0)</f>
        <v>0</v>
      </c>
      <c r="BC591" s="170">
        <f>IF(AZ591=3,G591,0)</f>
        <v>0</v>
      </c>
      <c r="BD591" s="170">
        <f>IF(AZ591=4,G591,0)</f>
        <v>0</v>
      </c>
      <c r="BE591" s="170">
        <f>IF(AZ591=5,G591,0)</f>
        <v>0</v>
      </c>
      <c r="CA591" s="199">
        <v>1</v>
      </c>
      <c r="CB591" s="199">
        <v>7</v>
      </c>
      <c r="CZ591" s="170">
        <v>0</v>
      </c>
    </row>
    <row r="592" spans="1:104">
      <c r="A592" s="200"/>
      <c r="B592" s="201"/>
      <c r="C592" s="247" t="s">
        <v>790</v>
      </c>
      <c r="D592" s="248"/>
      <c r="E592" s="202">
        <v>5.34</v>
      </c>
      <c r="F592" s="203"/>
      <c r="G592" s="204"/>
      <c r="M592" s="205" t="s">
        <v>790</v>
      </c>
      <c r="O592" s="192"/>
    </row>
    <row r="593" spans="1:104" ht="20.399999999999999">
      <c r="A593" s="193">
        <v>181</v>
      </c>
      <c r="B593" s="194" t="s">
        <v>791</v>
      </c>
      <c r="C593" s="195" t="s">
        <v>792</v>
      </c>
      <c r="D593" s="196" t="s">
        <v>24</v>
      </c>
      <c r="E593" s="197">
        <v>2</v>
      </c>
      <c r="F593" s="225">
        <v>0</v>
      </c>
      <c r="G593" s="198">
        <f>E593*F593</f>
        <v>0</v>
      </c>
      <c r="O593" s="192">
        <v>2</v>
      </c>
      <c r="AA593" s="170">
        <v>1</v>
      </c>
      <c r="AB593" s="170">
        <v>7</v>
      </c>
      <c r="AC593" s="170">
        <v>7</v>
      </c>
      <c r="AZ593" s="170">
        <v>2</v>
      </c>
      <c r="BA593" s="170">
        <f>IF(AZ593=1,G593,0)</f>
        <v>0</v>
      </c>
      <c r="BB593" s="170">
        <f>IF(AZ593=2,G593,0)</f>
        <v>0</v>
      </c>
      <c r="BC593" s="170">
        <f>IF(AZ593=3,G593,0)</f>
        <v>0</v>
      </c>
      <c r="BD593" s="170">
        <f>IF(AZ593=4,G593,0)</f>
        <v>0</v>
      </c>
      <c r="BE593" s="170">
        <f>IF(AZ593=5,G593,0)</f>
        <v>0</v>
      </c>
      <c r="CA593" s="199">
        <v>1</v>
      </c>
      <c r="CB593" s="199">
        <v>7</v>
      </c>
      <c r="CZ593" s="170">
        <v>0</v>
      </c>
    </row>
    <row r="594" spans="1:104">
      <c r="A594" s="200"/>
      <c r="B594" s="201"/>
      <c r="C594" s="247" t="s">
        <v>793</v>
      </c>
      <c r="D594" s="248"/>
      <c r="E594" s="202">
        <v>0</v>
      </c>
      <c r="F594" s="203"/>
      <c r="G594" s="204"/>
      <c r="M594" s="205" t="s">
        <v>793</v>
      </c>
      <c r="O594" s="192"/>
    </row>
    <row r="595" spans="1:104">
      <c r="A595" s="200"/>
      <c r="B595" s="201"/>
      <c r="C595" s="247" t="s">
        <v>794</v>
      </c>
      <c r="D595" s="248"/>
      <c r="E595" s="202">
        <v>2</v>
      </c>
      <c r="F595" s="203"/>
      <c r="G595" s="204"/>
      <c r="M595" s="205" t="s">
        <v>794</v>
      </c>
      <c r="O595" s="192"/>
    </row>
    <row r="596" spans="1:104" ht="20.399999999999999">
      <c r="A596" s="193">
        <v>182</v>
      </c>
      <c r="B596" s="194" t="s">
        <v>795</v>
      </c>
      <c r="C596" s="195" t="s">
        <v>796</v>
      </c>
      <c r="D596" s="196" t="s">
        <v>24</v>
      </c>
      <c r="E596" s="197">
        <v>1</v>
      </c>
      <c r="F596" s="225">
        <v>0</v>
      </c>
      <c r="G596" s="198">
        <f>E596*F596</f>
        <v>0</v>
      </c>
      <c r="O596" s="192">
        <v>2</v>
      </c>
      <c r="AA596" s="170">
        <v>1</v>
      </c>
      <c r="AB596" s="170">
        <v>7</v>
      </c>
      <c r="AC596" s="170">
        <v>7</v>
      </c>
      <c r="AZ596" s="170">
        <v>2</v>
      </c>
      <c r="BA596" s="170">
        <f>IF(AZ596=1,G596,0)</f>
        <v>0</v>
      </c>
      <c r="BB596" s="170">
        <f>IF(AZ596=2,G596,0)</f>
        <v>0</v>
      </c>
      <c r="BC596" s="170">
        <f>IF(AZ596=3,G596,0)</f>
        <v>0</v>
      </c>
      <c r="BD596" s="170">
        <f>IF(AZ596=4,G596,0)</f>
        <v>0</v>
      </c>
      <c r="BE596" s="170">
        <f>IF(AZ596=5,G596,0)</f>
        <v>0</v>
      </c>
      <c r="CA596" s="199">
        <v>1</v>
      </c>
      <c r="CB596" s="199">
        <v>7</v>
      </c>
      <c r="CZ596" s="170">
        <v>0</v>
      </c>
    </row>
    <row r="597" spans="1:104">
      <c r="A597" s="200"/>
      <c r="B597" s="201"/>
      <c r="C597" s="247" t="s">
        <v>793</v>
      </c>
      <c r="D597" s="248"/>
      <c r="E597" s="202">
        <v>0</v>
      </c>
      <c r="F597" s="203"/>
      <c r="G597" s="204"/>
      <c r="M597" s="205" t="s">
        <v>793</v>
      </c>
      <c r="O597" s="192"/>
    </row>
    <row r="598" spans="1:104">
      <c r="A598" s="200"/>
      <c r="B598" s="201"/>
      <c r="C598" s="247" t="s">
        <v>797</v>
      </c>
      <c r="D598" s="248"/>
      <c r="E598" s="202">
        <v>1</v>
      </c>
      <c r="F598" s="203"/>
      <c r="G598" s="204"/>
      <c r="M598" s="205" t="s">
        <v>797</v>
      </c>
      <c r="O598" s="192"/>
    </row>
    <row r="599" spans="1:104" ht="20.399999999999999">
      <c r="A599" s="193">
        <v>183</v>
      </c>
      <c r="B599" s="194" t="s">
        <v>798</v>
      </c>
      <c r="C599" s="195" t="s">
        <v>799</v>
      </c>
      <c r="D599" s="196" t="s">
        <v>24</v>
      </c>
      <c r="E599" s="197">
        <v>1</v>
      </c>
      <c r="F599" s="225">
        <v>0</v>
      </c>
      <c r="G599" s="198">
        <f>E599*F599</f>
        <v>0</v>
      </c>
      <c r="O599" s="192">
        <v>2</v>
      </c>
      <c r="AA599" s="170">
        <v>1</v>
      </c>
      <c r="AB599" s="170">
        <v>7</v>
      </c>
      <c r="AC599" s="170">
        <v>7</v>
      </c>
      <c r="AZ599" s="170">
        <v>2</v>
      </c>
      <c r="BA599" s="170">
        <f>IF(AZ599=1,G599,0)</f>
        <v>0</v>
      </c>
      <c r="BB599" s="170">
        <f>IF(AZ599=2,G599,0)</f>
        <v>0</v>
      </c>
      <c r="BC599" s="170">
        <f>IF(AZ599=3,G599,0)</f>
        <v>0</v>
      </c>
      <c r="BD599" s="170">
        <f>IF(AZ599=4,G599,0)</f>
        <v>0</v>
      </c>
      <c r="BE599" s="170">
        <f>IF(AZ599=5,G599,0)</f>
        <v>0</v>
      </c>
      <c r="CA599" s="199">
        <v>1</v>
      </c>
      <c r="CB599" s="199">
        <v>7</v>
      </c>
      <c r="CZ599" s="170">
        <v>0</v>
      </c>
    </row>
    <row r="600" spans="1:104">
      <c r="A600" s="200"/>
      <c r="B600" s="201"/>
      <c r="C600" s="247" t="s">
        <v>793</v>
      </c>
      <c r="D600" s="248"/>
      <c r="E600" s="202">
        <v>0</v>
      </c>
      <c r="F600" s="203"/>
      <c r="G600" s="204"/>
      <c r="M600" s="205" t="s">
        <v>793</v>
      </c>
      <c r="O600" s="192"/>
    </row>
    <row r="601" spans="1:104">
      <c r="A601" s="200"/>
      <c r="B601" s="201"/>
      <c r="C601" s="247" t="s">
        <v>797</v>
      </c>
      <c r="D601" s="248"/>
      <c r="E601" s="202">
        <v>1</v>
      </c>
      <c r="F601" s="203"/>
      <c r="G601" s="204"/>
      <c r="M601" s="205" t="s">
        <v>797</v>
      </c>
      <c r="O601" s="192"/>
    </row>
    <row r="602" spans="1:104" ht="20.399999999999999">
      <c r="A602" s="193">
        <v>184</v>
      </c>
      <c r="B602" s="194" t="s">
        <v>800</v>
      </c>
      <c r="C602" s="195" t="s">
        <v>801</v>
      </c>
      <c r="D602" s="196" t="s">
        <v>24</v>
      </c>
      <c r="E602" s="197">
        <v>1</v>
      </c>
      <c r="F602" s="225">
        <v>0</v>
      </c>
      <c r="G602" s="198">
        <f t="shared" ref="G602:G640" si="18">E602*F602</f>
        <v>0</v>
      </c>
      <c r="O602" s="192">
        <v>2</v>
      </c>
      <c r="AA602" s="170">
        <v>1</v>
      </c>
      <c r="AB602" s="170">
        <v>7</v>
      </c>
      <c r="AC602" s="170">
        <v>7</v>
      </c>
      <c r="AZ602" s="170">
        <v>2</v>
      </c>
      <c r="BA602" s="170">
        <f t="shared" ref="BA602:BA640" si="19">IF(AZ602=1,G602,0)</f>
        <v>0</v>
      </c>
      <c r="BB602" s="170">
        <f t="shared" ref="BB602:BB640" si="20">IF(AZ602=2,G602,0)</f>
        <v>0</v>
      </c>
      <c r="BC602" s="170">
        <f t="shared" ref="BC602:BC640" si="21">IF(AZ602=3,G602,0)</f>
        <v>0</v>
      </c>
      <c r="BD602" s="170">
        <f t="shared" ref="BD602:BD640" si="22">IF(AZ602=4,G602,0)</f>
        <v>0</v>
      </c>
      <c r="BE602" s="170">
        <f t="shared" ref="BE602:BE640" si="23">IF(AZ602=5,G602,0)</f>
        <v>0</v>
      </c>
      <c r="CA602" s="199">
        <v>1</v>
      </c>
      <c r="CB602" s="199">
        <v>7</v>
      </c>
      <c r="CZ602" s="170">
        <v>0</v>
      </c>
    </row>
    <row r="603" spans="1:104" ht="20.399999999999999">
      <c r="A603" s="193">
        <v>185</v>
      </c>
      <c r="B603" s="194" t="s">
        <v>802</v>
      </c>
      <c r="C603" s="195" t="s">
        <v>803</v>
      </c>
      <c r="D603" s="196" t="s">
        <v>24</v>
      </c>
      <c r="E603" s="197">
        <v>1</v>
      </c>
      <c r="F603" s="225">
        <v>0</v>
      </c>
      <c r="G603" s="198">
        <f t="shared" si="18"/>
        <v>0</v>
      </c>
      <c r="O603" s="192">
        <v>2</v>
      </c>
      <c r="AA603" s="170">
        <v>1</v>
      </c>
      <c r="AB603" s="170">
        <v>7</v>
      </c>
      <c r="AC603" s="170">
        <v>7</v>
      </c>
      <c r="AZ603" s="170">
        <v>2</v>
      </c>
      <c r="BA603" s="170">
        <f t="shared" si="19"/>
        <v>0</v>
      </c>
      <c r="BB603" s="170">
        <f t="shared" si="20"/>
        <v>0</v>
      </c>
      <c r="BC603" s="170">
        <f t="shared" si="21"/>
        <v>0</v>
      </c>
      <c r="BD603" s="170">
        <f t="shared" si="22"/>
        <v>0</v>
      </c>
      <c r="BE603" s="170">
        <f t="shared" si="23"/>
        <v>0</v>
      </c>
      <c r="CA603" s="199">
        <v>1</v>
      </c>
      <c r="CB603" s="199">
        <v>7</v>
      </c>
      <c r="CZ603" s="170">
        <v>0</v>
      </c>
    </row>
    <row r="604" spans="1:104">
      <c r="A604" s="193">
        <v>186</v>
      </c>
      <c r="B604" s="194" t="s">
        <v>804</v>
      </c>
      <c r="C604" s="195" t="s">
        <v>805</v>
      </c>
      <c r="D604" s="196" t="s">
        <v>24</v>
      </c>
      <c r="E604" s="197">
        <v>1</v>
      </c>
      <c r="F604" s="225">
        <v>0</v>
      </c>
      <c r="G604" s="198">
        <f t="shared" si="18"/>
        <v>0</v>
      </c>
      <c r="O604" s="192">
        <v>2</v>
      </c>
      <c r="AA604" s="170">
        <v>1</v>
      </c>
      <c r="AB604" s="170">
        <v>7</v>
      </c>
      <c r="AC604" s="170">
        <v>7</v>
      </c>
      <c r="AZ604" s="170">
        <v>2</v>
      </c>
      <c r="BA604" s="170">
        <f t="shared" si="19"/>
        <v>0</v>
      </c>
      <c r="BB604" s="170">
        <f t="shared" si="20"/>
        <v>0</v>
      </c>
      <c r="BC604" s="170">
        <f t="shared" si="21"/>
        <v>0</v>
      </c>
      <c r="BD604" s="170">
        <f t="shared" si="22"/>
        <v>0</v>
      </c>
      <c r="BE604" s="170">
        <f t="shared" si="23"/>
        <v>0</v>
      </c>
      <c r="CA604" s="199">
        <v>1</v>
      </c>
      <c r="CB604" s="199">
        <v>7</v>
      </c>
      <c r="CZ604" s="170">
        <v>0</v>
      </c>
    </row>
    <row r="605" spans="1:104" ht="20.399999999999999">
      <c r="A605" s="193">
        <v>187</v>
      </c>
      <c r="B605" s="194" t="s">
        <v>806</v>
      </c>
      <c r="C605" s="195" t="s">
        <v>807</v>
      </c>
      <c r="D605" s="196" t="s">
        <v>24</v>
      </c>
      <c r="E605" s="197">
        <v>4</v>
      </c>
      <c r="F605" s="225">
        <v>0</v>
      </c>
      <c r="G605" s="198">
        <f t="shared" si="18"/>
        <v>0</v>
      </c>
      <c r="O605" s="192">
        <v>2</v>
      </c>
      <c r="AA605" s="170">
        <v>1</v>
      </c>
      <c r="AB605" s="170">
        <v>7</v>
      </c>
      <c r="AC605" s="170">
        <v>7</v>
      </c>
      <c r="AZ605" s="170">
        <v>2</v>
      </c>
      <c r="BA605" s="170">
        <f t="shared" si="19"/>
        <v>0</v>
      </c>
      <c r="BB605" s="170">
        <f t="shared" si="20"/>
        <v>0</v>
      </c>
      <c r="BC605" s="170">
        <f t="shared" si="21"/>
        <v>0</v>
      </c>
      <c r="BD605" s="170">
        <f t="shared" si="22"/>
        <v>0</v>
      </c>
      <c r="BE605" s="170">
        <f t="shared" si="23"/>
        <v>0</v>
      </c>
      <c r="CA605" s="199">
        <v>1</v>
      </c>
      <c r="CB605" s="199">
        <v>7</v>
      </c>
      <c r="CZ605" s="170">
        <v>0</v>
      </c>
    </row>
    <row r="606" spans="1:104" ht="20.399999999999999">
      <c r="A606" s="193">
        <v>188</v>
      </c>
      <c r="B606" s="194" t="s">
        <v>808</v>
      </c>
      <c r="C606" s="195" t="s">
        <v>809</v>
      </c>
      <c r="D606" s="196" t="s">
        <v>24</v>
      </c>
      <c r="E606" s="197">
        <v>1</v>
      </c>
      <c r="F606" s="225">
        <v>0</v>
      </c>
      <c r="G606" s="198">
        <f t="shared" si="18"/>
        <v>0</v>
      </c>
      <c r="O606" s="192">
        <v>2</v>
      </c>
      <c r="AA606" s="170">
        <v>1</v>
      </c>
      <c r="AB606" s="170">
        <v>7</v>
      </c>
      <c r="AC606" s="170">
        <v>7</v>
      </c>
      <c r="AZ606" s="170">
        <v>2</v>
      </c>
      <c r="BA606" s="170">
        <f t="shared" si="19"/>
        <v>0</v>
      </c>
      <c r="BB606" s="170">
        <f t="shared" si="20"/>
        <v>0</v>
      </c>
      <c r="BC606" s="170">
        <f t="shared" si="21"/>
        <v>0</v>
      </c>
      <c r="BD606" s="170">
        <f t="shared" si="22"/>
        <v>0</v>
      </c>
      <c r="BE606" s="170">
        <f t="shared" si="23"/>
        <v>0</v>
      </c>
      <c r="CA606" s="199">
        <v>1</v>
      </c>
      <c r="CB606" s="199">
        <v>7</v>
      </c>
      <c r="CZ606" s="170">
        <v>0</v>
      </c>
    </row>
    <row r="607" spans="1:104" ht="20.399999999999999">
      <c r="A607" s="193">
        <v>189</v>
      </c>
      <c r="B607" s="194" t="s">
        <v>810</v>
      </c>
      <c r="C607" s="195" t="s">
        <v>811</v>
      </c>
      <c r="D607" s="196" t="s">
        <v>24</v>
      </c>
      <c r="E607" s="197">
        <v>3</v>
      </c>
      <c r="F607" s="225">
        <v>0</v>
      </c>
      <c r="G607" s="198">
        <f t="shared" si="18"/>
        <v>0</v>
      </c>
      <c r="O607" s="192">
        <v>2</v>
      </c>
      <c r="AA607" s="170">
        <v>1</v>
      </c>
      <c r="AB607" s="170">
        <v>7</v>
      </c>
      <c r="AC607" s="170">
        <v>7</v>
      </c>
      <c r="AZ607" s="170">
        <v>2</v>
      </c>
      <c r="BA607" s="170">
        <f t="shared" si="19"/>
        <v>0</v>
      </c>
      <c r="BB607" s="170">
        <f t="shared" si="20"/>
        <v>0</v>
      </c>
      <c r="BC607" s="170">
        <f t="shared" si="21"/>
        <v>0</v>
      </c>
      <c r="BD607" s="170">
        <f t="shared" si="22"/>
        <v>0</v>
      </c>
      <c r="BE607" s="170">
        <f t="shared" si="23"/>
        <v>0</v>
      </c>
      <c r="CA607" s="199">
        <v>1</v>
      </c>
      <c r="CB607" s="199">
        <v>7</v>
      </c>
      <c r="CZ607" s="170">
        <v>0</v>
      </c>
    </row>
    <row r="608" spans="1:104" ht="20.399999999999999">
      <c r="A608" s="193">
        <v>190</v>
      </c>
      <c r="B608" s="194" t="s">
        <v>812</v>
      </c>
      <c r="C608" s="195" t="s">
        <v>813</v>
      </c>
      <c r="D608" s="196" t="s">
        <v>24</v>
      </c>
      <c r="E608" s="197">
        <v>1</v>
      </c>
      <c r="F608" s="225">
        <v>0</v>
      </c>
      <c r="G608" s="198">
        <f t="shared" si="18"/>
        <v>0</v>
      </c>
      <c r="O608" s="192">
        <v>2</v>
      </c>
      <c r="AA608" s="170">
        <v>1</v>
      </c>
      <c r="AB608" s="170">
        <v>7</v>
      </c>
      <c r="AC608" s="170">
        <v>7</v>
      </c>
      <c r="AZ608" s="170">
        <v>2</v>
      </c>
      <c r="BA608" s="170">
        <f t="shared" si="19"/>
        <v>0</v>
      </c>
      <c r="BB608" s="170">
        <f t="shared" si="20"/>
        <v>0</v>
      </c>
      <c r="BC608" s="170">
        <f t="shared" si="21"/>
        <v>0</v>
      </c>
      <c r="BD608" s="170">
        <f t="shared" si="22"/>
        <v>0</v>
      </c>
      <c r="BE608" s="170">
        <f t="shared" si="23"/>
        <v>0</v>
      </c>
      <c r="CA608" s="199">
        <v>1</v>
      </c>
      <c r="CB608" s="199">
        <v>7</v>
      </c>
      <c r="CZ608" s="170">
        <v>0</v>
      </c>
    </row>
    <row r="609" spans="1:104" ht="20.399999999999999">
      <c r="A609" s="193">
        <v>191</v>
      </c>
      <c r="B609" s="194" t="s">
        <v>814</v>
      </c>
      <c r="C609" s="195" t="s">
        <v>815</v>
      </c>
      <c r="D609" s="196" t="s">
        <v>24</v>
      </c>
      <c r="E609" s="197">
        <v>1</v>
      </c>
      <c r="F609" s="225">
        <v>0</v>
      </c>
      <c r="G609" s="198">
        <f t="shared" si="18"/>
        <v>0</v>
      </c>
      <c r="O609" s="192">
        <v>2</v>
      </c>
      <c r="AA609" s="170">
        <v>1</v>
      </c>
      <c r="AB609" s="170">
        <v>7</v>
      </c>
      <c r="AC609" s="170">
        <v>7</v>
      </c>
      <c r="AZ609" s="170">
        <v>2</v>
      </c>
      <c r="BA609" s="170">
        <f t="shared" si="19"/>
        <v>0</v>
      </c>
      <c r="BB609" s="170">
        <f t="shared" si="20"/>
        <v>0</v>
      </c>
      <c r="BC609" s="170">
        <f t="shared" si="21"/>
        <v>0</v>
      </c>
      <c r="BD609" s="170">
        <f t="shared" si="22"/>
        <v>0</v>
      </c>
      <c r="BE609" s="170">
        <f t="shared" si="23"/>
        <v>0</v>
      </c>
      <c r="CA609" s="199">
        <v>1</v>
      </c>
      <c r="CB609" s="199">
        <v>7</v>
      </c>
      <c r="CZ609" s="170">
        <v>0</v>
      </c>
    </row>
    <row r="610" spans="1:104" ht="20.399999999999999">
      <c r="A610" s="193">
        <v>192</v>
      </c>
      <c r="B610" s="194" t="s">
        <v>816</v>
      </c>
      <c r="C610" s="195" t="s">
        <v>817</v>
      </c>
      <c r="D610" s="196" t="s">
        <v>24</v>
      </c>
      <c r="E610" s="197">
        <v>2</v>
      </c>
      <c r="F610" s="225">
        <v>0</v>
      </c>
      <c r="G610" s="198">
        <f t="shared" si="18"/>
        <v>0</v>
      </c>
      <c r="O610" s="192">
        <v>2</v>
      </c>
      <c r="AA610" s="170">
        <v>1</v>
      </c>
      <c r="AB610" s="170">
        <v>7</v>
      </c>
      <c r="AC610" s="170">
        <v>7</v>
      </c>
      <c r="AZ610" s="170">
        <v>2</v>
      </c>
      <c r="BA610" s="170">
        <f t="shared" si="19"/>
        <v>0</v>
      </c>
      <c r="BB610" s="170">
        <f t="shared" si="20"/>
        <v>0</v>
      </c>
      <c r="BC610" s="170">
        <f t="shared" si="21"/>
        <v>0</v>
      </c>
      <c r="BD610" s="170">
        <f t="shared" si="22"/>
        <v>0</v>
      </c>
      <c r="BE610" s="170">
        <f t="shared" si="23"/>
        <v>0</v>
      </c>
      <c r="CA610" s="199">
        <v>1</v>
      </c>
      <c r="CB610" s="199">
        <v>7</v>
      </c>
      <c r="CZ610" s="170">
        <v>0</v>
      </c>
    </row>
    <row r="611" spans="1:104" ht="20.399999999999999">
      <c r="A611" s="193">
        <v>193</v>
      </c>
      <c r="B611" s="194" t="s">
        <v>818</v>
      </c>
      <c r="C611" s="195" t="s">
        <v>819</v>
      </c>
      <c r="D611" s="196" t="s">
        <v>24</v>
      </c>
      <c r="E611" s="197">
        <v>1</v>
      </c>
      <c r="F611" s="225">
        <v>0</v>
      </c>
      <c r="G611" s="198">
        <f t="shared" si="18"/>
        <v>0</v>
      </c>
      <c r="O611" s="192">
        <v>2</v>
      </c>
      <c r="AA611" s="170">
        <v>1</v>
      </c>
      <c r="AB611" s="170">
        <v>7</v>
      </c>
      <c r="AC611" s="170">
        <v>7</v>
      </c>
      <c r="AZ611" s="170">
        <v>2</v>
      </c>
      <c r="BA611" s="170">
        <f t="shared" si="19"/>
        <v>0</v>
      </c>
      <c r="BB611" s="170">
        <f t="shared" si="20"/>
        <v>0</v>
      </c>
      <c r="BC611" s="170">
        <f t="shared" si="21"/>
        <v>0</v>
      </c>
      <c r="BD611" s="170">
        <f t="shared" si="22"/>
        <v>0</v>
      </c>
      <c r="BE611" s="170">
        <f t="shared" si="23"/>
        <v>0</v>
      </c>
      <c r="CA611" s="199">
        <v>1</v>
      </c>
      <c r="CB611" s="199">
        <v>7</v>
      </c>
      <c r="CZ611" s="170">
        <v>0</v>
      </c>
    </row>
    <row r="612" spans="1:104" ht="20.399999999999999">
      <c r="A612" s="193">
        <v>194</v>
      </c>
      <c r="B612" s="194" t="s">
        <v>820</v>
      </c>
      <c r="C612" s="195" t="s">
        <v>821</v>
      </c>
      <c r="D612" s="196" t="s">
        <v>24</v>
      </c>
      <c r="E612" s="197">
        <v>1</v>
      </c>
      <c r="F612" s="225">
        <v>0</v>
      </c>
      <c r="G612" s="198">
        <f t="shared" si="18"/>
        <v>0</v>
      </c>
      <c r="O612" s="192">
        <v>2</v>
      </c>
      <c r="AA612" s="170">
        <v>1</v>
      </c>
      <c r="AB612" s="170">
        <v>7</v>
      </c>
      <c r="AC612" s="170">
        <v>7</v>
      </c>
      <c r="AZ612" s="170">
        <v>2</v>
      </c>
      <c r="BA612" s="170">
        <f t="shared" si="19"/>
        <v>0</v>
      </c>
      <c r="BB612" s="170">
        <f t="shared" si="20"/>
        <v>0</v>
      </c>
      <c r="BC612" s="170">
        <f t="shared" si="21"/>
        <v>0</v>
      </c>
      <c r="BD612" s="170">
        <f t="shared" si="22"/>
        <v>0</v>
      </c>
      <c r="BE612" s="170">
        <f t="shared" si="23"/>
        <v>0</v>
      </c>
      <c r="CA612" s="199">
        <v>1</v>
      </c>
      <c r="CB612" s="199">
        <v>7</v>
      </c>
      <c r="CZ612" s="170">
        <v>0</v>
      </c>
    </row>
    <row r="613" spans="1:104" ht="20.399999999999999">
      <c r="A613" s="193">
        <v>195</v>
      </c>
      <c r="B613" s="194" t="s">
        <v>822</v>
      </c>
      <c r="C613" s="195" t="s">
        <v>823</v>
      </c>
      <c r="D613" s="196" t="s">
        <v>24</v>
      </c>
      <c r="E613" s="197">
        <v>1</v>
      </c>
      <c r="F613" s="225">
        <v>0</v>
      </c>
      <c r="G613" s="198">
        <f t="shared" si="18"/>
        <v>0</v>
      </c>
      <c r="O613" s="192">
        <v>2</v>
      </c>
      <c r="AA613" s="170">
        <v>1</v>
      </c>
      <c r="AB613" s="170">
        <v>7</v>
      </c>
      <c r="AC613" s="170">
        <v>7</v>
      </c>
      <c r="AZ613" s="170">
        <v>2</v>
      </c>
      <c r="BA613" s="170">
        <f t="shared" si="19"/>
        <v>0</v>
      </c>
      <c r="BB613" s="170">
        <f t="shared" si="20"/>
        <v>0</v>
      </c>
      <c r="BC613" s="170">
        <f t="shared" si="21"/>
        <v>0</v>
      </c>
      <c r="BD613" s="170">
        <f t="shared" si="22"/>
        <v>0</v>
      </c>
      <c r="BE613" s="170">
        <f t="shared" si="23"/>
        <v>0</v>
      </c>
      <c r="CA613" s="199">
        <v>1</v>
      </c>
      <c r="CB613" s="199">
        <v>7</v>
      </c>
      <c r="CZ613" s="170">
        <v>0</v>
      </c>
    </row>
    <row r="614" spans="1:104" ht="20.399999999999999">
      <c r="A614" s="193">
        <v>196</v>
      </c>
      <c r="B614" s="194" t="s">
        <v>824</v>
      </c>
      <c r="C614" s="195" t="s">
        <v>825</v>
      </c>
      <c r="D614" s="196" t="s">
        <v>24</v>
      </c>
      <c r="E614" s="197">
        <v>1</v>
      </c>
      <c r="F614" s="225">
        <v>0</v>
      </c>
      <c r="G614" s="198">
        <f t="shared" si="18"/>
        <v>0</v>
      </c>
      <c r="O614" s="192">
        <v>2</v>
      </c>
      <c r="AA614" s="170">
        <v>1</v>
      </c>
      <c r="AB614" s="170">
        <v>7</v>
      </c>
      <c r="AC614" s="170">
        <v>7</v>
      </c>
      <c r="AZ614" s="170">
        <v>2</v>
      </c>
      <c r="BA614" s="170">
        <f t="shared" si="19"/>
        <v>0</v>
      </c>
      <c r="BB614" s="170">
        <f t="shared" si="20"/>
        <v>0</v>
      </c>
      <c r="BC614" s="170">
        <f t="shared" si="21"/>
        <v>0</v>
      </c>
      <c r="BD614" s="170">
        <f t="shared" si="22"/>
        <v>0</v>
      </c>
      <c r="BE614" s="170">
        <f t="shared" si="23"/>
        <v>0</v>
      </c>
      <c r="CA614" s="199">
        <v>1</v>
      </c>
      <c r="CB614" s="199">
        <v>7</v>
      </c>
      <c r="CZ614" s="170">
        <v>0</v>
      </c>
    </row>
    <row r="615" spans="1:104">
      <c r="A615" s="193">
        <v>197</v>
      </c>
      <c r="B615" s="194" t="s">
        <v>826</v>
      </c>
      <c r="C615" s="195" t="s">
        <v>827</v>
      </c>
      <c r="D615" s="196" t="s">
        <v>24</v>
      </c>
      <c r="E615" s="197">
        <v>1</v>
      </c>
      <c r="F615" s="225">
        <v>0</v>
      </c>
      <c r="G615" s="198">
        <f t="shared" si="18"/>
        <v>0</v>
      </c>
      <c r="O615" s="192">
        <v>2</v>
      </c>
      <c r="AA615" s="170">
        <v>1</v>
      </c>
      <c r="AB615" s="170">
        <v>7</v>
      </c>
      <c r="AC615" s="170">
        <v>7</v>
      </c>
      <c r="AZ615" s="170">
        <v>2</v>
      </c>
      <c r="BA615" s="170">
        <f t="shared" si="19"/>
        <v>0</v>
      </c>
      <c r="BB615" s="170">
        <f t="shared" si="20"/>
        <v>0</v>
      </c>
      <c r="BC615" s="170">
        <f t="shared" si="21"/>
        <v>0</v>
      </c>
      <c r="BD615" s="170">
        <f t="shared" si="22"/>
        <v>0</v>
      </c>
      <c r="BE615" s="170">
        <f t="shared" si="23"/>
        <v>0</v>
      </c>
      <c r="CA615" s="199">
        <v>1</v>
      </c>
      <c r="CB615" s="199">
        <v>7</v>
      </c>
      <c r="CZ615" s="170">
        <v>0</v>
      </c>
    </row>
    <row r="616" spans="1:104">
      <c r="A616" s="193">
        <v>198</v>
      </c>
      <c r="B616" s="194" t="s">
        <v>828</v>
      </c>
      <c r="C616" s="195" t="s">
        <v>829</v>
      </c>
      <c r="D616" s="196" t="s">
        <v>24</v>
      </c>
      <c r="E616" s="197">
        <v>1</v>
      </c>
      <c r="F616" s="225">
        <v>0</v>
      </c>
      <c r="G616" s="198">
        <f t="shared" si="18"/>
        <v>0</v>
      </c>
      <c r="O616" s="192">
        <v>2</v>
      </c>
      <c r="AA616" s="170">
        <v>1</v>
      </c>
      <c r="AB616" s="170">
        <v>7</v>
      </c>
      <c r="AC616" s="170">
        <v>7</v>
      </c>
      <c r="AZ616" s="170">
        <v>2</v>
      </c>
      <c r="BA616" s="170">
        <f t="shared" si="19"/>
        <v>0</v>
      </c>
      <c r="BB616" s="170">
        <f t="shared" si="20"/>
        <v>0</v>
      </c>
      <c r="BC616" s="170">
        <f t="shared" si="21"/>
        <v>0</v>
      </c>
      <c r="BD616" s="170">
        <f t="shared" si="22"/>
        <v>0</v>
      </c>
      <c r="BE616" s="170">
        <f t="shared" si="23"/>
        <v>0</v>
      </c>
      <c r="CA616" s="199">
        <v>1</v>
      </c>
      <c r="CB616" s="199">
        <v>7</v>
      </c>
      <c r="CZ616" s="170">
        <v>0</v>
      </c>
    </row>
    <row r="617" spans="1:104">
      <c r="A617" s="193">
        <v>199</v>
      </c>
      <c r="B617" s="194" t="s">
        <v>830</v>
      </c>
      <c r="C617" s="195" t="s">
        <v>831</v>
      </c>
      <c r="D617" s="196" t="s">
        <v>24</v>
      </c>
      <c r="E617" s="197">
        <v>1</v>
      </c>
      <c r="F617" s="225">
        <v>0</v>
      </c>
      <c r="G617" s="198">
        <f t="shared" si="18"/>
        <v>0</v>
      </c>
      <c r="O617" s="192">
        <v>2</v>
      </c>
      <c r="AA617" s="170">
        <v>1</v>
      </c>
      <c r="AB617" s="170">
        <v>7</v>
      </c>
      <c r="AC617" s="170">
        <v>7</v>
      </c>
      <c r="AZ617" s="170">
        <v>2</v>
      </c>
      <c r="BA617" s="170">
        <f t="shared" si="19"/>
        <v>0</v>
      </c>
      <c r="BB617" s="170">
        <f t="shared" si="20"/>
        <v>0</v>
      </c>
      <c r="BC617" s="170">
        <f t="shared" si="21"/>
        <v>0</v>
      </c>
      <c r="BD617" s="170">
        <f t="shared" si="22"/>
        <v>0</v>
      </c>
      <c r="BE617" s="170">
        <f t="shared" si="23"/>
        <v>0</v>
      </c>
      <c r="CA617" s="199">
        <v>1</v>
      </c>
      <c r="CB617" s="199">
        <v>7</v>
      </c>
      <c r="CZ617" s="170">
        <v>0</v>
      </c>
    </row>
    <row r="618" spans="1:104">
      <c r="A618" s="193">
        <v>200</v>
      </c>
      <c r="B618" s="194" t="s">
        <v>832</v>
      </c>
      <c r="C618" s="195" t="s">
        <v>833</v>
      </c>
      <c r="D618" s="196" t="s">
        <v>24</v>
      </c>
      <c r="E618" s="197">
        <v>1</v>
      </c>
      <c r="F618" s="225">
        <v>0</v>
      </c>
      <c r="G618" s="198">
        <f t="shared" si="18"/>
        <v>0</v>
      </c>
      <c r="O618" s="192">
        <v>2</v>
      </c>
      <c r="AA618" s="170">
        <v>1</v>
      </c>
      <c r="AB618" s="170">
        <v>7</v>
      </c>
      <c r="AC618" s="170">
        <v>7</v>
      </c>
      <c r="AZ618" s="170">
        <v>2</v>
      </c>
      <c r="BA618" s="170">
        <f t="shared" si="19"/>
        <v>0</v>
      </c>
      <c r="BB618" s="170">
        <f t="shared" si="20"/>
        <v>0</v>
      </c>
      <c r="BC618" s="170">
        <f t="shared" si="21"/>
        <v>0</v>
      </c>
      <c r="BD618" s="170">
        <f t="shared" si="22"/>
        <v>0</v>
      </c>
      <c r="BE618" s="170">
        <f t="shared" si="23"/>
        <v>0</v>
      </c>
      <c r="CA618" s="199">
        <v>1</v>
      </c>
      <c r="CB618" s="199">
        <v>7</v>
      </c>
      <c r="CZ618" s="170">
        <v>0</v>
      </c>
    </row>
    <row r="619" spans="1:104">
      <c r="A619" s="193">
        <v>201</v>
      </c>
      <c r="B619" s="194" t="s">
        <v>834</v>
      </c>
      <c r="C619" s="195" t="s">
        <v>835</v>
      </c>
      <c r="D619" s="196" t="s">
        <v>24</v>
      </c>
      <c r="E619" s="197">
        <v>2</v>
      </c>
      <c r="F619" s="225">
        <v>0</v>
      </c>
      <c r="G619" s="198">
        <f t="shared" si="18"/>
        <v>0</v>
      </c>
      <c r="O619" s="192">
        <v>2</v>
      </c>
      <c r="AA619" s="170">
        <v>1</v>
      </c>
      <c r="AB619" s="170">
        <v>7</v>
      </c>
      <c r="AC619" s="170">
        <v>7</v>
      </c>
      <c r="AZ619" s="170">
        <v>2</v>
      </c>
      <c r="BA619" s="170">
        <f t="shared" si="19"/>
        <v>0</v>
      </c>
      <c r="BB619" s="170">
        <f t="shared" si="20"/>
        <v>0</v>
      </c>
      <c r="BC619" s="170">
        <f t="shared" si="21"/>
        <v>0</v>
      </c>
      <c r="BD619" s="170">
        <f t="shared" si="22"/>
        <v>0</v>
      </c>
      <c r="BE619" s="170">
        <f t="shared" si="23"/>
        <v>0</v>
      </c>
      <c r="CA619" s="199">
        <v>1</v>
      </c>
      <c r="CB619" s="199">
        <v>7</v>
      </c>
      <c r="CZ619" s="170">
        <v>0</v>
      </c>
    </row>
    <row r="620" spans="1:104">
      <c r="A620" s="193">
        <v>202</v>
      </c>
      <c r="B620" s="194" t="s">
        <v>836</v>
      </c>
      <c r="C620" s="195" t="s">
        <v>837</v>
      </c>
      <c r="D620" s="196" t="s">
        <v>24</v>
      </c>
      <c r="E620" s="197">
        <v>1</v>
      </c>
      <c r="F620" s="225">
        <v>0</v>
      </c>
      <c r="G620" s="198">
        <f t="shared" si="18"/>
        <v>0</v>
      </c>
      <c r="O620" s="192">
        <v>2</v>
      </c>
      <c r="AA620" s="170">
        <v>1</v>
      </c>
      <c r="AB620" s="170">
        <v>7</v>
      </c>
      <c r="AC620" s="170">
        <v>7</v>
      </c>
      <c r="AZ620" s="170">
        <v>2</v>
      </c>
      <c r="BA620" s="170">
        <f t="shared" si="19"/>
        <v>0</v>
      </c>
      <c r="BB620" s="170">
        <f t="shared" si="20"/>
        <v>0</v>
      </c>
      <c r="BC620" s="170">
        <f t="shared" si="21"/>
        <v>0</v>
      </c>
      <c r="BD620" s="170">
        <f t="shared" si="22"/>
        <v>0</v>
      </c>
      <c r="BE620" s="170">
        <f t="shared" si="23"/>
        <v>0</v>
      </c>
      <c r="CA620" s="199">
        <v>1</v>
      </c>
      <c r="CB620" s="199">
        <v>7</v>
      </c>
      <c r="CZ620" s="170">
        <v>0</v>
      </c>
    </row>
    <row r="621" spans="1:104">
      <c r="A621" s="193">
        <v>203</v>
      </c>
      <c r="B621" s="194" t="s">
        <v>838</v>
      </c>
      <c r="C621" s="195" t="s">
        <v>839</v>
      </c>
      <c r="D621" s="196" t="s">
        <v>24</v>
      </c>
      <c r="E621" s="197">
        <v>1</v>
      </c>
      <c r="F621" s="225">
        <v>0</v>
      </c>
      <c r="G621" s="198">
        <f t="shared" si="18"/>
        <v>0</v>
      </c>
      <c r="O621" s="192">
        <v>2</v>
      </c>
      <c r="AA621" s="170">
        <v>1</v>
      </c>
      <c r="AB621" s="170">
        <v>7</v>
      </c>
      <c r="AC621" s="170">
        <v>7</v>
      </c>
      <c r="AZ621" s="170">
        <v>2</v>
      </c>
      <c r="BA621" s="170">
        <f t="shared" si="19"/>
        <v>0</v>
      </c>
      <c r="BB621" s="170">
        <f t="shared" si="20"/>
        <v>0</v>
      </c>
      <c r="BC621" s="170">
        <f t="shared" si="21"/>
        <v>0</v>
      </c>
      <c r="BD621" s="170">
        <f t="shared" si="22"/>
        <v>0</v>
      </c>
      <c r="BE621" s="170">
        <f t="shared" si="23"/>
        <v>0</v>
      </c>
      <c r="CA621" s="199">
        <v>1</v>
      </c>
      <c r="CB621" s="199">
        <v>7</v>
      </c>
      <c r="CZ621" s="170">
        <v>0</v>
      </c>
    </row>
    <row r="622" spans="1:104" ht="20.399999999999999">
      <c r="A622" s="193">
        <v>204</v>
      </c>
      <c r="B622" s="194" t="s">
        <v>840</v>
      </c>
      <c r="C622" s="195" t="s">
        <v>841</v>
      </c>
      <c r="D622" s="196" t="s">
        <v>24</v>
      </c>
      <c r="E622" s="197">
        <v>2</v>
      </c>
      <c r="F622" s="225">
        <v>0</v>
      </c>
      <c r="G622" s="198">
        <f t="shared" si="18"/>
        <v>0</v>
      </c>
      <c r="O622" s="192">
        <v>2</v>
      </c>
      <c r="AA622" s="170">
        <v>1</v>
      </c>
      <c r="AB622" s="170">
        <v>7</v>
      </c>
      <c r="AC622" s="170">
        <v>7</v>
      </c>
      <c r="AZ622" s="170">
        <v>2</v>
      </c>
      <c r="BA622" s="170">
        <f t="shared" si="19"/>
        <v>0</v>
      </c>
      <c r="BB622" s="170">
        <f t="shared" si="20"/>
        <v>0</v>
      </c>
      <c r="BC622" s="170">
        <f t="shared" si="21"/>
        <v>0</v>
      </c>
      <c r="BD622" s="170">
        <f t="shared" si="22"/>
        <v>0</v>
      </c>
      <c r="BE622" s="170">
        <f t="shared" si="23"/>
        <v>0</v>
      </c>
      <c r="CA622" s="199">
        <v>1</v>
      </c>
      <c r="CB622" s="199">
        <v>7</v>
      </c>
      <c r="CZ622" s="170">
        <v>0</v>
      </c>
    </row>
    <row r="623" spans="1:104">
      <c r="A623" s="193">
        <v>205</v>
      </c>
      <c r="B623" s="194" t="s">
        <v>842</v>
      </c>
      <c r="C623" s="195" t="s">
        <v>843</v>
      </c>
      <c r="D623" s="196" t="s">
        <v>24</v>
      </c>
      <c r="E623" s="197">
        <v>1</v>
      </c>
      <c r="F623" s="225">
        <v>0</v>
      </c>
      <c r="G623" s="198">
        <f t="shared" si="18"/>
        <v>0</v>
      </c>
      <c r="O623" s="192">
        <v>2</v>
      </c>
      <c r="AA623" s="170">
        <v>1</v>
      </c>
      <c r="AB623" s="170">
        <v>7</v>
      </c>
      <c r="AC623" s="170">
        <v>7</v>
      </c>
      <c r="AZ623" s="170">
        <v>2</v>
      </c>
      <c r="BA623" s="170">
        <f t="shared" si="19"/>
        <v>0</v>
      </c>
      <c r="BB623" s="170">
        <f t="shared" si="20"/>
        <v>0</v>
      </c>
      <c r="BC623" s="170">
        <f t="shared" si="21"/>
        <v>0</v>
      </c>
      <c r="BD623" s="170">
        <f t="shared" si="22"/>
        <v>0</v>
      </c>
      <c r="BE623" s="170">
        <f t="shared" si="23"/>
        <v>0</v>
      </c>
      <c r="CA623" s="199">
        <v>1</v>
      </c>
      <c r="CB623" s="199">
        <v>7</v>
      </c>
      <c r="CZ623" s="170">
        <v>0</v>
      </c>
    </row>
    <row r="624" spans="1:104">
      <c r="A624" s="193">
        <v>206</v>
      </c>
      <c r="B624" s="194" t="s">
        <v>844</v>
      </c>
      <c r="C624" s="195" t="s">
        <v>845</v>
      </c>
      <c r="D624" s="196" t="s">
        <v>24</v>
      </c>
      <c r="E624" s="197">
        <v>1</v>
      </c>
      <c r="F624" s="225">
        <v>0</v>
      </c>
      <c r="G624" s="198">
        <f t="shared" si="18"/>
        <v>0</v>
      </c>
      <c r="O624" s="192">
        <v>2</v>
      </c>
      <c r="AA624" s="170">
        <v>1</v>
      </c>
      <c r="AB624" s="170">
        <v>7</v>
      </c>
      <c r="AC624" s="170">
        <v>7</v>
      </c>
      <c r="AZ624" s="170">
        <v>2</v>
      </c>
      <c r="BA624" s="170">
        <f t="shared" si="19"/>
        <v>0</v>
      </c>
      <c r="BB624" s="170">
        <f t="shared" si="20"/>
        <v>0</v>
      </c>
      <c r="BC624" s="170">
        <f t="shared" si="21"/>
        <v>0</v>
      </c>
      <c r="BD624" s="170">
        <f t="shared" si="22"/>
        <v>0</v>
      </c>
      <c r="BE624" s="170">
        <f t="shared" si="23"/>
        <v>0</v>
      </c>
      <c r="CA624" s="199">
        <v>1</v>
      </c>
      <c r="CB624" s="199">
        <v>7</v>
      </c>
      <c r="CZ624" s="170">
        <v>0</v>
      </c>
    </row>
    <row r="625" spans="1:104">
      <c r="A625" s="193">
        <v>207</v>
      </c>
      <c r="B625" s="194" t="s">
        <v>846</v>
      </c>
      <c r="C625" s="195" t="s">
        <v>847</v>
      </c>
      <c r="D625" s="196" t="s">
        <v>24</v>
      </c>
      <c r="E625" s="197">
        <v>1</v>
      </c>
      <c r="F625" s="225">
        <v>0</v>
      </c>
      <c r="G625" s="198">
        <f t="shared" si="18"/>
        <v>0</v>
      </c>
      <c r="O625" s="192">
        <v>2</v>
      </c>
      <c r="AA625" s="170">
        <v>1</v>
      </c>
      <c r="AB625" s="170">
        <v>7</v>
      </c>
      <c r="AC625" s="170">
        <v>7</v>
      </c>
      <c r="AZ625" s="170">
        <v>2</v>
      </c>
      <c r="BA625" s="170">
        <f t="shared" si="19"/>
        <v>0</v>
      </c>
      <c r="BB625" s="170">
        <f t="shared" si="20"/>
        <v>0</v>
      </c>
      <c r="BC625" s="170">
        <f t="shared" si="21"/>
        <v>0</v>
      </c>
      <c r="BD625" s="170">
        <f t="shared" si="22"/>
        <v>0</v>
      </c>
      <c r="BE625" s="170">
        <f t="shared" si="23"/>
        <v>0</v>
      </c>
      <c r="CA625" s="199">
        <v>1</v>
      </c>
      <c r="CB625" s="199">
        <v>7</v>
      </c>
      <c r="CZ625" s="170">
        <v>0</v>
      </c>
    </row>
    <row r="626" spans="1:104">
      <c r="A626" s="193">
        <v>208</v>
      </c>
      <c r="B626" s="194" t="s">
        <v>848</v>
      </c>
      <c r="C626" s="195" t="s">
        <v>849</v>
      </c>
      <c r="D626" s="196" t="s">
        <v>24</v>
      </c>
      <c r="E626" s="197">
        <v>1</v>
      </c>
      <c r="F626" s="225">
        <v>0</v>
      </c>
      <c r="G626" s="198">
        <f t="shared" si="18"/>
        <v>0</v>
      </c>
      <c r="O626" s="192">
        <v>2</v>
      </c>
      <c r="AA626" s="170">
        <v>1</v>
      </c>
      <c r="AB626" s="170">
        <v>7</v>
      </c>
      <c r="AC626" s="170">
        <v>7</v>
      </c>
      <c r="AZ626" s="170">
        <v>2</v>
      </c>
      <c r="BA626" s="170">
        <f t="shared" si="19"/>
        <v>0</v>
      </c>
      <c r="BB626" s="170">
        <f t="shared" si="20"/>
        <v>0</v>
      </c>
      <c r="BC626" s="170">
        <f t="shared" si="21"/>
        <v>0</v>
      </c>
      <c r="BD626" s="170">
        <f t="shared" si="22"/>
        <v>0</v>
      </c>
      <c r="BE626" s="170">
        <f t="shared" si="23"/>
        <v>0</v>
      </c>
      <c r="CA626" s="199">
        <v>1</v>
      </c>
      <c r="CB626" s="199">
        <v>7</v>
      </c>
      <c r="CZ626" s="170">
        <v>0</v>
      </c>
    </row>
    <row r="627" spans="1:104">
      <c r="A627" s="193">
        <v>209</v>
      </c>
      <c r="B627" s="194" t="s">
        <v>850</v>
      </c>
      <c r="C627" s="195" t="s">
        <v>851</v>
      </c>
      <c r="D627" s="196" t="s">
        <v>24</v>
      </c>
      <c r="E627" s="197">
        <v>3</v>
      </c>
      <c r="F627" s="225">
        <v>0</v>
      </c>
      <c r="G627" s="198">
        <f t="shared" si="18"/>
        <v>0</v>
      </c>
      <c r="O627" s="192">
        <v>2</v>
      </c>
      <c r="AA627" s="170">
        <v>1</v>
      </c>
      <c r="AB627" s="170">
        <v>7</v>
      </c>
      <c r="AC627" s="170">
        <v>7</v>
      </c>
      <c r="AZ627" s="170">
        <v>2</v>
      </c>
      <c r="BA627" s="170">
        <f t="shared" si="19"/>
        <v>0</v>
      </c>
      <c r="BB627" s="170">
        <f t="shared" si="20"/>
        <v>0</v>
      </c>
      <c r="BC627" s="170">
        <f t="shared" si="21"/>
        <v>0</v>
      </c>
      <c r="BD627" s="170">
        <f t="shared" si="22"/>
        <v>0</v>
      </c>
      <c r="BE627" s="170">
        <f t="shared" si="23"/>
        <v>0</v>
      </c>
      <c r="CA627" s="199">
        <v>1</v>
      </c>
      <c r="CB627" s="199">
        <v>7</v>
      </c>
      <c r="CZ627" s="170">
        <v>0</v>
      </c>
    </row>
    <row r="628" spans="1:104">
      <c r="A628" s="193">
        <v>210</v>
      </c>
      <c r="B628" s="194" t="s">
        <v>852</v>
      </c>
      <c r="C628" s="195" t="s">
        <v>853</v>
      </c>
      <c r="D628" s="196" t="s">
        <v>24</v>
      </c>
      <c r="E628" s="197">
        <v>1</v>
      </c>
      <c r="F628" s="225">
        <v>0</v>
      </c>
      <c r="G628" s="198">
        <f t="shared" si="18"/>
        <v>0</v>
      </c>
      <c r="O628" s="192">
        <v>2</v>
      </c>
      <c r="AA628" s="170">
        <v>1</v>
      </c>
      <c r="AB628" s="170">
        <v>7</v>
      </c>
      <c r="AC628" s="170">
        <v>7</v>
      </c>
      <c r="AZ628" s="170">
        <v>2</v>
      </c>
      <c r="BA628" s="170">
        <f t="shared" si="19"/>
        <v>0</v>
      </c>
      <c r="BB628" s="170">
        <f t="shared" si="20"/>
        <v>0</v>
      </c>
      <c r="BC628" s="170">
        <f t="shared" si="21"/>
        <v>0</v>
      </c>
      <c r="BD628" s="170">
        <f t="shared" si="22"/>
        <v>0</v>
      </c>
      <c r="BE628" s="170">
        <f t="shared" si="23"/>
        <v>0</v>
      </c>
      <c r="CA628" s="199">
        <v>1</v>
      </c>
      <c r="CB628" s="199">
        <v>7</v>
      </c>
      <c r="CZ628" s="170">
        <v>0</v>
      </c>
    </row>
    <row r="629" spans="1:104">
      <c r="A629" s="193">
        <v>211</v>
      </c>
      <c r="B629" s="194" t="s">
        <v>854</v>
      </c>
      <c r="C629" s="195" t="s">
        <v>855</v>
      </c>
      <c r="D629" s="196" t="s">
        <v>24</v>
      </c>
      <c r="E629" s="197">
        <v>1</v>
      </c>
      <c r="F629" s="225">
        <v>0</v>
      </c>
      <c r="G629" s="198">
        <f t="shared" si="18"/>
        <v>0</v>
      </c>
      <c r="O629" s="192">
        <v>2</v>
      </c>
      <c r="AA629" s="170">
        <v>1</v>
      </c>
      <c r="AB629" s="170">
        <v>7</v>
      </c>
      <c r="AC629" s="170">
        <v>7</v>
      </c>
      <c r="AZ629" s="170">
        <v>2</v>
      </c>
      <c r="BA629" s="170">
        <f t="shared" si="19"/>
        <v>0</v>
      </c>
      <c r="BB629" s="170">
        <f t="shared" si="20"/>
        <v>0</v>
      </c>
      <c r="BC629" s="170">
        <f t="shared" si="21"/>
        <v>0</v>
      </c>
      <c r="BD629" s="170">
        <f t="shared" si="22"/>
        <v>0</v>
      </c>
      <c r="BE629" s="170">
        <f t="shared" si="23"/>
        <v>0</v>
      </c>
      <c r="CA629" s="199">
        <v>1</v>
      </c>
      <c r="CB629" s="199">
        <v>7</v>
      </c>
      <c r="CZ629" s="170">
        <v>0</v>
      </c>
    </row>
    <row r="630" spans="1:104">
      <c r="A630" s="193">
        <v>212</v>
      </c>
      <c r="B630" s="194" t="s">
        <v>856</v>
      </c>
      <c r="C630" s="195" t="s">
        <v>857</v>
      </c>
      <c r="D630" s="196" t="s">
        <v>24</v>
      </c>
      <c r="E630" s="197">
        <v>1</v>
      </c>
      <c r="F630" s="225">
        <v>0</v>
      </c>
      <c r="G630" s="198">
        <f t="shared" si="18"/>
        <v>0</v>
      </c>
      <c r="O630" s="192">
        <v>2</v>
      </c>
      <c r="AA630" s="170">
        <v>1</v>
      </c>
      <c r="AB630" s="170">
        <v>7</v>
      </c>
      <c r="AC630" s="170">
        <v>7</v>
      </c>
      <c r="AZ630" s="170">
        <v>2</v>
      </c>
      <c r="BA630" s="170">
        <f t="shared" si="19"/>
        <v>0</v>
      </c>
      <c r="BB630" s="170">
        <f t="shared" si="20"/>
        <v>0</v>
      </c>
      <c r="BC630" s="170">
        <f t="shared" si="21"/>
        <v>0</v>
      </c>
      <c r="BD630" s="170">
        <f t="shared" si="22"/>
        <v>0</v>
      </c>
      <c r="BE630" s="170">
        <f t="shared" si="23"/>
        <v>0</v>
      </c>
      <c r="CA630" s="199">
        <v>1</v>
      </c>
      <c r="CB630" s="199">
        <v>7</v>
      </c>
      <c r="CZ630" s="170">
        <v>0</v>
      </c>
    </row>
    <row r="631" spans="1:104">
      <c r="A631" s="193">
        <v>213</v>
      </c>
      <c r="B631" s="194" t="s">
        <v>858</v>
      </c>
      <c r="C631" s="195" t="s">
        <v>859</v>
      </c>
      <c r="D631" s="196" t="s">
        <v>24</v>
      </c>
      <c r="E631" s="197">
        <v>1</v>
      </c>
      <c r="F631" s="225">
        <v>0</v>
      </c>
      <c r="G631" s="198">
        <f t="shared" si="18"/>
        <v>0</v>
      </c>
      <c r="O631" s="192">
        <v>2</v>
      </c>
      <c r="AA631" s="170">
        <v>1</v>
      </c>
      <c r="AB631" s="170">
        <v>7</v>
      </c>
      <c r="AC631" s="170">
        <v>7</v>
      </c>
      <c r="AZ631" s="170">
        <v>2</v>
      </c>
      <c r="BA631" s="170">
        <f t="shared" si="19"/>
        <v>0</v>
      </c>
      <c r="BB631" s="170">
        <f t="shared" si="20"/>
        <v>0</v>
      </c>
      <c r="BC631" s="170">
        <f t="shared" si="21"/>
        <v>0</v>
      </c>
      <c r="BD631" s="170">
        <f t="shared" si="22"/>
        <v>0</v>
      </c>
      <c r="BE631" s="170">
        <f t="shared" si="23"/>
        <v>0</v>
      </c>
      <c r="CA631" s="199">
        <v>1</v>
      </c>
      <c r="CB631" s="199">
        <v>7</v>
      </c>
      <c r="CZ631" s="170">
        <v>0</v>
      </c>
    </row>
    <row r="632" spans="1:104">
      <c r="A632" s="193">
        <v>214</v>
      </c>
      <c r="B632" s="194" t="s">
        <v>860</v>
      </c>
      <c r="C632" s="195" t="s">
        <v>861</v>
      </c>
      <c r="D632" s="196" t="s">
        <v>24</v>
      </c>
      <c r="E632" s="197">
        <v>1</v>
      </c>
      <c r="F632" s="225">
        <v>0</v>
      </c>
      <c r="G632" s="198">
        <f t="shared" si="18"/>
        <v>0</v>
      </c>
      <c r="O632" s="192">
        <v>2</v>
      </c>
      <c r="AA632" s="170">
        <v>1</v>
      </c>
      <c r="AB632" s="170">
        <v>7</v>
      </c>
      <c r="AC632" s="170">
        <v>7</v>
      </c>
      <c r="AZ632" s="170">
        <v>2</v>
      </c>
      <c r="BA632" s="170">
        <f t="shared" si="19"/>
        <v>0</v>
      </c>
      <c r="BB632" s="170">
        <f t="shared" si="20"/>
        <v>0</v>
      </c>
      <c r="BC632" s="170">
        <f t="shared" si="21"/>
        <v>0</v>
      </c>
      <c r="BD632" s="170">
        <f t="shared" si="22"/>
        <v>0</v>
      </c>
      <c r="BE632" s="170">
        <f t="shared" si="23"/>
        <v>0</v>
      </c>
      <c r="CA632" s="199">
        <v>1</v>
      </c>
      <c r="CB632" s="199">
        <v>7</v>
      </c>
      <c r="CZ632" s="170">
        <v>0</v>
      </c>
    </row>
    <row r="633" spans="1:104">
      <c r="A633" s="193">
        <v>215</v>
      </c>
      <c r="B633" s="194" t="s">
        <v>862</v>
      </c>
      <c r="C633" s="195" t="s">
        <v>863</v>
      </c>
      <c r="D633" s="196" t="s">
        <v>24</v>
      </c>
      <c r="E633" s="197">
        <v>1</v>
      </c>
      <c r="F633" s="225">
        <v>0</v>
      </c>
      <c r="G633" s="198">
        <f t="shared" si="18"/>
        <v>0</v>
      </c>
      <c r="O633" s="192">
        <v>2</v>
      </c>
      <c r="AA633" s="170">
        <v>1</v>
      </c>
      <c r="AB633" s="170">
        <v>7</v>
      </c>
      <c r="AC633" s="170">
        <v>7</v>
      </c>
      <c r="AZ633" s="170">
        <v>2</v>
      </c>
      <c r="BA633" s="170">
        <f t="shared" si="19"/>
        <v>0</v>
      </c>
      <c r="BB633" s="170">
        <f t="shared" si="20"/>
        <v>0</v>
      </c>
      <c r="BC633" s="170">
        <f t="shared" si="21"/>
        <v>0</v>
      </c>
      <c r="BD633" s="170">
        <f t="shared" si="22"/>
        <v>0</v>
      </c>
      <c r="BE633" s="170">
        <f t="shared" si="23"/>
        <v>0</v>
      </c>
      <c r="CA633" s="199">
        <v>1</v>
      </c>
      <c r="CB633" s="199">
        <v>7</v>
      </c>
      <c r="CZ633" s="170">
        <v>0</v>
      </c>
    </row>
    <row r="634" spans="1:104">
      <c r="A634" s="193">
        <v>216</v>
      </c>
      <c r="B634" s="194" t="s">
        <v>864</v>
      </c>
      <c r="C634" s="195" t="s">
        <v>865</v>
      </c>
      <c r="D634" s="196" t="s">
        <v>24</v>
      </c>
      <c r="E634" s="197">
        <v>1</v>
      </c>
      <c r="F634" s="225">
        <v>0</v>
      </c>
      <c r="G634" s="198">
        <f t="shared" si="18"/>
        <v>0</v>
      </c>
      <c r="O634" s="192">
        <v>2</v>
      </c>
      <c r="AA634" s="170">
        <v>1</v>
      </c>
      <c r="AB634" s="170">
        <v>7</v>
      </c>
      <c r="AC634" s="170">
        <v>7</v>
      </c>
      <c r="AZ634" s="170">
        <v>2</v>
      </c>
      <c r="BA634" s="170">
        <f t="shared" si="19"/>
        <v>0</v>
      </c>
      <c r="BB634" s="170">
        <f t="shared" si="20"/>
        <v>0</v>
      </c>
      <c r="BC634" s="170">
        <f t="shared" si="21"/>
        <v>0</v>
      </c>
      <c r="BD634" s="170">
        <f t="shared" si="22"/>
        <v>0</v>
      </c>
      <c r="BE634" s="170">
        <f t="shared" si="23"/>
        <v>0</v>
      </c>
      <c r="CA634" s="199">
        <v>1</v>
      </c>
      <c r="CB634" s="199">
        <v>7</v>
      </c>
      <c r="CZ634" s="170">
        <v>0</v>
      </c>
    </row>
    <row r="635" spans="1:104">
      <c r="A635" s="193">
        <v>217</v>
      </c>
      <c r="B635" s="194" t="s">
        <v>866</v>
      </c>
      <c r="C635" s="195" t="s">
        <v>867</v>
      </c>
      <c r="D635" s="196" t="s">
        <v>24</v>
      </c>
      <c r="E635" s="197">
        <v>1</v>
      </c>
      <c r="F635" s="225">
        <v>0</v>
      </c>
      <c r="G635" s="198">
        <f t="shared" si="18"/>
        <v>0</v>
      </c>
      <c r="O635" s="192">
        <v>2</v>
      </c>
      <c r="AA635" s="170">
        <v>1</v>
      </c>
      <c r="AB635" s="170">
        <v>7</v>
      </c>
      <c r="AC635" s="170">
        <v>7</v>
      </c>
      <c r="AZ635" s="170">
        <v>2</v>
      </c>
      <c r="BA635" s="170">
        <f t="shared" si="19"/>
        <v>0</v>
      </c>
      <c r="BB635" s="170">
        <f t="shared" si="20"/>
        <v>0</v>
      </c>
      <c r="BC635" s="170">
        <f t="shared" si="21"/>
        <v>0</v>
      </c>
      <c r="BD635" s="170">
        <f t="shared" si="22"/>
        <v>0</v>
      </c>
      <c r="BE635" s="170">
        <f t="shared" si="23"/>
        <v>0</v>
      </c>
      <c r="CA635" s="199">
        <v>1</v>
      </c>
      <c r="CB635" s="199">
        <v>7</v>
      </c>
      <c r="CZ635" s="170">
        <v>0</v>
      </c>
    </row>
    <row r="636" spans="1:104">
      <c r="A636" s="193">
        <v>218</v>
      </c>
      <c r="B636" s="194" t="s">
        <v>868</v>
      </c>
      <c r="C636" s="195" t="s">
        <v>869</v>
      </c>
      <c r="D636" s="196" t="s">
        <v>24</v>
      </c>
      <c r="E636" s="197">
        <v>1</v>
      </c>
      <c r="F636" s="225">
        <v>0</v>
      </c>
      <c r="G636" s="198">
        <f t="shared" si="18"/>
        <v>0</v>
      </c>
      <c r="O636" s="192">
        <v>2</v>
      </c>
      <c r="AA636" s="170">
        <v>1</v>
      </c>
      <c r="AB636" s="170">
        <v>7</v>
      </c>
      <c r="AC636" s="170">
        <v>7</v>
      </c>
      <c r="AZ636" s="170">
        <v>2</v>
      </c>
      <c r="BA636" s="170">
        <f t="shared" si="19"/>
        <v>0</v>
      </c>
      <c r="BB636" s="170">
        <f t="shared" si="20"/>
        <v>0</v>
      </c>
      <c r="BC636" s="170">
        <f t="shared" si="21"/>
        <v>0</v>
      </c>
      <c r="BD636" s="170">
        <f t="shared" si="22"/>
        <v>0</v>
      </c>
      <c r="BE636" s="170">
        <f t="shared" si="23"/>
        <v>0</v>
      </c>
      <c r="CA636" s="199">
        <v>1</v>
      </c>
      <c r="CB636" s="199">
        <v>7</v>
      </c>
      <c r="CZ636" s="170">
        <v>0</v>
      </c>
    </row>
    <row r="637" spans="1:104">
      <c r="A637" s="193">
        <v>219</v>
      </c>
      <c r="B637" s="194" t="s">
        <v>870</v>
      </c>
      <c r="C637" s="195" t="s">
        <v>871</v>
      </c>
      <c r="D637" s="196" t="s">
        <v>24</v>
      </c>
      <c r="E637" s="197">
        <v>1</v>
      </c>
      <c r="F637" s="225">
        <v>0</v>
      </c>
      <c r="G637" s="198">
        <f t="shared" si="18"/>
        <v>0</v>
      </c>
      <c r="O637" s="192">
        <v>2</v>
      </c>
      <c r="AA637" s="170">
        <v>1</v>
      </c>
      <c r="AB637" s="170">
        <v>7</v>
      </c>
      <c r="AC637" s="170">
        <v>7</v>
      </c>
      <c r="AZ637" s="170">
        <v>2</v>
      </c>
      <c r="BA637" s="170">
        <f t="shared" si="19"/>
        <v>0</v>
      </c>
      <c r="BB637" s="170">
        <f t="shared" si="20"/>
        <v>0</v>
      </c>
      <c r="BC637" s="170">
        <f t="shared" si="21"/>
        <v>0</v>
      </c>
      <c r="BD637" s="170">
        <f t="shared" si="22"/>
        <v>0</v>
      </c>
      <c r="BE637" s="170">
        <f t="shared" si="23"/>
        <v>0</v>
      </c>
      <c r="CA637" s="199">
        <v>1</v>
      </c>
      <c r="CB637" s="199">
        <v>7</v>
      </c>
      <c r="CZ637" s="170">
        <v>0</v>
      </c>
    </row>
    <row r="638" spans="1:104">
      <c r="A638" s="193">
        <v>220</v>
      </c>
      <c r="B638" s="194" t="s">
        <v>872</v>
      </c>
      <c r="C638" s="195" t="s">
        <v>873</v>
      </c>
      <c r="D638" s="196" t="s">
        <v>24</v>
      </c>
      <c r="E638" s="197">
        <v>1</v>
      </c>
      <c r="F638" s="225">
        <v>0</v>
      </c>
      <c r="G638" s="198">
        <f t="shared" si="18"/>
        <v>0</v>
      </c>
      <c r="O638" s="192">
        <v>2</v>
      </c>
      <c r="AA638" s="170">
        <v>1</v>
      </c>
      <c r="AB638" s="170">
        <v>7</v>
      </c>
      <c r="AC638" s="170">
        <v>7</v>
      </c>
      <c r="AZ638" s="170">
        <v>2</v>
      </c>
      <c r="BA638" s="170">
        <f t="shared" si="19"/>
        <v>0</v>
      </c>
      <c r="BB638" s="170">
        <f t="shared" si="20"/>
        <v>0</v>
      </c>
      <c r="BC638" s="170">
        <f t="shared" si="21"/>
        <v>0</v>
      </c>
      <c r="BD638" s="170">
        <f t="shared" si="22"/>
        <v>0</v>
      </c>
      <c r="BE638" s="170">
        <f t="shared" si="23"/>
        <v>0</v>
      </c>
      <c r="CA638" s="199">
        <v>1</v>
      </c>
      <c r="CB638" s="199">
        <v>7</v>
      </c>
      <c r="CZ638" s="170">
        <v>0</v>
      </c>
    </row>
    <row r="639" spans="1:104">
      <c r="A639" s="193">
        <v>221</v>
      </c>
      <c r="B639" s="194" t="s">
        <v>874</v>
      </c>
      <c r="C639" s="195" t="s">
        <v>875</v>
      </c>
      <c r="D639" s="196" t="s">
        <v>24</v>
      </c>
      <c r="E639" s="197">
        <v>1</v>
      </c>
      <c r="F639" s="225">
        <v>0</v>
      </c>
      <c r="G639" s="198">
        <f t="shared" si="18"/>
        <v>0</v>
      </c>
      <c r="O639" s="192">
        <v>2</v>
      </c>
      <c r="AA639" s="170">
        <v>1</v>
      </c>
      <c r="AB639" s="170">
        <v>7</v>
      </c>
      <c r="AC639" s="170">
        <v>7</v>
      </c>
      <c r="AZ639" s="170">
        <v>2</v>
      </c>
      <c r="BA639" s="170">
        <f t="shared" si="19"/>
        <v>0</v>
      </c>
      <c r="BB639" s="170">
        <f t="shared" si="20"/>
        <v>0</v>
      </c>
      <c r="BC639" s="170">
        <f t="shared" si="21"/>
        <v>0</v>
      </c>
      <c r="BD639" s="170">
        <f t="shared" si="22"/>
        <v>0</v>
      </c>
      <c r="BE639" s="170">
        <f t="shared" si="23"/>
        <v>0</v>
      </c>
      <c r="CA639" s="199">
        <v>1</v>
      </c>
      <c r="CB639" s="199">
        <v>7</v>
      </c>
      <c r="CZ639" s="170">
        <v>0</v>
      </c>
    </row>
    <row r="640" spans="1:104" ht="20.399999999999999">
      <c r="A640" s="193">
        <v>222</v>
      </c>
      <c r="B640" s="194" t="s">
        <v>876</v>
      </c>
      <c r="C640" s="195" t="s">
        <v>877</v>
      </c>
      <c r="D640" s="196" t="s">
        <v>90</v>
      </c>
      <c r="E640" s="197">
        <v>114.29600000000001</v>
      </c>
      <c r="F640" s="225">
        <v>0</v>
      </c>
      <c r="G640" s="198">
        <f t="shared" si="18"/>
        <v>0</v>
      </c>
      <c r="O640" s="192">
        <v>2</v>
      </c>
      <c r="AA640" s="170">
        <v>1</v>
      </c>
      <c r="AB640" s="170">
        <v>7</v>
      </c>
      <c r="AC640" s="170">
        <v>7</v>
      </c>
      <c r="AZ640" s="170">
        <v>2</v>
      </c>
      <c r="BA640" s="170">
        <f t="shared" si="19"/>
        <v>0</v>
      </c>
      <c r="BB640" s="170">
        <f t="shared" si="20"/>
        <v>0</v>
      </c>
      <c r="BC640" s="170">
        <f t="shared" si="21"/>
        <v>0</v>
      </c>
      <c r="BD640" s="170">
        <f t="shared" si="22"/>
        <v>0</v>
      </c>
      <c r="BE640" s="170">
        <f t="shared" si="23"/>
        <v>0</v>
      </c>
      <c r="CA640" s="199">
        <v>1</v>
      </c>
      <c r="CB640" s="199">
        <v>7</v>
      </c>
      <c r="CZ640" s="170">
        <v>0</v>
      </c>
    </row>
    <row r="641" spans="1:104">
      <c r="A641" s="200"/>
      <c r="B641" s="201"/>
      <c r="C641" s="247" t="s">
        <v>878</v>
      </c>
      <c r="D641" s="248"/>
      <c r="E641" s="202">
        <v>20.271999999999998</v>
      </c>
      <c r="F641" s="203"/>
      <c r="G641" s="204"/>
      <c r="M641" s="205" t="s">
        <v>878</v>
      </c>
      <c r="O641" s="192"/>
    </row>
    <row r="642" spans="1:104">
      <c r="A642" s="200"/>
      <c r="B642" s="201"/>
      <c r="C642" s="247" t="s">
        <v>879</v>
      </c>
      <c r="D642" s="248"/>
      <c r="E642" s="202">
        <v>84.924000000000007</v>
      </c>
      <c r="F642" s="203"/>
      <c r="G642" s="204"/>
      <c r="M642" s="205" t="s">
        <v>879</v>
      </c>
      <c r="O642" s="192"/>
    </row>
    <row r="643" spans="1:104">
      <c r="A643" s="200"/>
      <c r="B643" s="201"/>
      <c r="C643" s="247" t="s">
        <v>880</v>
      </c>
      <c r="D643" s="248"/>
      <c r="E643" s="202">
        <v>9.1</v>
      </c>
      <c r="F643" s="203"/>
      <c r="G643" s="204"/>
      <c r="M643" s="205" t="s">
        <v>880</v>
      </c>
      <c r="O643" s="192"/>
    </row>
    <row r="644" spans="1:104" ht="20.399999999999999">
      <c r="A644" s="193">
        <v>223</v>
      </c>
      <c r="B644" s="194" t="s">
        <v>881</v>
      </c>
      <c r="C644" s="195" t="s">
        <v>882</v>
      </c>
      <c r="D644" s="196" t="s">
        <v>32</v>
      </c>
      <c r="E644" s="197">
        <v>1</v>
      </c>
      <c r="F644" s="225">
        <v>0</v>
      </c>
      <c r="G644" s="198">
        <f>E644*F644</f>
        <v>0</v>
      </c>
      <c r="O644" s="192">
        <v>2</v>
      </c>
      <c r="AA644" s="170">
        <v>1</v>
      </c>
      <c r="AB644" s="170">
        <v>0</v>
      </c>
      <c r="AC644" s="170">
        <v>0</v>
      </c>
      <c r="AZ644" s="170">
        <v>2</v>
      </c>
      <c r="BA644" s="170">
        <f>IF(AZ644=1,G644,0)</f>
        <v>0</v>
      </c>
      <c r="BB644" s="170">
        <f>IF(AZ644=2,G644,0)</f>
        <v>0</v>
      </c>
      <c r="BC644" s="170">
        <f>IF(AZ644=3,G644,0)</f>
        <v>0</v>
      </c>
      <c r="BD644" s="170">
        <f>IF(AZ644=4,G644,0)</f>
        <v>0</v>
      </c>
      <c r="BE644" s="170">
        <f>IF(AZ644=5,G644,0)</f>
        <v>0</v>
      </c>
      <c r="CA644" s="199">
        <v>1</v>
      </c>
      <c r="CB644" s="199">
        <v>0</v>
      </c>
      <c r="CZ644" s="170">
        <v>0</v>
      </c>
    </row>
    <row r="645" spans="1:104" ht="20.399999999999999">
      <c r="A645" s="193">
        <v>224</v>
      </c>
      <c r="B645" s="194" t="s">
        <v>883</v>
      </c>
      <c r="C645" s="195" t="s">
        <v>884</v>
      </c>
      <c r="D645" s="196" t="s">
        <v>32</v>
      </c>
      <c r="E645" s="197">
        <v>1</v>
      </c>
      <c r="F645" s="225">
        <v>0</v>
      </c>
      <c r="G645" s="198">
        <f>E645*F645</f>
        <v>0</v>
      </c>
      <c r="O645" s="192">
        <v>2</v>
      </c>
      <c r="AA645" s="170">
        <v>1</v>
      </c>
      <c r="AB645" s="170">
        <v>7</v>
      </c>
      <c r="AC645" s="170">
        <v>7</v>
      </c>
      <c r="AZ645" s="170">
        <v>2</v>
      </c>
      <c r="BA645" s="170">
        <f>IF(AZ645=1,G645,0)</f>
        <v>0</v>
      </c>
      <c r="BB645" s="170">
        <f>IF(AZ645=2,G645,0)</f>
        <v>0</v>
      </c>
      <c r="BC645" s="170">
        <f>IF(AZ645=3,G645,0)</f>
        <v>0</v>
      </c>
      <c r="BD645" s="170">
        <f>IF(AZ645=4,G645,0)</f>
        <v>0</v>
      </c>
      <c r="BE645" s="170">
        <f>IF(AZ645=5,G645,0)</f>
        <v>0</v>
      </c>
      <c r="CA645" s="199">
        <v>1</v>
      </c>
      <c r="CB645" s="199">
        <v>7</v>
      </c>
      <c r="CZ645" s="170">
        <v>0</v>
      </c>
    </row>
    <row r="646" spans="1:104" ht="20.399999999999999">
      <c r="A646" s="193">
        <v>225</v>
      </c>
      <c r="B646" s="194" t="s">
        <v>885</v>
      </c>
      <c r="C646" s="195" t="s">
        <v>886</v>
      </c>
      <c r="D646" s="196" t="s">
        <v>32</v>
      </c>
      <c r="E646" s="197">
        <v>1</v>
      </c>
      <c r="F646" s="225">
        <v>0</v>
      </c>
      <c r="G646" s="198">
        <f>E646*F646</f>
        <v>0</v>
      </c>
      <c r="O646" s="192">
        <v>2</v>
      </c>
      <c r="AA646" s="170">
        <v>1</v>
      </c>
      <c r="AB646" s="170">
        <v>7</v>
      </c>
      <c r="AC646" s="170">
        <v>7</v>
      </c>
      <c r="AZ646" s="170">
        <v>2</v>
      </c>
      <c r="BA646" s="170">
        <f>IF(AZ646=1,G646,0)</f>
        <v>0</v>
      </c>
      <c r="BB646" s="170">
        <f>IF(AZ646=2,G646,0)</f>
        <v>0</v>
      </c>
      <c r="BC646" s="170">
        <f>IF(AZ646=3,G646,0)</f>
        <v>0</v>
      </c>
      <c r="BD646" s="170">
        <f>IF(AZ646=4,G646,0)</f>
        <v>0</v>
      </c>
      <c r="BE646" s="170">
        <f>IF(AZ646=5,G646,0)</f>
        <v>0</v>
      </c>
      <c r="CA646" s="199">
        <v>1</v>
      </c>
      <c r="CB646" s="199">
        <v>7</v>
      </c>
      <c r="CZ646" s="170">
        <v>0</v>
      </c>
    </row>
    <row r="647" spans="1:104" ht="20.399999999999999">
      <c r="A647" s="193">
        <v>226</v>
      </c>
      <c r="B647" s="194" t="s">
        <v>887</v>
      </c>
      <c r="C647" s="195" t="s">
        <v>888</v>
      </c>
      <c r="D647" s="196" t="s">
        <v>90</v>
      </c>
      <c r="E647" s="197">
        <v>29.481000000000002</v>
      </c>
      <c r="F647" s="225">
        <v>0</v>
      </c>
      <c r="G647" s="198">
        <f>E647*F647</f>
        <v>0</v>
      </c>
      <c r="O647" s="192">
        <v>2</v>
      </c>
      <c r="AA647" s="170">
        <v>1</v>
      </c>
      <c r="AB647" s="170">
        <v>7</v>
      </c>
      <c r="AC647" s="170">
        <v>7</v>
      </c>
      <c r="AZ647" s="170">
        <v>2</v>
      </c>
      <c r="BA647" s="170">
        <f>IF(AZ647=1,G647,0)</f>
        <v>0</v>
      </c>
      <c r="BB647" s="170">
        <f>IF(AZ647=2,G647,0)</f>
        <v>0</v>
      </c>
      <c r="BC647" s="170">
        <f>IF(AZ647=3,G647,0)</f>
        <v>0</v>
      </c>
      <c r="BD647" s="170">
        <f>IF(AZ647=4,G647,0)</f>
        <v>0</v>
      </c>
      <c r="BE647" s="170">
        <f>IF(AZ647=5,G647,0)</f>
        <v>0</v>
      </c>
      <c r="CA647" s="199">
        <v>1</v>
      </c>
      <c r="CB647" s="199">
        <v>7</v>
      </c>
      <c r="CZ647" s="170">
        <v>0</v>
      </c>
    </row>
    <row r="648" spans="1:104">
      <c r="A648" s="200"/>
      <c r="B648" s="201"/>
      <c r="C648" s="247" t="s">
        <v>889</v>
      </c>
      <c r="D648" s="248"/>
      <c r="E648" s="202">
        <v>23.876999999999999</v>
      </c>
      <c r="F648" s="203"/>
      <c r="G648" s="204"/>
      <c r="M648" s="205" t="s">
        <v>889</v>
      </c>
      <c r="O648" s="192"/>
    </row>
    <row r="649" spans="1:104">
      <c r="A649" s="200"/>
      <c r="B649" s="201"/>
      <c r="C649" s="247" t="s">
        <v>890</v>
      </c>
      <c r="D649" s="248"/>
      <c r="E649" s="202">
        <v>2.58</v>
      </c>
      <c r="F649" s="203"/>
      <c r="G649" s="204"/>
      <c r="M649" s="205" t="s">
        <v>890</v>
      </c>
      <c r="O649" s="192"/>
    </row>
    <row r="650" spans="1:104">
      <c r="A650" s="200"/>
      <c r="B650" s="201"/>
      <c r="C650" s="247" t="s">
        <v>891</v>
      </c>
      <c r="D650" s="248"/>
      <c r="E650" s="202">
        <v>3.024</v>
      </c>
      <c r="F650" s="203"/>
      <c r="G650" s="204"/>
      <c r="M650" s="205" t="s">
        <v>891</v>
      </c>
      <c r="O650" s="192"/>
    </row>
    <row r="651" spans="1:104">
      <c r="A651" s="193">
        <v>227</v>
      </c>
      <c r="B651" s="194" t="s">
        <v>892</v>
      </c>
      <c r="C651" s="195" t="s">
        <v>893</v>
      </c>
      <c r="D651" s="196" t="s">
        <v>25</v>
      </c>
      <c r="E651" s="197">
        <v>33.92</v>
      </c>
      <c r="F651" s="225">
        <v>0</v>
      </c>
      <c r="G651" s="198">
        <f>E651*F651</f>
        <v>0</v>
      </c>
      <c r="O651" s="192">
        <v>2</v>
      </c>
      <c r="AA651" s="170">
        <v>1</v>
      </c>
      <c r="AB651" s="170">
        <v>7</v>
      </c>
      <c r="AC651" s="170">
        <v>7</v>
      </c>
      <c r="AZ651" s="170">
        <v>2</v>
      </c>
      <c r="BA651" s="170">
        <f>IF(AZ651=1,G651,0)</f>
        <v>0</v>
      </c>
      <c r="BB651" s="170">
        <f>IF(AZ651=2,G651,0)</f>
        <v>0</v>
      </c>
      <c r="BC651" s="170">
        <f>IF(AZ651=3,G651,0)</f>
        <v>0</v>
      </c>
      <c r="BD651" s="170">
        <f>IF(AZ651=4,G651,0)</f>
        <v>0</v>
      </c>
      <c r="BE651" s="170">
        <f>IF(AZ651=5,G651,0)</f>
        <v>0</v>
      </c>
      <c r="CA651" s="199">
        <v>1</v>
      </c>
      <c r="CB651" s="199">
        <v>7</v>
      </c>
      <c r="CZ651" s="170">
        <v>0</v>
      </c>
    </row>
    <row r="652" spans="1:104">
      <c r="A652" s="200"/>
      <c r="B652" s="201"/>
      <c r="C652" s="247" t="s">
        <v>894</v>
      </c>
      <c r="D652" s="248"/>
      <c r="E652" s="202">
        <v>14</v>
      </c>
      <c r="F652" s="203"/>
      <c r="G652" s="204"/>
      <c r="M652" s="205" t="s">
        <v>894</v>
      </c>
      <c r="O652" s="192"/>
    </row>
    <row r="653" spans="1:104">
      <c r="A653" s="200"/>
      <c r="B653" s="201"/>
      <c r="C653" s="247" t="s">
        <v>895</v>
      </c>
      <c r="D653" s="248"/>
      <c r="E653" s="202">
        <v>2.82</v>
      </c>
      <c r="F653" s="203"/>
      <c r="G653" s="204"/>
      <c r="M653" s="205" t="s">
        <v>895</v>
      </c>
      <c r="O653" s="192"/>
    </row>
    <row r="654" spans="1:104">
      <c r="A654" s="200"/>
      <c r="B654" s="201"/>
      <c r="C654" s="247" t="s">
        <v>896</v>
      </c>
      <c r="D654" s="248"/>
      <c r="E654" s="202">
        <v>17.100000000000001</v>
      </c>
      <c r="F654" s="203"/>
      <c r="G654" s="204"/>
      <c r="M654" s="205" t="s">
        <v>896</v>
      </c>
      <c r="O654" s="192"/>
    </row>
    <row r="655" spans="1:104">
      <c r="A655" s="193">
        <v>228</v>
      </c>
      <c r="B655" s="194" t="s">
        <v>897</v>
      </c>
      <c r="C655" s="195" t="s">
        <v>898</v>
      </c>
      <c r="D655" s="196" t="s">
        <v>25</v>
      </c>
      <c r="E655" s="197">
        <v>2.1</v>
      </c>
      <c r="F655" s="225">
        <v>0</v>
      </c>
      <c r="G655" s="198">
        <f>E655*F655</f>
        <v>0</v>
      </c>
      <c r="O655" s="192">
        <v>2</v>
      </c>
      <c r="AA655" s="170">
        <v>1</v>
      </c>
      <c r="AB655" s="170">
        <v>7</v>
      </c>
      <c r="AC655" s="170">
        <v>7</v>
      </c>
      <c r="AZ655" s="170">
        <v>2</v>
      </c>
      <c r="BA655" s="170">
        <f>IF(AZ655=1,G655,0)</f>
        <v>0</v>
      </c>
      <c r="BB655" s="170">
        <f>IF(AZ655=2,G655,0)</f>
        <v>0</v>
      </c>
      <c r="BC655" s="170">
        <f>IF(AZ655=3,G655,0)</f>
        <v>0</v>
      </c>
      <c r="BD655" s="170">
        <f>IF(AZ655=4,G655,0)</f>
        <v>0</v>
      </c>
      <c r="BE655" s="170">
        <f>IF(AZ655=5,G655,0)</f>
        <v>0</v>
      </c>
      <c r="CA655" s="199">
        <v>1</v>
      </c>
      <c r="CB655" s="199">
        <v>7</v>
      </c>
      <c r="CZ655" s="170">
        <v>0</v>
      </c>
    </row>
    <row r="656" spans="1:104">
      <c r="A656" s="200"/>
      <c r="B656" s="201"/>
      <c r="C656" s="247" t="s">
        <v>899</v>
      </c>
      <c r="D656" s="248"/>
      <c r="E656" s="202">
        <v>2.1</v>
      </c>
      <c r="F656" s="203"/>
      <c r="G656" s="204"/>
      <c r="M656" s="205" t="s">
        <v>899</v>
      </c>
      <c r="O656" s="192"/>
    </row>
    <row r="657" spans="1:104">
      <c r="A657" s="193">
        <v>229</v>
      </c>
      <c r="B657" s="194" t="s">
        <v>900</v>
      </c>
      <c r="C657" s="195" t="s">
        <v>901</v>
      </c>
      <c r="D657" s="196" t="s">
        <v>24</v>
      </c>
      <c r="E657" s="197">
        <v>7</v>
      </c>
      <c r="F657" s="225">
        <v>0</v>
      </c>
      <c r="G657" s="198">
        <f>E657*F657</f>
        <v>0</v>
      </c>
      <c r="O657" s="192">
        <v>2</v>
      </c>
      <c r="AA657" s="170">
        <v>1</v>
      </c>
      <c r="AB657" s="170">
        <v>7</v>
      </c>
      <c r="AC657" s="170">
        <v>7</v>
      </c>
      <c r="AZ657" s="170">
        <v>2</v>
      </c>
      <c r="BA657" s="170">
        <f>IF(AZ657=1,G657,0)</f>
        <v>0</v>
      </c>
      <c r="BB657" s="170">
        <f>IF(AZ657=2,G657,0)</f>
        <v>0</v>
      </c>
      <c r="BC657" s="170">
        <f>IF(AZ657=3,G657,0)</f>
        <v>0</v>
      </c>
      <c r="BD657" s="170">
        <f>IF(AZ657=4,G657,0)</f>
        <v>0</v>
      </c>
      <c r="BE657" s="170">
        <f>IF(AZ657=5,G657,0)</f>
        <v>0</v>
      </c>
      <c r="CA657" s="199">
        <v>1</v>
      </c>
      <c r="CB657" s="199">
        <v>7</v>
      </c>
      <c r="CZ657" s="170">
        <v>0</v>
      </c>
    </row>
    <row r="658" spans="1:104">
      <c r="A658" s="193">
        <v>230</v>
      </c>
      <c r="B658" s="194" t="s">
        <v>902</v>
      </c>
      <c r="C658" s="195" t="s">
        <v>903</v>
      </c>
      <c r="D658" s="196" t="s">
        <v>24</v>
      </c>
      <c r="E658" s="197">
        <v>5</v>
      </c>
      <c r="F658" s="225">
        <v>0</v>
      </c>
      <c r="G658" s="198">
        <f>E658*F658</f>
        <v>0</v>
      </c>
      <c r="O658" s="192">
        <v>2</v>
      </c>
      <c r="AA658" s="170">
        <v>1</v>
      </c>
      <c r="AB658" s="170">
        <v>7</v>
      </c>
      <c r="AC658" s="170">
        <v>7</v>
      </c>
      <c r="AZ658" s="170">
        <v>2</v>
      </c>
      <c r="BA658" s="170">
        <f>IF(AZ658=1,G658,0)</f>
        <v>0</v>
      </c>
      <c r="BB658" s="170">
        <f>IF(AZ658=2,G658,0)</f>
        <v>0</v>
      </c>
      <c r="BC658" s="170">
        <f>IF(AZ658=3,G658,0)</f>
        <v>0</v>
      </c>
      <c r="BD658" s="170">
        <f>IF(AZ658=4,G658,0)</f>
        <v>0</v>
      </c>
      <c r="BE658" s="170">
        <f>IF(AZ658=5,G658,0)</f>
        <v>0</v>
      </c>
      <c r="CA658" s="199">
        <v>1</v>
      </c>
      <c r="CB658" s="199">
        <v>7</v>
      </c>
      <c r="CZ658" s="170">
        <v>3.0000000000000001E-5</v>
      </c>
    </row>
    <row r="659" spans="1:104">
      <c r="A659" s="200"/>
      <c r="B659" s="201"/>
      <c r="C659" s="247" t="s">
        <v>904</v>
      </c>
      <c r="D659" s="248"/>
      <c r="E659" s="202">
        <v>1</v>
      </c>
      <c r="F659" s="203"/>
      <c r="G659" s="204"/>
      <c r="M659" s="205" t="s">
        <v>904</v>
      </c>
      <c r="O659" s="192"/>
    </row>
    <row r="660" spans="1:104">
      <c r="A660" s="200"/>
      <c r="B660" s="201"/>
      <c r="C660" s="247" t="s">
        <v>905</v>
      </c>
      <c r="D660" s="248"/>
      <c r="E660" s="202">
        <v>4</v>
      </c>
      <c r="F660" s="203"/>
      <c r="G660" s="204"/>
      <c r="M660" s="205" t="s">
        <v>905</v>
      </c>
      <c r="O660" s="192"/>
    </row>
    <row r="661" spans="1:104" ht="20.399999999999999">
      <c r="A661" s="193">
        <v>231</v>
      </c>
      <c r="B661" s="194" t="s">
        <v>906</v>
      </c>
      <c r="C661" s="195" t="s">
        <v>907</v>
      </c>
      <c r="D661" s="196" t="s">
        <v>90</v>
      </c>
      <c r="E661" s="197">
        <v>38.484999999999999</v>
      </c>
      <c r="F661" s="225">
        <v>0</v>
      </c>
      <c r="G661" s="198">
        <f>E661*F661</f>
        <v>0</v>
      </c>
      <c r="O661" s="192">
        <v>2</v>
      </c>
      <c r="AA661" s="170">
        <v>1</v>
      </c>
      <c r="AB661" s="170">
        <v>0</v>
      </c>
      <c r="AC661" s="170">
        <v>0</v>
      </c>
      <c r="AZ661" s="170">
        <v>2</v>
      </c>
      <c r="BA661" s="170">
        <f>IF(AZ661=1,G661,0)</f>
        <v>0</v>
      </c>
      <c r="BB661" s="170">
        <f>IF(AZ661=2,G661,0)</f>
        <v>0</v>
      </c>
      <c r="BC661" s="170">
        <f>IF(AZ661=3,G661,0)</f>
        <v>0</v>
      </c>
      <c r="BD661" s="170">
        <f>IF(AZ661=4,G661,0)</f>
        <v>0</v>
      </c>
      <c r="BE661" s="170">
        <f>IF(AZ661=5,G661,0)</f>
        <v>0</v>
      </c>
      <c r="CA661" s="199">
        <v>1</v>
      </c>
      <c r="CB661" s="199">
        <v>0</v>
      </c>
      <c r="CZ661" s="170">
        <v>0</v>
      </c>
    </row>
    <row r="662" spans="1:104">
      <c r="A662" s="200"/>
      <c r="B662" s="201"/>
      <c r="C662" s="247" t="s">
        <v>908</v>
      </c>
      <c r="D662" s="248"/>
      <c r="E662" s="202">
        <v>14.414999999999999</v>
      </c>
      <c r="F662" s="203"/>
      <c r="G662" s="204"/>
      <c r="M662" s="205" t="s">
        <v>908</v>
      </c>
      <c r="O662" s="192"/>
    </row>
    <row r="663" spans="1:104">
      <c r="A663" s="200"/>
      <c r="B663" s="201"/>
      <c r="C663" s="247" t="s">
        <v>909</v>
      </c>
      <c r="D663" s="248"/>
      <c r="E663" s="202">
        <v>3.36</v>
      </c>
      <c r="F663" s="203"/>
      <c r="G663" s="204"/>
      <c r="M663" s="205" t="s">
        <v>909</v>
      </c>
      <c r="O663" s="192"/>
    </row>
    <row r="664" spans="1:104">
      <c r="A664" s="200"/>
      <c r="B664" s="201"/>
      <c r="C664" s="247" t="s">
        <v>910</v>
      </c>
      <c r="D664" s="248"/>
      <c r="E664" s="202">
        <v>3.36</v>
      </c>
      <c r="F664" s="203"/>
      <c r="G664" s="204"/>
      <c r="M664" s="205" t="s">
        <v>910</v>
      </c>
      <c r="O664" s="192"/>
    </row>
    <row r="665" spans="1:104">
      <c r="A665" s="200"/>
      <c r="B665" s="201"/>
      <c r="C665" s="247" t="s">
        <v>911</v>
      </c>
      <c r="D665" s="248"/>
      <c r="E665" s="202">
        <v>3.23</v>
      </c>
      <c r="F665" s="203"/>
      <c r="G665" s="204"/>
      <c r="M665" s="205" t="s">
        <v>911</v>
      </c>
      <c r="O665" s="192"/>
    </row>
    <row r="666" spans="1:104">
      <c r="A666" s="200"/>
      <c r="B666" s="201"/>
      <c r="C666" s="247" t="s">
        <v>912</v>
      </c>
      <c r="D666" s="248"/>
      <c r="E666" s="202">
        <v>3.04</v>
      </c>
      <c r="F666" s="203"/>
      <c r="G666" s="204"/>
      <c r="M666" s="205" t="s">
        <v>912</v>
      </c>
      <c r="O666" s="192"/>
    </row>
    <row r="667" spans="1:104">
      <c r="A667" s="200"/>
      <c r="B667" s="201"/>
      <c r="C667" s="247" t="s">
        <v>913</v>
      </c>
      <c r="D667" s="248"/>
      <c r="E667" s="202">
        <v>6.08</v>
      </c>
      <c r="F667" s="203"/>
      <c r="G667" s="204"/>
      <c r="M667" s="205" t="s">
        <v>913</v>
      </c>
      <c r="O667" s="192"/>
    </row>
    <row r="668" spans="1:104">
      <c r="A668" s="200"/>
      <c r="B668" s="201"/>
      <c r="C668" s="247" t="s">
        <v>914</v>
      </c>
      <c r="D668" s="248"/>
      <c r="E668" s="202">
        <v>5</v>
      </c>
      <c r="F668" s="203"/>
      <c r="G668" s="204"/>
      <c r="M668" s="205" t="s">
        <v>914</v>
      </c>
      <c r="O668" s="192"/>
    </row>
    <row r="669" spans="1:104">
      <c r="A669" s="193">
        <v>232</v>
      </c>
      <c r="B669" s="194" t="s">
        <v>915</v>
      </c>
      <c r="C669" s="195" t="s">
        <v>916</v>
      </c>
      <c r="D669" s="196" t="s">
        <v>25</v>
      </c>
      <c r="E669" s="197">
        <v>2.7</v>
      </c>
      <c r="F669" s="225">
        <v>0</v>
      </c>
      <c r="G669" s="198">
        <f>E669*F669</f>
        <v>0</v>
      </c>
      <c r="O669" s="192">
        <v>2</v>
      </c>
      <c r="AA669" s="170">
        <v>1</v>
      </c>
      <c r="AB669" s="170">
        <v>7</v>
      </c>
      <c r="AC669" s="170">
        <v>7</v>
      </c>
      <c r="AZ669" s="170">
        <v>2</v>
      </c>
      <c r="BA669" s="170">
        <f>IF(AZ669=1,G669,0)</f>
        <v>0</v>
      </c>
      <c r="BB669" s="170">
        <f>IF(AZ669=2,G669,0)</f>
        <v>0</v>
      </c>
      <c r="BC669" s="170">
        <f>IF(AZ669=3,G669,0)</f>
        <v>0</v>
      </c>
      <c r="BD669" s="170">
        <f>IF(AZ669=4,G669,0)</f>
        <v>0</v>
      </c>
      <c r="BE669" s="170">
        <f>IF(AZ669=5,G669,0)</f>
        <v>0</v>
      </c>
      <c r="CA669" s="199">
        <v>1</v>
      </c>
      <c r="CB669" s="199">
        <v>7</v>
      </c>
      <c r="CZ669" s="170">
        <v>6.0000000000000002E-5</v>
      </c>
    </row>
    <row r="670" spans="1:104">
      <c r="A670" s="200"/>
      <c r="B670" s="201"/>
      <c r="C670" s="247" t="s">
        <v>917</v>
      </c>
      <c r="D670" s="248"/>
      <c r="E670" s="202">
        <v>2.7</v>
      </c>
      <c r="F670" s="203"/>
      <c r="G670" s="204"/>
      <c r="M670" s="205" t="s">
        <v>917</v>
      </c>
      <c r="O670" s="192"/>
    </row>
    <row r="671" spans="1:104" ht="20.399999999999999">
      <c r="A671" s="193">
        <v>233</v>
      </c>
      <c r="B671" s="194" t="s">
        <v>918</v>
      </c>
      <c r="C671" s="195" t="s">
        <v>919</v>
      </c>
      <c r="D671" s="196" t="s">
        <v>90</v>
      </c>
      <c r="E671" s="197">
        <v>5.3324999999999996</v>
      </c>
      <c r="F671" s="225">
        <v>0</v>
      </c>
      <c r="G671" s="198">
        <f>E671*F671</f>
        <v>0</v>
      </c>
      <c r="O671" s="192">
        <v>2</v>
      </c>
      <c r="AA671" s="170">
        <v>1</v>
      </c>
      <c r="AB671" s="170">
        <v>7</v>
      </c>
      <c r="AC671" s="170">
        <v>7</v>
      </c>
      <c r="AZ671" s="170">
        <v>2</v>
      </c>
      <c r="BA671" s="170">
        <f>IF(AZ671=1,G671,0)</f>
        <v>0</v>
      </c>
      <c r="BB671" s="170">
        <f>IF(AZ671=2,G671,0)</f>
        <v>0</v>
      </c>
      <c r="BC671" s="170">
        <f>IF(AZ671=3,G671,0)</f>
        <v>0</v>
      </c>
      <c r="BD671" s="170">
        <f>IF(AZ671=4,G671,0)</f>
        <v>0</v>
      </c>
      <c r="BE671" s="170">
        <f>IF(AZ671=5,G671,0)</f>
        <v>0</v>
      </c>
      <c r="CA671" s="199">
        <v>1</v>
      </c>
      <c r="CB671" s="199">
        <v>7</v>
      </c>
      <c r="CZ671" s="170">
        <v>0</v>
      </c>
    </row>
    <row r="672" spans="1:104">
      <c r="A672" s="200"/>
      <c r="B672" s="201"/>
      <c r="C672" s="247" t="s">
        <v>920</v>
      </c>
      <c r="D672" s="248"/>
      <c r="E672" s="202">
        <v>5.3324999999999996</v>
      </c>
      <c r="F672" s="203"/>
      <c r="G672" s="204"/>
      <c r="M672" s="205" t="s">
        <v>920</v>
      </c>
      <c r="O672" s="192"/>
    </row>
    <row r="673" spans="1:104" ht="20.399999999999999">
      <c r="A673" s="193">
        <v>234</v>
      </c>
      <c r="B673" s="194" t="s">
        <v>921</v>
      </c>
      <c r="C673" s="195" t="s">
        <v>922</v>
      </c>
      <c r="D673" s="196" t="s">
        <v>90</v>
      </c>
      <c r="E673" s="197">
        <v>32.201700000000002</v>
      </c>
      <c r="F673" s="225">
        <v>0</v>
      </c>
      <c r="G673" s="198">
        <f>E673*F673</f>
        <v>0</v>
      </c>
      <c r="O673" s="192">
        <v>2</v>
      </c>
      <c r="AA673" s="170">
        <v>1</v>
      </c>
      <c r="AB673" s="170">
        <v>7</v>
      </c>
      <c r="AC673" s="170">
        <v>7</v>
      </c>
      <c r="AZ673" s="170">
        <v>2</v>
      </c>
      <c r="BA673" s="170">
        <f>IF(AZ673=1,G673,0)</f>
        <v>0</v>
      </c>
      <c r="BB673" s="170">
        <f>IF(AZ673=2,G673,0)</f>
        <v>0</v>
      </c>
      <c r="BC673" s="170">
        <f>IF(AZ673=3,G673,0)</f>
        <v>0</v>
      </c>
      <c r="BD673" s="170">
        <f>IF(AZ673=4,G673,0)</f>
        <v>0</v>
      </c>
      <c r="BE673" s="170">
        <f>IF(AZ673=5,G673,0)</f>
        <v>0</v>
      </c>
      <c r="CA673" s="199">
        <v>1</v>
      </c>
      <c r="CB673" s="199">
        <v>7</v>
      </c>
      <c r="CZ673" s="170">
        <v>1.0000000000000001E-5</v>
      </c>
    </row>
    <row r="674" spans="1:104">
      <c r="A674" s="200"/>
      <c r="B674" s="201"/>
      <c r="C674" s="247" t="s">
        <v>923</v>
      </c>
      <c r="D674" s="248"/>
      <c r="E674" s="202">
        <v>3.36</v>
      </c>
      <c r="F674" s="203"/>
      <c r="G674" s="204"/>
      <c r="M674" s="205" t="s">
        <v>923</v>
      </c>
      <c r="O674" s="192"/>
    </row>
    <row r="675" spans="1:104">
      <c r="A675" s="200"/>
      <c r="B675" s="201"/>
      <c r="C675" s="247" t="s">
        <v>924</v>
      </c>
      <c r="D675" s="248"/>
      <c r="E675" s="202">
        <v>3.23</v>
      </c>
      <c r="F675" s="203"/>
      <c r="G675" s="204"/>
      <c r="M675" s="205" t="s">
        <v>924</v>
      </c>
      <c r="O675" s="192"/>
    </row>
    <row r="676" spans="1:104">
      <c r="A676" s="200"/>
      <c r="B676" s="201"/>
      <c r="C676" s="247" t="s">
        <v>925</v>
      </c>
      <c r="D676" s="248"/>
      <c r="E676" s="202">
        <v>3.04</v>
      </c>
      <c r="F676" s="203"/>
      <c r="G676" s="204"/>
      <c r="M676" s="205" t="s">
        <v>925</v>
      </c>
      <c r="O676" s="192"/>
    </row>
    <row r="677" spans="1:104">
      <c r="A677" s="200"/>
      <c r="B677" s="201"/>
      <c r="C677" s="247" t="s">
        <v>926</v>
      </c>
      <c r="D677" s="248"/>
      <c r="E677" s="202">
        <v>5.89</v>
      </c>
      <c r="F677" s="203"/>
      <c r="G677" s="204"/>
      <c r="M677" s="205" t="s">
        <v>926</v>
      </c>
      <c r="O677" s="192"/>
    </row>
    <row r="678" spans="1:104">
      <c r="A678" s="200"/>
      <c r="B678" s="201"/>
      <c r="C678" s="247" t="s">
        <v>927</v>
      </c>
      <c r="D678" s="248"/>
      <c r="E678" s="202">
        <v>8.5656999999999996</v>
      </c>
      <c r="F678" s="203"/>
      <c r="G678" s="204"/>
      <c r="M678" s="205" t="s">
        <v>927</v>
      </c>
      <c r="O678" s="192"/>
    </row>
    <row r="679" spans="1:104">
      <c r="A679" s="200"/>
      <c r="B679" s="201"/>
      <c r="C679" s="247" t="s">
        <v>928</v>
      </c>
      <c r="D679" s="248"/>
      <c r="E679" s="202">
        <v>4.7460000000000004</v>
      </c>
      <c r="F679" s="203"/>
      <c r="G679" s="204"/>
      <c r="M679" s="205" t="s">
        <v>928</v>
      </c>
      <c r="O679" s="192"/>
    </row>
    <row r="680" spans="1:104">
      <c r="A680" s="200"/>
      <c r="B680" s="201"/>
      <c r="C680" s="247" t="s">
        <v>929</v>
      </c>
      <c r="D680" s="248"/>
      <c r="E680" s="202">
        <v>3.37</v>
      </c>
      <c r="F680" s="203"/>
      <c r="G680" s="204"/>
      <c r="M680" s="205" t="s">
        <v>929</v>
      </c>
      <c r="O680" s="192"/>
    </row>
    <row r="681" spans="1:104" ht="20.399999999999999">
      <c r="A681" s="193">
        <v>235</v>
      </c>
      <c r="B681" s="194" t="s">
        <v>930</v>
      </c>
      <c r="C681" s="195" t="s">
        <v>931</v>
      </c>
      <c r="D681" s="196" t="s">
        <v>90</v>
      </c>
      <c r="E681" s="197">
        <v>12</v>
      </c>
      <c r="F681" s="225">
        <v>0</v>
      </c>
      <c r="G681" s="198">
        <f>E681*F681</f>
        <v>0</v>
      </c>
      <c r="O681" s="192">
        <v>2</v>
      </c>
      <c r="AA681" s="170">
        <v>1</v>
      </c>
      <c r="AB681" s="170">
        <v>7</v>
      </c>
      <c r="AC681" s="170">
        <v>7</v>
      </c>
      <c r="AZ681" s="170">
        <v>2</v>
      </c>
      <c r="BA681" s="170">
        <f>IF(AZ681=1,G681,0)</f>
        <v>0</v>
      </c>
      <c r="BB681" s="170">
        <f>IF(AZ681=2,G681,0)</f>
        <v>0</v>
      </c>
      <c r="BC681" s="170">
        <f>IF(AZ681=3,G681,0)</f>
        <v>0</v>
      </c>
      <c r="BD681" s="170">
        <f>IF(AZ681=4,G681,0)</f>
        <v>0</v>
      </c>
      <c r="BE681" s="170">
        <f>IF(AZ681=5,G681,0)</f>
        <v>0</v>
      </c>
      <c r="CA681" s="199">
        <v>1</v>
      </c>
      <c r="CB681" s="199">
        <v>7</v>
      </c>
      <c r="CZ681" s="170">
        <v>0</v>
      </c>
    </row>
    <row r="682" spans="1:104">
      <c r="A682" s="200"/>
      <c r="B682" s="201"/>
      <c r="C682" s="247" t="s">
        <v>932</v>
      </c>
      <c r="D682" s="248"/>
      <c r="E682" s="202">
        <v>12</v>
      </c>
      <c r="F682" s="203"/>
      <c r="G682" s="204"/>
      <c r="M682" s="205" t="s">
        <v>932</v>
      </c>
      <c r="O682" s="192"/>
    </row>
    <row r="683" spans="1:104" ht="20.399999999999999">
      <c r="A683" s="193">
        <v>236</v>
      </c>
      <c r="B683" s="194" t="s">
        <v>933</v>
      </c>
      <c r="C683" s="195" t="s">
        <v>934</v>
      </c>
      <c r="D683" s="196" t="s">
        <v>88</v>
      </c>
      <c r="E683" s="197">
        <v>9352</v>
      </c>
      <c r="F683" s="225">
        <v>0</v>
      </c>
      <c r="G683" s="198">
        <f>E683*F683</f>
        <v>0</v>
      </c>
      <c r="O683" s="192">
        <v>2</v>
      </c>
      <c r="AA683" s="170">
        <v>1</v>
      </c>
      <c r="AB683" s="170">
        <v>7</v>
      </c>
      <c r="AC683" s="170">
        <v>7</v>
      </c>
      <c r="AZ683" s="170">
        <v>2</v>
      </c>
      <c r="BA683" s="170">
        <f>IF(AZ683=1,G683,0)</f>
        <v>0</v>
      </c>
      <c r="BB683" s="170">
        <f>IF(AZ683=2,G683,0)</f>
        <v>0</v>
      </c>
      <c r="BC683" s="170">
        <f>IF(AZ683=3,G683,0)</f>
        <v>0</v>
      </c>
      <c r="BD683" s="170">
        <f>IF(AZ683=4,G683,0)</f>
        <v>0</v>
      </c>
      <c r="BE683" s="170">
        <f>IF(AZ683=5,G683,0)</f>
        <v>0</v>
      </c>
      <c r="CA683" s="199">
        <v>1</v>
      </c>
      <c r="CB683" s="199">
        <v>7</v>
      </c>
      <c r="CZ683" s="170">
        <v>5.0000000000000002E-5</v>
      </c>
    </row>
    <row r="684" spans="1:104" ht="20.399999999999999">
      <c r="A684" s="193">
        <v>237</v>
      </c>
      <c r="B684" s="194" t="s">
        <v>935</v>
      </c>
      <c r="C684" s="195" t="s">
        <v>936</v>
      </c>
      <c r="D684" s="196" t="s">
        <v>88</v>
      </c>
      <c r="E684" s="197">
        <v>5316.27</v>
      </c>
      <c r="F684" s="225">
        <v>0</v>
      </c>
      <c r="G684" s="198">
        <f>E684*F684</f>
        <v>0</v>
      </c>
      <c r="O684" s="192">
        <v>2</v>
      </c>
      <c r="AA684" s="170">
        <v>1</v>
      </c>
      <c r="AB684" s="170">
        <v>0</v>
      </c>
      <c r="AC684" s="170">
        <v>0</v>
      </c>
      <c r="AZ684" s="170">
        <v>2</v>
      </c>
      <c r="BA684" s="170">
        <f>IF(AZ684=1,G684,0)</f>
        <v>0</v>
      </c>
      <c r="BB684" s="170">
        <f>IF(AZ684=2,G684,0)</f>
        <v>0</v>
      </c>
      <c r="BC684" s="170">
        <f>IF(AZ684=3,G684,0)</f>
        <v>0</v>
      </c>
      <c r="BD684" s="170">
        <f>IF(AZ684=4,G684,0)</f>
        <v>0</v>
      </c>
      <c r="BE684" s="170">
        <f>IF(AZ684=5,G684,0)</f>
        <v>0</v>
      </c>
      <c r="CA684" s="199">
        <v>1</v>
      </c>
      <c r="CB684" s="199">
        <v>0</v>
      </c>
      <c r="CZ684" s="170">
        <v>5.0000000000000002E-5</v>
      </c>
    </row>
    <row r="685" spans="1:104">
      <c r="A685" s="200"/>
      <c r="B685" s="201"/>
      <c r="C685" s="247" t="s">
        <v>937</v>
      </c>
      <c r="D685" s="248"/>
      <c r="E685" s="202">
        <v>2706.55</v>
      </c>
      <c r="F685" s="203"/>
      <c r="G685" s="204"/>
      <c r="M685" s="205" t="s">
        <v>937</v>
      </c>
      <c r="O685" s="192"/>
    </row>
    <row r="686" spans="1:104">
      <c r="A686" s="200"/>
      <c r="B686" s="201"/>
      <c r="C686" s="247" t="s">
        <v>938</v>
      </c>
      <c r="D686" s="248"/>
      <c r="E686" s="202">
        <v>1590.42</v>
      </c>
      <c r="F686" s="203"/>
      <c r="G686" s="204"/>
      <c r="M686" s="205" t="s">
        <v>938</v>
      </c>
      <c r="O686" s="192"/>
    </row>
    <row r="687" spans="1:104">
      <c r="A687" s="200"/>
      <c r="B687" s="201"/>
      <c r="C687" s="247" t="s">
        <v>939</v>
      </c>
      <c r="D687" s="248"/>
      <c r="E687" s="202">
        <v>180</v>
      </c>
      <c r="F687" s="203"/>
      <c r="G687" s="204"/>
      <c r="M687" s="205" t="s">
        <v>939</v>
      </c>
      <c r="O687" s="192"/>
    </row>
    <row r="688" spans="1:104">
      <c r="A688" s="200"/>
      <c r="B688" s="201"/>
      <c r="C688" s="247" t="s">
        <v>940</v>
      </c>
      <c r="D688" s="248"/>
      <c r="E688" s="202">
        <v>78</v>
      </c>
      <c r="F688" s="203"/>
      <c r="G688" s="204"/>
      <c r="M688" s="205" t="s">
        <v>940</v>
      </c>
      <c r="O688" s="192"/>
    </row>
    <row r="689" spans="1:104">
      <c r="A689" s="200"/>
      <c r="B689" s="201"/>
      <c r="C689" s="247" t="s">
        <v>941</v>
      </c>
      <c r="D689" s="248"/>
      <c r="E689" s="202">
        <v>761.3</v>
      </c>
      <c r="F689" s="203"/>
      <c r="G689" s="204"/>
      <c r="M689" s="205" t="s">
        <v>941</v>
      </c>
      <c r="O689" s="192"/>
    </row>
    <row r="690" spans="1:104">
      <c r="A690" s="193">
        <v>238</v>
      </c>
      <c r="B690" s="194" t="s">
        <v>942</v>
      </c>
      <c r="C690" s="195" t="s">
        <v>943</v>
      </c>
      <c r="D690" s="196" t="s">
        <v>25</v>
      </c>
      <c r="E690" s="197">
        <v>14.135</v>
      </c>
      <c r="F690" s="225">
        <v>0</v>
      </c>
      <c r="G690" s="198">
        <f>E690*F690</f>
        <v>0</v>
      </c>
      <c r="O690" s="192">
        <v>2</v>
      </c>
      <c r="AA690" s="170">
        <v>2</v>
      </c>
      <c r="AB690" s="170">
        <v>7</v>
      </c>
      <c r="AC690" s="170">
        <v>7</v>
      </c>
      <c r="AZ690" s="170">
        <v>2</v>
      </c>
      <c r="BA690" s="170">
        <f>IF(AZ690=1,G690,0)</f>
        <v>0</v>
      </c>
      <c r="BB690" s="170">
        <f>IF(AZ690=2,G690,0)</f>
        <v>0</v>
      </c>
      <c r="BC690" s="170">
        <f>IF(AZ690=3,G690,0)</f>
        <v>0</v>
      </c>
      <c r="BD690" s="170">
        <f>IF(AZ690=4,G690,0)</f>
        <v>0</v>
      </c>
      <c r="BE690" s="170">
        <f>IF(AZ690=5,G690,0)</f>
        <v>0</v>
      </c>
      <c r="CA690" s="199">
        <v>2</v>
      </c>
      <c r="CB690" s="199">
        <v>7</v>
      </c>
      <c r="CZ690" s="170">
        <v>2.513E-2</v>
      </c>
    </row>
    <row r="691" spans="1:104">
      <c r="A691" s="200"/>
      <c r="B691" s="201"/>
      <c r="C691" s="247" t="s">
        <v>944</v>
      </c>
      <c r="D691" s="248"/>
      <c r="E691" s="202">
        <v>9.6</v>
      </c>
      <c r="F691" s="203"/>
      <c r="G691" s="204"/>
      <c r="M691" s="205" t="s">
        <v>944</v>
      </c>
      <c r="O691" s="192"/>
    </row>
    <row r="692" spans="1:104">
      <c r="A692" s="200"/>
      <c r="B692" s="201"/>
      <c r="C692" s="247" t="s">
        <v>945</v>
      </c>
      <c r="D692" s="248"/>
      <c r="E692" s="202">
        <v>1.0149999999999999</v>
      </c>
      <c r="F692" s="203"/>
      <c r="G692" s="204"/>
      <c r="M692" s="205" t="s">
        <v>945</v>
      </c>
      <c r="O692" s="192"/>
    </row>
    <row r="693" spans="1:104">
      <c r="A693" s="200"/>
      <c r="B693" s="201"/>
      <c r="C693" s="247" t="s">
        <v>946</v>
      </c>
      <c r="D693" s="248"/>
      <c r="E693" s="202">
        <v>3.52</v>
      </c>
      <c r="F693" s="203"/>
      <c r="G693" s="204"/>
      <c r="M693" s="205" t="s">
        <v>946</v>
      </c>
      <c r="O693" s="192"/>
    </row>
    <row r="694" spans="1:104">
      <c r="A694" s="193">
        <v>239</v>
      </c>
      <c r="B694" s="194" t="s">
        <v>947</v>
      </c>
      <c r="C694" s="195" t="s">
        <v>948</v>
      </c>
      <c r="D694" s="196" t="s">
        <v>24</v>
      </c>
      <c r="E694" s="197">
        <v>4</v>
      </c>
      <c r="F694" s="225">
        <v>0</v>
      </c>
      <c r="G694" s="198">
        <f>E694*F694</f>
        <v>0</v>
      </c>
      <c r="O694" s="192">
        <v>2</v>
      </c>
      <c r="AA694" s="170">
        <v>12</v>
      </c>
      <c r="AB694" s="170">
        <v>0</v>
      </c>
      <c r="AC694" s="170">
        <v>158</v>
      </c>
      <c r="AZ694" s="170">
        <v>2</v>
      </c>
      <c r="BA694" s="170">
        <f>IF(AZ694=1,G694,0)</f>
        <v>0</v>
      </c>
      <c r="BB694" s="170">
        <f>IF(AZ694=2,G694,0)</f>
        <v>0</v>
      </c>
      <c r="BC694" s="170">
        <f>IF(AZ694=3,G694,0)</f>
        <v>0</v>
      </c>
      <c r="BD694" s="170">
        <f>IF(AZ694=4,G694,0)</f>
        <v>0</v>
      </c>
      <c r="BE694" s="170">
        <f>IF(AZ694=5,G694,0)</f>
        <v>0</v>
      </c>
      <c r="CA694" s="199">
        <v>12</v>
      </c>
      <c r="CB694" s="199">
        <v>0</v>
      </c>
      <c r="CZ694" s="170">
        <v>0</v>
      </c>
    </row>
    <row r="695" spans="1:104">
      <c r="A695" s="200"/>
      <c r="B695" s="201"/>
      <c r="C695" s="247" t="s">
        <v>949</v>
      </c>
      <c r="D695" s="248"/>
      <c r="E695" s="202">
        <v>1</v>
      </c>
      <c r="F695" s="203"/>
      <c r="G695" s="204"/>
      <c r="M695" s="205" t="s">
        <v>949</v>
      </c>
      <c r="O695" s="192"/>
    </row>
    <row r="696" spans="1:104">
      <c r="A696" s="200"/>
      <c r="B696" s="201"/>
      <c r="C696" s="247" t="s">
        <v>950</v>
      </c>
      <c r="D696" s="248"/>
      <c r="E696" s="202">
        <v>3</v>
      </c>
      <c r="F696" s="203"/>
      <c r="G696" s="204"/>
      <c r="M696" s="205" t="s">
        <v>950</v>
      </c>
      <c r="O696" s="192"/>
    </row>
    <row r="697" spans="1:104">
      <c r="A697" s="193">
        <v>240</v>
      </c>
      <c r="B697" s="194" t="s">
        <v>951</v>
      </c>
      <c r="C697" s="195" t="s">
        <v>952</v>
      </c>
      <c r="D697" s="196" t="s">
        <v>24</v>
      </c>
      <c r="E697" s="197">
        <v>26</v>
      </c>
      <c r="F697" s="225">
        <v>0</v>
      </c>
      <c r="G697" s="198">
        <f>E697*F697</f>
        <v>0</v>
      </c>
      <c r="O697" s="192">
        <v>2</v>
      </c>
      <c r="AA697" s="170">
        <v>12</v>
      </c>
      <c r="AB697" s="170">
        <v>0</v>
      </c>
      <c r="AC697" s="170">
        <v>19</v>
      </c>
      <c r="AZ697" s="170">
        <v>2</v>
      </c>
      <c r="BA697" s="170">
        <f>IF(AZ697=1,G697,0)</f>
        <v>0</v>
      </c>
      <c r="BB697" s="170">
        <f>IF(AZ697=2,G697,0)</f>
        <v>0</v>
      </c>
      <c r="BC697" s="170">
        <f>IF(AZ697=3,G697,0)</f>
        <v>0</v>
      </c>
      <c r="BD697" s="170">
        <f>IF(AZ697=4,G697,0)</f>
        <v>0</v>
      </c>
      <c r="BE697" s="170">
        <f>IF(AZ697=5,G697,0)</f>
        <v>0</v>
      </c>
      <c r="CA697" s="199">
        <v>12</v>
      </c>
      <c r="CB697" s="199">
        <v>0</v>
      </c>
      <c r="CZ697" s="170">
        <v>0</v>
      </c>
    </row>
    <row r="698" spans="1:104">
      <c r="A698" s="200"/>
      <c r="B698" s="201"/>
      <c r="C698" s="247" t="s">
        <v>953</v>
      </c>
      <c r="D698" s="248"/>
      <c r="E698" s="202">
        <v>26</v>
      </c>
      <c r="F698" s="203"/>
      <c r="G698" s="204"/>
      <c r="M698" s="205" t="s">
        <v>953</v>
      </c>
      <c r="O698" s="192"/>
    </row>
    <row r="699" spans="1:104">
      <c r="A699" s="193">
        <v>241</v>
      </c>
      <c r="B699" s="194" t="s">
        <v>954</v>
      </c>
      <c r="C699" s="195" t="s">
        <v>955</v>
      </c>
      <c r="D699" s="196" t="s">
        <v>90</v>
      </c>
      <c r="E699" s="197">
        <v>1.6274999999999999</v>
      </c>
      <c r="F699" s="225">
        <v>0</v>
      </c>
      <c r="G699" s="198">
        <f>E699*F699</f>
        <v>0</v>
      </c>
      <c r="O699" s="192">
        <v>2</v>
      </c>
      <c r="AA699" s="170">
        <v>12</v>
      </c>
      <c r="AB699" s="170">
        <v>0</v>
      </c>
      <c r="AC699" s="170">
        <v>196</v>
      </c>
      <c r="AZ699" s="170">
        <v>2</v>
      </c>
      <c r="BA699" s="170">
        <f>IF(AZ699=1,G699,0)</f>
        <v>0</v>
      </c>
      <c r="BB699" s="170">
        <f>IF(AZ699=2,G699,0)</f>
        <v>0</v>
      </c>
      <c r="BC699" s="170">
        <f>IF(AZ699=3,G699,0)</f>
        <v>0</v>
      </c>
      <c r="BD699" s="170">
        <f>IF(AZ699=4,G699,0)</f>
        <v>0</v>
      </c>
      <c r="BE699" s="170">
        <f>IF(AZ699=5,G699,0)</f>
        <v>0</v>
      </c>
      <c r="CA699" s="199">
        <v>12</v>
      </c>
      <c r="CB699" s="199">
        <v>0</v>
      </c>
      <c r="CZ699" s="170">
        <v>0</v>
      </c>
    </row>
    <row r="700" spans="1:104">
      <c r="A700" s="200"/>
      <c r="B700" s="201"/>
      <c r="C700" s="247" t="s">
        <v>956</v>
      </c>
      <c r="D700" s="248"/>
      <c r="E700" s="202">
        <v>0.20250000000000001</v>
      </c>
      <c r="F700" s="203"/>
      <c r="G700" s="204"/>
      <c r="M700" s="205" t="s">
        <v>956</v>
      </c>
      <c r="O700" s="192"/>
    </row>
    <row r="701" spans="1:104">
      <c r="A701" s="200"/>
      <c r="B701" s="201"/>
      <c r="C701" s="247" t="s">
        <v>957</v>
      </c>
      <c r="D701" s="248"/>
      <c r="E701" s="202">
        <v>1.425</v>
      </c>
      <c r="F701" s="203"/>
      <c r="G701" s="204"/>
      <c r="M701" s="205" t="s">
        <v>957</v>
      </c>
      <c r="O701" s="192"/>
    </row>
    <row r="702" spans="1:104" ht="20.399999999999999">
      <c r="A702" s="193">
        <v>242</v>
      </c>
      <c r="B702" s="194" t="s">
        <v>958</v>
      </c>
      <c r="C702" s="195" t="s">
        <v>959</v>
      </c>
      <c r="D702" s="196" t="s">
        <v>32</v>
      </c>
      <c r="E702" s="197">
        <v>55</v>
      </c>
      <c r="F702" s="225">
        <v>0</v>
      </c>
      <c r="G702" s="198">
        <f>E702*F702</f>
        <v>0</v>
      </c>
      <c r="O702" s="192">
        <v>2</v>
      </c>
      <c r="AA702" s="170">
        <v>12</v>
      </c>
      <c r="AB702" s="170">
        <v>0</v>
      </c>
      <c r="AC702" s="170">
        <v>197</v>
      </c>
      <c r="AZ702" s="170">
        <v>2</v>
      </c>
      <c r="BA702" s="170">
        <f>IF(AZ702=1,G702,0)</f>
        <v>0</v>
      </c>
      <c r="BB702" s="170">
        <f>IF(AZ702=2,G702,0)</f>
        <v>0</v>
      </c>
      <c r="BC702" s="170">
        <f>IF(AZ702=3,G702,0)</f>
        <v>0</v>
      </c>
      <c r="BD702" s="170">
        <f>IF(AZ702=4,G702,0)</f>
        <v>0</v>
      </c>
      <c r="BE702" s="170">
        <f>IF(AZ702=5,G702,0)</f>
        <v>0</v>
      </c>
      <c r="CA702" s="199">
        <v>12</v>
      </c>
      <c r="CB702" s="199">
        <v>0</v>
      </c>
      <c r="CZ702" s="170">
        <v>0</v>
      </c>
    </row>
    <row r="703" spans="1:104">
      <c r="A703" s="200"/>
      <c r="B703" s="201"/>
      <c r="C703" s="247" t="s">
        <v>960</v>
      </c>
      <c r="D703" s="248"/>
      <c r="E703" s="202">
        <v>55</v>
      </c>
      <c r="F703" s="203"/>
      <c r="G703" s="204"/>
      <c r="M703" s="205" t="s">
        <v>960</v>
      </c>
      <c r="O703" s="192"/>
    </row>
    <row r="704" spans="1:104">
      <c r="A704" s="193">
        <v>243</v>
      </c>
      <c r="B704" s="194" t="s">
        <v>961</v>
      </c>
      <c r="C704" s="195" t="s">
        <v>962</v>
      </c>
      <c r="D704" s="196" t="s">
        <v>90</v>
      </c>
      <c r="E704" s="197">
        <v>25</v>
      </c>
      <c r="F704" s="225">
        <v>0</v>
      </c>
      <c r="G704" s="198">
        <f>E704*F704</f>
        <v>0</v>
      </c>
      <c r="O704" s="192">
        <v>2</v>
      </c>
      <c r="AA704" s="170">
        <v>12</v>
      </c>
      <c r="AB704" s="170">
        <v>0</v>
      </c>
      <c r="AC704" s="170">
        <v>198</v>
      </c>
      <c r="AZ704" s="170">
        <v>2</v>
      </c>
      <c r="BA704" s="170">
        <f>IF(AZ704=1,G704,0)</f>
        <v>0</v>
      </c>
      <c r="BB704" s="170">
        <f>IF(AZ704=2,G704,0)</f>
        <v>0</v>
      </c>
      <c r="BC704" s="170">
        <f>IF(AZ704=3,G704,0)</f>
        <v>0</v>
      </c>
      <c r="BD704" s="170">
        <f>IF(AZ704=4,G704,0)</f>
        <v>0</v>
      </c>
      <c r="BE704" s="170">
        <f>IF(AZ704=5,G704,0)</f>
        <v>0</v>
      </c>
      <c r="CA704" s="199">
        <v>12</v>
      </c>
      <c r="CB704" s="199">
        <v>0</v>
      </c>
      <c r="CZ704" s="170">
        <v>6.0000000000000002E-5</v>
      </c>
    </row>
    <row r="705" spans="1:104">
      <c r="A705" s="200"/>
      <c r="B705" s="201"/>
      <c r="C705" s="247" t="s">
        <v>963</v>
      </c>
      <c r="D705" s="248"/>
      <c r="E705" s="202">
        <v>25</v>
      </c>
      <c r="F705" s="203"/>
      <c r="G705" s="204"/>
      <c r="M705" s="205" t="s">
        <v>963</v>
      </c>
      <c r="O705" s="192"/>
    </row>
    <row r="706" spans="1:104">
      <c r="A706" s="193">
        <v>244</v>
      </c>
      <c r="B706" s="194" t="s">
        <v>964</v>
      </c>
      <c r="C706" s="195" t="s">
        <v>965</v>
      </c>
      <c r="D706" s="196" t="s">
        <v>24</v>
      </c>
      <c r="E706" s="197">
        <v>2</v>
      </c>
      <c r="F706" s="225">
        <v>0</v>
      </c>
      <c r="G706" s="198">
        <f>E706*F706</f>
        <v>0</v>
      </c>
      <c r="O706" s="192">
        <v>2</v>
      </c>
      <c r="AA706" s="170">
        <v>12</v>
      </c>
      <c r="AB706" s="170">
        <v>0</v>
      </c>
      <c r="AC706" s="170">
        <v>199</v>
      </c>
      <c r="AZ706" s="170">
        <v>2</v>
      </c>
      <c r="BA706" s="170">
        <f>IF(AZ706=1,G706,0)</f>
        <v>0</v>
      </c>
      <c r="BB706" s="170">
        <f>IF(AZ706=2,G706,0)</f>
        <v>0</v>
      </c>
      <c r="BC706" s="170">
        <f>IF(AZ706=3,G706,0)</f>
        <v>0</v>
      </c>
      <c r="BD706" s="170">
        <f>IF(AZ706=4,G706,0)</f>
        <v>0</v>
      </c>
      <c r="BE706" s="170">
        <f>IF(AZ706=5,G706,0)</f>
        <v>0</v>
      </c>
      <c r="CA706" s="199">
        <v>12</v>
      </c>
      <c r="CB706" s="199">
        <v>0</v>
      </c>
      <c r="CZ706" s="170">
        <v>0</v>
      </c>
    </row>
    <row r="707" spans="1:104">
      <c r="A707" s="200"/>
      <c r="B707" s="201"/>
      <c r="C707" s="247" t="s">
        <v>966</v>
      </c>
      <c r="D707" s="248"/>
      <c r="E707" s="202">
        <v>2</v>
      </c>
      <c r="F707" s="203"/>
      <c r="G707" s="204"/>
      <c r="M707" s="205" t="s">
        <v>966</v>
      </c>
      <c r="O707" s="192"/>
    </row>
    <row r="708" spans="1:104">
      <c r="A708" s="193">
        <v>245</v>
      </c>
      <c r="B708" s="194" t="s">
        <v>967</v>
      </c>
      <c r="C708" s="195" t="s">
        <v>968</v>
      </c>
      <c r="D708" s="196" t="s">
        <v>32</v>
      </c>
      <c r="E708" s="197">
        <v>1</v>
      </c>
      <c r="F708" s="225">
        <v>0</v>
      </c>
      <c r="G708" s="198">
        <f>E708*F708</f>
        <v>0</v>
      </c>
      <c r="O708" s="192">
        <v>2</v>
      </c>
      <c r="AA708" s="170">
        <v>12</v>
      </c>
      <c r="AB708" s="170">
        <v>0</v>
      </c>
      <c r="AC708" s="170">
        <v>200</v>
      </c>
      <c r="AZ708" s="170">
        <v>2</v>
      </c>
      <c r="BA708" s="170">
        <f>IF(AZ708=1,G708,0)</f>
        <v>0</v>
      </c>
      <c r="BB708" s="170">
        <f>IF(AZ708=2,G708,0)</f>
        <v>0</v>
      </c>
      <c r="BC708" s="170">
        <f>IF(AZ708=3,G708,0)</f>
        <v>0</v>
      </c>
      <c r="BD708" s="170">
        <f>IF(AZ708=4,G708,0)</f>
        <v>0</v>
      </c>
      <c r="BE708" s="170">
        <f>IF(AZ708=5,G708,0)</f>
        <v>0</v>
      </c>
      <c r="CA708" s="199">
        <v>12</v>
      </c>
      <c r="CB708" s="199">
        <v>0</v>
      </c>
      <c r="CZ708" s="170">
        <v>0.08</v>
      </c>
    </row>
    <row r="709" spans="1:104">
      <c r="A709" s="200"/>
      <c r="B709" s="201"/>
      <c r="C709" s="247" t="s">
        <v>969</v>
      </c>
      <c r="D709" s="248"/>
      <c r="E709" s="202">
        <v>1</v>
      </c>
      <c r="F709" s="203"/>
      <c r="G709" s="204"/>
      <c r="M709" s="205" t="s">
        <v>969</v>
      </c>
      <c r="O709" s="192"/>
    </row>
    <row r="710" spans="1:104">
      <c r="A710" s="200"/>
      <c r="B710" s="201"/>
      <c r="C710" s="247" t="s">
        <v>970</v>
      </c>
      <c r="D710" s="248"/>
      <c r="E710" s="202">
        <v>0</v>
      </c>
      <c r="F710" s="203"/>
      <c r="G710" s="204"/>
      <c r="M710" s="205" t="s">
        <v>970</v>
      </c>
      <c r="O710" s="192"/>
    </row>
    <row r="711" spans="1:104">
      <c r="A711" s="193">
        <v>246</v>
      </c>
      <c r="B711" s="194" t="s">
        <v>971</v>
      </c>
      <c r="C711" s="195" t="s">
        <v>972</v>
      </c>
      <c r="D711" s="196" t="s">
        <v>24</v>
      </c>
      <c r="E711" s="197">
        <v>1</v>
      </c>
      <c r="F711" s="225">
        <v>0</v>
      </c>
      <c r="G711" s="198">
        <f>E711*F711</f>
        <v>0</v>
      </c>
      <c r="O711" s="192">
        <v>2</v>
      </c>
      <c r="AA711" s="170">
        <v>12</v>
      </c>
      <c r="AB711" s="170">
        <v>0</v>
      </c>
      <c r="AC711" s="170">
        <v>218</v>
      </c>
      <c r="AZ711" s="170">
        <v>2</v>
      </c>
      <c r="BA711" s="170">
        <f>IF(AZ711=1,G711,0)</f>
        <v>0</v>
      </c>
      <c r="BB711" s="170">
        <f>IF(AZ711=2,G711,0)</f>
        <v>0</v>
      </c>
      <c r="BC711" s="170">
        <f>IF(AZ711=3,G711,0)</f>
        <v>0</v>
      </c>
      <c r="BD711" s="170">
        <f>IF(AZ711=4,G711,0)</f>
        <v>0</v>
      </c>
      <c r="BE711" s="170">
        <f>IF(AZ711=5,G711,0)</f>
        <v>0</v>
      </c>
      <c r="CA711" s="199">
        <v>12</v>
      </c>
      <c r="CB711" s="199">
        <v>0</v>
      </c>
      <c r="CZ711" s="170">
        <v>0</v>
      </c>
    </row>
    <row r="712" spans="1:104">
      <c r="A712" s="200"/>
      <c r="B712" s="201"/>
      <c r="C712" s="247" t="s">
        <v>973</v>
      </c>
      <c r="D712" s="248"/>
      <c r="E712" s="202">
        <v>1</v>
      </c>
      <c r="F712" s="203"/>
      <c r="G712" s="204"/>
      <c r="M712" s="205" t="s">
        <v>973</v>
      </c>
      <c r="O712" s="192"/>
    </row>
    <row r="713" spans="1:104">
      <c r="A713" s="193">
        <v>247</v>
      </c>
      <c r="B713" s="194" t="s">
        <v>974</v>
      </c>
      <c r="C713" s="195" t="s">
        <v>975</v>
      </c>
      <c r="D713" s="196" t="s">
        <v>24</v>
      </c>
      <c r="E713" s="197">
        <v>1</v>
      </c>
      <c r="F713" s="225">
        <v>0</v>
      </c>
      <c r="G713" s="198">
        <f>E713*F713</f>
        <v>0</v>
      </c>
      <c r="O713" s="192">
        <v>2</v>
      </c>
      <c r="AA713" s="170">
        <v>12</v>
      </c>
      <c r="AB713" s="170">
        <v>0</v>
      </c>
      <c r="AC713" s="170">
        <v>232</v>
      </c>
      <c r="AZ713" s="170">
        <v>2</v>
      </c>
      <c r="BA713" s="170">
        <f>IF(AZ713=1,G713,0)</f>
        <v>0</v>
      </c>
      <c r="BB713" s="170">
        <f>IF(AZ713=2,G713,0)</f>
        <v>0</v>
      </c>
      <c r="BC713" s="170">
        <f>IF(AZ713=3,G713,0)</f>
        <v>0</v>
      </c>
      <c r="BD713" s="170">
        <f>IF(AZ713=4,G713,0)</f>
        <v>0</v>
      </c>
      <c r="BE713" s="170">
        <f>IF(AZ713=5,G713,0)</f>
        <v>0</v>
      </c>
      <c r="CA713" s="199">
        <v>12</v>
      </c>
      <c r="CB713" s="199">
        <v>0</v>
      </c>
      <c r="CZ713" s="170">
        <v>0</v>
      </c>
    </row>
    <row r="714" spans="1:104">
      <c r="A714" s="200"/>
      <c r="B714" s="201"/>
      <c r="C714" s="247" t="s">
        <v>976</v>
      </c>
      <c r="D714" s="248"/>
      <c r="E714" s="202">
        <v>1</v>
      </c>
      <c r="F714" s="203"/>
      <c r="G714" s="204"/>
      <c r="M714" s="205" t="s">
        <v>976</v>
      </c>
      <c r="O714" s="192"/>
    </row>
    <row r="715" spans="1:104">
      <c r="A715" s="193">
        <v>248</v>
      </c>
      <c r="B715" s="194" t="s">
        <v>977</v>
      </c>
      <c r="C715" s="195" t="s">
        <v>978</v>
      </c>
      <c r="D715" s="196" t="s">
        <v>24</v>
      </c>
      <c r="E715" s="197">
        <v>1</v>
      </c>
      <c r="F715" s="225">
        <v>0</v>
      </c>
      <c r="G715" s="198">
        <f>E715*F715</f>
        <v>0</v>
      </c>
      <c r="O715" s="192">
        <v>2</v>
      </c>
      <c r="AA715" s="170">
        <v>12</v>
      </c>
      <c r="AB715" s="170">
        <v>0</v>
      </c>
      <c r="AC715" s="170">
        <v>220</v>
      </c>
      <c r="AZ715" s="170">
        <v>2</v>
      </c>
      <c r="BA715" s="170">
        <f>IF(AZ715=1,G715,0)</f>
        <v>0</v>
      </c>
      <c r="BB715" s="170">
        <f>IF(AZ715=2,G715,0)</f>
        <v>0</v>
      </c>
      <c r="BC715" s="170">
        <f>IF(AZ715=3,G715,0)</f>
        <v>0</v>
      </c>
      <c r="BD715" s="170">
        <f>IF(AZ715=4,G715,0)</f>
        <v>0</v>
      </c>
      <c r="BE715" s="170">
        <f>IF(AZ715=5,G715,0)</f>
        <v>0</v>
      </c>
      <c r="CA715" s="199">
        <v>12</v>
      </c>
      <c r="CB715" s="199">
        <v>0</v>
      </c>
      <c r="CZ715" s="170">
        <v>0</v>
      </c>
    </row>
    <row r="716" spans="1:104">
      <c r="A716" s="200"/>
      <c r="B716" s="201"/>
      <c r="C716" s="247" t="s">
        <v>979</v>
      </c>
      <c r="D716" s="248"/>
      <c r="E716" s="202">
        <v>1</v>
      </c>
      <c r="F716" s="203"/>
      <c r="G716" s="204"/>
      <c r="M716" s="205" t="s">
        <v>979</v>
      </c>
      <c r="O716" s="192"/>
    </row>
    <row r="717" spans="1:104">
      <c r="A717" s="193">
        <v>249</v>
      </c>
      <c r="B717" s="194" t="s">
        <v>980</v>
      </c>
      <c r="C717" s="195" t="s">
        <v>981</v>
      </c>
      <c r="D717" s="196" t="s">
        <v>24</v>
      </c>
      <c r="E717" s="197">
        <v>1</v>
      </c>
      <c r="F717" s="225">
        <v>0</v>
      </c>
      <c r="G717" s="198">
        <f>E717*F717</f>
        <v>0</v>
      </c>
      <c r="O717" s="192">
        <v>2</v>
      </c>
      <c r="AA717" s="170">
        <v>12</v>
      </c>
      <c r="AB717" s="170">
        <v>0</v>
      </c>
      <c r="AC717" s="170">
        <v>221</v>
      </c>
      <c r="AZ717" s="170">
        <v>2</v>
      </c>
      <c r="BA717" s="170">
        <f>IF(AZ717=1,G717,0)</f>
        <v>0</v>
      </c>
      <c r="BB717" s="170">
        <f>IF(AZ717=2,G717,0)</f>
        <v>0</v>
      </c>
      <c r="BC717" s="170">
        <f>IF(AZ717=3,G717,0)</f>
        <v>0</v>
      </c>
      <c r="BD717" s="170">
        <f>IF(AZ717=4,G717,0)</f>
        <v>0</v>
      </c>
      <c r="BE717" s="170">
        <f>IF(AZ717=5,G717,0)</f>
        <v>0</v>
      </c>
      <c r="CA717" s="199">
        <v>12</v>
      </c>
      <c r="CB717" s="199">
        <v>0</v>
      </c>
      <c r="CZ717" s="170">
        <v>0</v>
      </c>
    </row>
    <row r="718" spans="1:104">
      <c r="A718" s="200"/>
      <c r="B718" s="201"/>
      <c r="C718" s="247" t="s">
        <v>982</v>
      </c>
      <c r="D718" s="248"/>
      <c r="E718" s="202">
        <v>1</v>
      </c>
      <c r="F718" s="203"/>
      <c r="G718" s="204"/>
      <c r="M718" s="205" t="s">
        <v>982</v>
      </c>
      <c r="O718" s="192"/>
    </row>
    <row r="719" spans="1:104">
      <c r="A719" s="200"/>
      <c r="B719" s="201"/>
      <c r="C719" s="247" t="s">
        <v>970</v>
      </c>
      <c r="D719" s="248"/>
      <c r="E719" s="202">
        <v>0</v>
      </c>
      <c r="F719" s="203"/>
      <c r="G719" s="204"/>
      <c r="M719" s="205" t="s">
        <v>970</v>
      </c>
      <c r="O719" s="192"/>
    </row>
    <row r="720" spans="1:104" ht="20.399999999999999">
      <c r="A720" s="193">
        <v>250</v>
      </c>
      <c r="B720" s="194" t="s">
        <v>983</v>
      </c>
      <c r="C720" s="195" t="s">
        <v>984</v>
      </c>
      <c r="D720" s="196" t="s">
        <v>32</v>
      </c>
      <c r="E720" s="197">
        <v>1</v>
      </c>
      <c r="F720" s="225">
        <v>0</v>
      </c>
      <c r="G720" s="198">
        <f>E720*F720</f>
        <v>0</v>
      </c>
      <c r="O720" s="192">
        <v>2</v>
      </c>
      <c r="AA720" s="170">
        <v>12</v>
      </c>
      <c r="AB720" s="170">
        <v>0</v>
      </c>
      <c r="AC720" s="170">
        <v>224</v>
      </c>
      <c r="AZ720" s="170">
        <v>2</v>
      </c>
      <c r="BA720" s="170">
        <f>IF(AZ720=1,G720,0)</f>
        <v>0</v>
      </c>
      <c r="BB720" s="170">
        <f>IF(AZ720=2,G720,0)</f>
        <v>0</v>
      </c>
      <c r="BC720" s="170">
        <f>IF(AZ720=3,G720,0)</f>
        <v>0</v>
      </c>
      <c r="BD720" s="170">
        <f>IF(AZ720=4,G720,0)</f>
        <v>0</v>
      </c>
      <c r="BE720" s="170">
        <f>IF(AZ720=5,G720,0)</f>
        <v>0</v>
      </c>
      <c r="CA720" s="199">
        <v>12</v>
      </c>
      <c r="CB720" s="199">
        <v>0</v>
      </c>
      <c r="CZ720" s="170">
        <v>0</v>
      </c>
    </row>
    <row r="721" spans="1:104">
      <c r="A721" s="200"/>
      <c r="B721" s="201"/>
      <c r="C721" s="247" t="s">
        <v>985</v>
      </c>
      <c r="D721" s="248"/>
      <c r="E721" s="202">
        <v>1</v>
      </c>
      <c r="F721" s="203"/>
      <c r="G721" s="204"/>
      <c r="M721" s="205" t="s">
        <v>985</v>
      </c>
      <c r="O721" s="192"/>
    </row>
    <row r="722" spans="1:104">
      <c r="A722" s="200"/>
      <c r="B722" s="201"/>
      <c r="C722" s="247" t="s">
        <v>970</v>
      </c>
      <c r="D722" s="248"/>
      <c r="E722" s="202">
        <v>0</v>
      </c>
      <c r="F722" s="203"/>
      <c r="G722" s="204"/>
      <c r="M722" s="205" t="s">
        <v>970</v>
      </c>
      <c r="O722" s="192"/>
    </row>
    <row r="723" spans="1:104">
      <c r="A723" s="193">
        <v>251</v>
      </c>
      <c r="B723" s="194" t="s">
        <v>986</v>
      </c>
      <c r="C723" s="195" t="s">
        <v>987</v>
      </c>
      <c r="D723" s="196" t="s">
        <v>32</v>
      </c>
      <c r="E723" s="197">
        <v>1</v>
      </c>
      <c r="F723" s="225">
        <v>0</v>
      </c>
      <c r="G723" s="198">
        <f>E723*F723</f>
        <v>0</v>
      </c>
      <c r="O723" s="192">
        <v>2</v>
      </c>
      <c r="AA723" s="170">
        <v>12</v>
      </c>
      <c r="AB723" s="170">
        <v>0</v>
      </c>
      <c r="AC723" s="170">
        <v>225</v>
      </c>
      <c r="AZ723" s="170">
        <v>2</v>
      </c>
      <c r="BA723" s="170">
        <f>IF(AZ723=1,G723,0)</f>
        <v>0</v>
      </c>
      <c r="BB723" s="170">
        <f>IF(AZ723=2,G723,0)</f>
        <v>0</v>
      </c>
      <c r="BC723" s="170">
        <f>IF(AZ723=3,G723,0)</f>
        <v>0</v>
      </c>
      <c r="BD723" s="170">
        <f>IF(AZ723=4,G723,0)</f>
        <v>0</v>
      </c>
      <c r="BE723" s="170">
        <f>IF(AZ723=5,G723,0)</f>
        <v>0</v>
      </c>
      <c r="CA723" s="199">
        <v>12</v>
      </c>
      <c r="CB723" s="199">
        <v>0</v>
      </c>
      <c r="CZ723" s="170">
        <v>0</v>
      </c>
    </row>
    <row r="724" spans="1:104">
      <c r="A724" s="200"/>
      <c r="B724" s="201"/>
      <c r="C724" s="247" t="s">
        <v>988</v>
      </c>
      <c r="D724" s="248"/>
      <c r="E724" s="202">
        <v>1</v>
      </c>
      <c r="F724" s="203"/>
      <c r="G724" s="204"/>
      <c r="M724" s="205" t="s">
        <v>988</v>
      </c>
      <c r="O724" s="192"/>
    </row>
    <row r="725" spans="1:104">
      <c r="A725" s="200"/>
      <c r="B725" s="201"/>
      <c r="C725" s="247" t="s">
        <v>970</v>
      </c>
      <c r="D725" s="248"/>
      <c r="E725" s="202">
        <v>0</v>
      </c>
      <c r="F725" s="203"/>
      <c r="G725" s="204"/>
      <c r="M725" s="205" t="s">
        <v>970</v>
      </c>
      <c r="O725" s="192"/>
    </row>
    <row r="726" spans="1:104">
      <c r="A726" s="193">
        <v>252</v>
      </c>
      <c r="B726" s="194" t="s">
        <v>989</v>
      </c>
      <c r="C726" s="195" t="s">
        <v>990</v>
      </c>
      <c r="D726" s="196" t="s">
        <v>24</v>
      </c>
      <c r="E726" s="197">
        <v>3</v>
      </c>
      <c r="F726" s="225">
        <v>0</v>
      </c>
      <c r="G726" s="198">
        <f>E726*F726</f>
        <v>0</v>
      </c>
      <c r="O726" s="192">
        <v>2</v>
      </c>
      <c r="AA726" s="170">
        <v>12</v>
      </c>
      <c r="AB726" s="170">
        <v>0</v>
      </c>
      <c r="AC726" s="170">
        <v>226</v>
      </c>
      <c r="AZ726" s="170">
        <v>2</v>
      </c>
      <c r="BA726" s="170">
        <f>IF(AZ726=1,G726,0)</f>
        <v>0</v>
      </c>
      <c r="BB726" s="170">
        <f>IF(AZ726=2,G726,0)</f>
        <v>0</v>
      </c>
      <c r="BC726" s="170">
        <f>IF(AZ726=3,G726,0)</f>
        <v>0</v>
      </c>
      <c r="BD726" s="170">
        <f>IF(AZ726=4,G726,0)</f>
        <v>0</v>
      </c>
      <c r="BE726" s="170">
        <f>IF(AZ726=5,G726,0)</f>
        <v>0</v>
      </c>
      <c r="CA726" s="199">
        <v>12</v>
      </c>
      <c r="CB726" s="199">
        <v>0</v>
      </c>
      <c r="CZ726" s="170">
        <v>0</v>
      </c>
    </row>
    <row r="727" spans="1:104">
      <c r="A727" s="200"/>
      <c r="B727" s="201"/>
      <c r="C727" s="247" t="s">
        <v>991</v>
      </c>
      <c r="D727" s="248"/>
      <c r="E727" s="202">
        <v>3</v>
      </c>
      <c r="F727" s="203"/>
      <c r="G727" s="204"/>
      <c r="M727" s="205" t="s">
        <v>991</v>
      </c>
      <c r="O727" s="192"/>
    </row>
    <row r="728" spans="1:104">
      <c r="A728" s="193">
        <v>253</v>
      </c>
      <c r="B728" s="194" t="s">
        <v>992</v>
      </c>
      <c r="C728" s="195" t="s">
        <v>993</v>
      </c>
      <c r="D728" s="196" t="s">
        <v>25</v>
      </c>
      <c r="E728" s="197">
        <v>6</v>
      </c>
      <c r="F728" s="225">
        <v>0</v>
      </c>
      <c r="G728" s="198">
        <f>E728*F728</f>
        <v>0</v>
      </c>
      <c r="O728" s="192">
        <v>2</v>
      </c>
      <c r="AA728" s="170">
        <v>12</v>
      </c>
      <c r="AB728" s="170">
        <v>0</v>
      </c>
      <c r="AC728" s="170">
        <v>227</v>
      </c>
      <c r="AZ728" s="170">
        <v>2</v>
      </c>
      <c r="BA728" s="170">
        <f>IF(AZ728=1,G728,0)</f>
        <v>0</v>
      </c>
      <c r="BB728" s="170">
        <f>IF(AZ728=2,G728,0)</f>
        <v>0</v>
      </c>
      <c r="BC728" s="170">
        <f>IF(AZ728=3,G728,0)</f>
        <v>0</v>
      </c>
      <c r="BD728" s="170">
        <f>IF(AZ728=4,G728,0)</f>
        <v>0</v>
      </c>
      <c r="BE728" s="170">
        <f>IF(AZ728=5,G728,0)</f>
        <v>0</v>
      </c>
      <c r="CA728" s="199">
        <v>12</v>
      </c>
      <c r="CB728" s="199">
        <v>0</v>
      </c>
      <c r="CZ728" s="170">
        <v>0</v>
      </c>
    </row>
    <row r="729" spans="1:104">
      <c r="A729" s="200"/>
      <c r="B729" s="201"/>
      <c r="C729" s="247" t="s">
        <v>994</v>
      </c>
      <c r="D729" s="248"/>
      <c r="E729" s="202">
        <v>6</v>
      </c>
      <c r="F729" s="203"/>
      <c r="G729" s="204"/>
      <c r="M729" s="205" t="s">
        <v>994</v>
      </c>
      <c r="O729" s="192"/>
    </row>
    <row r="730" spans="1:104" ht="20.399999999999999">
      <c r="A730" s="193">
        <v>254</v>
      </c>
      <c r="B730" s="194" t="s">
        <v>995</v>
      </c>
      <c r="C730" s="195" t="s">
        <v>996</v>
      </c>
      <c r="D730" s="196" t="s">
        <v>32</v>
      </c>
      <c r="E730" s="197">
        <v>1</v>
      </c>
      <c r="F730" s="225">
        <v>0</v>
      </c>
      <c r="G730" s="198">
        <f>E730*F730</f>
        <v>0</v>
      </c>
      <c r="O730" s="192">
        <v>2</v>
      </c>
      <c r="AA730" s="170">
        <v>12</v>
      </c>
      <c r="AB730" s="170">
        <v>0</v>
      </c>
      <c r="AC730" s="170">
        <v>228</v>
      </c>
      <c r="AZ730" s="170">
        <v>2</v>
      </c>
      <c r="BA730" s="170">
        <f>IF(AZ730=1,G730,0)</f>
        <v>0</v>
      </c>
      <c r="BB730" s="170">
        <f>IF(AZ730=2,G730,0)</f>
        <v>0</v>
      </c>
      <c r="BC730" s="170">
        <f>IF(AZ730=3,G730,0)</f>
        <v>0</v>
      </c>
      <c r="BD730" s="170">
        <f>IF(AZ730=4,G730,0)</f>
        <v>0</v>
      </c>
      <c r="BE730" s="170">
        <f>IF(AZ730=5,G730,0)</f>
        <v>0</v>
      </c>
      <c r="CA730" s="199">
        <v>12</v>
      </c>
      <c r="CB730" s="199">
        <v>0</v>
      </c>
      <c r="CZ730" s="170">
        <v>0</v>
      </c>
    </row>
    <row r="731" spans="1:104">
      <c r="A731" s="200"/>
      <c r="B731" s="201"/>
      <c r="C731" s="247" t="s">
        <v>997</v>
      </c>
      <c r="D731" s="248"/>
      <c r="E731" s="202">
        <v>1</v>
      </c>
      <c r="F731" s="203"/>
      <c r="G731" s="204"/>
      <c r="M731" s="205" t="s">
        <v>997</v>
      </c>
      <c r="O731" s="192"/>
    </row>
    <row r="732" spans="1:104" ht="20.399999999999999">
      <c r="A732" s="193">
        <v>255</v>
      </c>
      <c r="B732" s="194" t="s">
        <v>998</v>
      </c>
      <c r="C732" s="195" t="s">
        <v>999</v>
      </c>
      <c r="D732" s="196" t="s">
        <v>25</v>
      </c>
      <c r="E732" s="197">
        <v>140</v>
      </c>
      <c r="F732" s="225">
        <v>0</v>
      </c>
      <c r="G732" s="198">
        <f>E732*F732</f>
        <v>0</v>
      </c>
      <c r="O732" s="192">
        <v>2</v>
      </c>
      <c r="AA732" s="170">
        <v>12</v>
      </c>
      <c r="AB732" s="170">
        <v>0</v>
      </c>
      <c r="AC732" s="170">
        <v>201</v>
      </c>
      <c r="AZ732" s="170">
        <v>2</v>
      </c>
      <c r="BA732" s="170">
        <f>IF(AZ732=1,G732,0)</f>
        <v>0</v>
      </c>
      <c r="BB732" s="170">
        <f>IF(AZ732=2,G732,0)</f>
        <v>0</v>
      </c>
      <c r="BC732" s="170">
        <f>IF(AZ732=3,G732,0)</f>
        <v>0</v>
      </c>
      <c r="BD732" s="170">
        <f>IF(AZ732=4,G732,0)</f>
        <v>0</v>
      </c>
      <c r="BE732" s="170">
        <f>IF(AZ732=5,G732,0)</f>
        <v>0</v>
      </c>
      <c r="CA732" s="199">
        <v>12</v>
      </c>
      <c r="CB732" s="199">
        <v>0</v>
      </c>
      <c r="CZ732" s="170">
        <v>0</v>
      </c>
    </row>
    <row r="733" spans="1:104">
      <c r="A733" s="200"/>
      <c r="B733" s="201"/>
      <c r="C733" s="247" t="s">
        <v>1000</v>
      </c>
      <c r="D733" s="248"/>
      <c r="E733" s="202">
        <v>140</v>
      </c>
      <c r="F733" s="203"/>
      <c r="G733" s="204"/>
      <c r="M733" s="205" t="s">
        <v>1000</v>
      </c>
      <c r="O733" s="192"/>
    </row>
    <row r="734" spans="1:104">
      <c r="A734" s="193">
        <v>256</v>
      </c>
      <c r="B734" s="194" t="s">
        <v>1001</v>
      </c>
      <c r="C734" s="195" t="s">
        <v>1002</v>
      </c>
      <c r="D734" s="196" t="s">
        <v>24</v>
      </c>
      <c r="E734" s="197">
        <v>1</v>
      </c>
      <c r="F734" s="225">
        <v>0</v>
      </c>
      <c r="G734" s="198">
        <f>E734*F734</f>
        <v>0</v>
      </c>
      <c r="O734" s="192">
        <v>2</v>
      </c>
      <c r="AA734" s="170">
        <v>12</v>
      </c>
      <c r="AB734" s="170">
        <v>0</v>
      </c>
      <c r="AC734" s="170">
        <v>229</v>
      </c>
      <c r="AZ734" s="170">
        <v>2</v>
      </c>
      <c r="BA734" s="170">
        <f>IF(AZ734=1,G734,0)</f>
        <v>0</v>
      </c>
      <c r="BB734" s="170">
        <f>IF(AZ734=2,G734,0)</f>
        <v>0</v>
      </c>
      <c r="BC734" s="170">
        <f>IF(AZ734=3,G734,0)</f>
        <v>0</v>
      </c>
      <c r="BD734" s="170">
        <f>IF(AZ734=4,G734,0)</f>
        <v>0</v>
      </c>
      <c r="BE734" s="170">
        <f>IF(AZ734=5,G734,0)</f>
        <v>0</v>
      </c>
      <c r="CA734" s="199">
        <v>12</v>
      </c>
      <c r="CB734" s="199">
        <v>0</v>
      </c>
      <c r="CZ734" s="170">
        <v>0</v>
      </c>
    </row>
    <row r="735" spans="1:104">
      <c r="A735" s="200"/>
      <c r="B735" s="201"/>
      <c r="C735" s="247" t="s">
        <v>1003</v>
      </c>
      <c r="D735" s="248"/>
      <c r="E735" s="202">
        <v>1</v>
      </c>
      <c r="F735" s="203"/>
      <c r="G735" s="204"/>
      <c r="M735" s="205" t="s">
        <v>1003</v>
      </c>
      <c r="O735" s="192"/>
    </row>
    <row r="736" spans="1:104">
      <c r="A736" s="193">
        <v>257</v>
      </c>
      <c r="B736" s="194" t="s">
        <v>1004</v>
      </c>
      <c r="C736" s="195" t="s">
        <v>1005</v>
      </c>
      <c r="D736" s="196" t="s">
        <v>25</v>
      </c>
      <c r="E736" s="197">
        <v>3.4</v>
      </c>
      <c r="F736" s="225">
        <v>0</v>
      </c>
      <c r="G736" s="198">
        <f>E736*F736</f>
        <v>0</v>
      </c>
      <c r="O736" s="192">
        <v>2</v>
      </c>
      <c r="AA736" s="170">
        <v>12</v>
      </c>
      <c r="AB736" s="170">
        <v>0</v>
      </c>
      <c r="AC736" s="170">
        <v>233</v>
      </c>
      <c r="AZ736" s="170">
        <v>2</v>
      </c>
      <c r="BA736" s="170">
        <f>IF(AZ736=1,G736,0)</f>
        <v>0</v>
      </c>
      <c r="BB736" s="170">
        <f>IF(AZ736=2,G736,0)</f>
        <v>0</v>
      </c>
      <c r="BC736" s="170">
        <f>IF(AZ736=3,G736,0)</f>
        <v>0</v>
      </c>
      <c r="BD736" s="170">
        <f>IF(AZ736=4,G736,0)</f>
        <v>0</v>
      </c>
      <c r="BE736" s="170">
        <f>IF(AZ736=5,G736,0)</f>
        <v>0</v>
      </c>
      <c r="CA736" s="199">
        <v>12</v>
      </c>
      <c r="CB736" s="199">
        <v>0</v>
      </c>
      <c r="CZ736" s="170">
        <v>0</v>
      </c>
    </row>
    <row r="737" spans="1:104">
      <c r="A737" s="200"/>
      <c r="B737" s="201"/>
      <c r="C737" s="247" t="s">
        <v>1006</v>
      </c>
      <c r="D737" s="248"/>
      <c r="E737" s="202">
        <v>3.4</v>
      </c>
      <c r="F737" s="203"/>
      <c r="G737" s="204"/>
      <c r="M737" s="205" t="s">
        <v>1006</v>
      </c>
      <c r="O737" s="192"/>
    </row>
    <row r="738" spans="1:104">
      <c r="A738" s="193">
        <v>258</v>
      </c>
      <c r="B738" s="194" t="s">
        <v>1007</v>
      </c>
      <c r="C738" s="195" t="s">
        <v>1008</v>
      </c>
      <c r="D738" s="196" t="s">
        <v>24</v>
      </c>
      <c r="E738" s="197">
        <v>2</v>
      </c>
      <c r="F738" s="225">
        <v>0</v>
      </c>
      <c r="G738" s="198">
        <f>E738*F738</f>
        <v>0</v>
      </c>
      <c r="O738" s="192">
        <v>2</v>
      </c>
      <c r="AA738" s="170">
        <v>12</v>
      </c>
      <c r="AB738" s="170">
        <v>0</v>
      </c>
      <c r="AC738" s="170">
        <v>230</v>
      </c>
      <c r="AZ738" s="170">
        <v>2</v>
      </c>
      <c r="BA738" s="170">
        <f>IF(AZ738=1,G738,0)</f>
        <v>0</v>
      </c>
      <c r="BB738" s="170">
        <f>IF(AZ738=2,G738,0)</f>
        <v>0</v>
      </c>
      <c r="BC738" s="170">
        <f>IF(AZ738=3,G738,0)</f>
        <v>0</v>
      </c>
      <c r="BD738" s="170">
        <f>IF(AZ738=4,G738,0)</f>
        <v>0</v>
      </c>
      <c r="BE738" s="170">
        <f>IF(AZ738=5,G738,0)</f>
        <v>0</v>
      </c>
      <c r="CA738" s="199">
        <v>12</v>
      </c>
      <c r="CB738" s="199">
        <v>0</v>
      </c>
      <c r="CZ738" s="170">
        <v>0</v>
      </c>
    </row>
    <row r="739" spans="1:104">
      <c r="A739" s="200"/>
      <c r="B739" s="201"/>
      <c r="C739" s="247" t="s">
        <v>1009</v>
      </c>
      <c r="D739" s="248"/>
      <c r="E739" s="202">
        <v>2</v>
      </c>
      <c r="F739" s="203"/>
      <c r="G739" s="204"/>
      <c r="M739" s="205" t="s">
        <v>1009</v>
      </c>
      <c r="O739" s="192"/>
    </row>
    <row r="740" spans="1:104" ht="20.399999999999999">
      <c r="A740" s="193">
        <v>259</v>
      </c>
      <c r="B740" s="194" t="s">
        <v>1010</v>
      </c>
      <c r="C740" s="195" t="s">
        <v>1011</v>
      </c>
      <c r="D740" s="196" t="s">
        <v>32</v>
      </c>
      <c r="E740" s="197">
        <v>1</v>
      </c>
      <c r="F740" s="225">
        <v>0</v>
      </c>
      <c r="G740" s="198">
        <f>E740*F740</f>
        <v>0</v>
      </c>
      <c r="O740" s="192">
        <v>2</v>
      </c>
      <c r="AA740" s="170">
        <v>12</v>
      </c>
      <c r="AB740" s="170">
        <v>0</v>
      </c>
      <c r="AC740" s="170">
        <v>202</v>
      </c>
      <c r="AZ740" s="170">
        <v>2</v>
      </c>
      <c r="BA740" s="170">
        <f>IF(AZ740=1,G740,0)</f>
        <v>0</v>
      </c>
      <c r="BB740" s="170">
        <f>IF(AZ740=2,G740,0)</f>
        <v>0</v>
      </c>
      <c r="BC740" s="170">
        <f>IF(AZ740=3,G740,0)</f>
        <v>0</v>
      </c>
      <c r="BD740" s="170">
        <f>IF(AZ740=4,G740,0)</f>
        <v>0</v>
      </c>
      <c r="BE740" s="170">
        <f>IF(AZ740=5,G740,0)</f>
        <v>0</v>
      </c>
      <c r="CA740" s="199">
        <v>12</v>
      </c>
      <c r="CB740" s="199">
        <v>0</v>
      </c>
      <c r="CZ740" s="170">
        <v>0</v>
      </c>
    </row>
    <row r="741" spans="1:104">
      <c r="A741" s="200"/>
      <c r="B741" s="201"/>
      <c r="C741" s="247" t="s">
        <v>1012</v>
      </c>
      <c r="D741" s="248"/>
      <c r="E741" s="202">
        <v>1</v>
      </c>
      <c r="F741" s="203"/>
      <c r="G741" s="204"/>
      <c r="M741" s="205" t="s">
        <v>1012</v>
      </c>
      <c r="O741" s="192"/>
    </row>
    <row r="742" spans="1:104" ht="20.399999999999999">
      <c r="A742" s="193">
        <v>260</v>
      </c>
      <c r="B742" s="194" t="s">
        <v>1013</v>
      </c>
      <c r="C742" s="195" t="s">
        <v>1014</v>
      </c>
      <c r="D742" s="196" t="s">
        <v>25</v>
      </c>
      <c r="E742" s="197">
        <v>99.7</v>
      </c>
      <c r="F742" s="225">
        <v>0</v>
      </c>
      <c r="G742" s="198">
        <f>E742*F742</f>
        <v>0</v>
      </c>
      <c r="O742" s="192">
        <v>2</v>
      </c>
      <c r="AA742" s="170">
        <v>12</v>
      </c>
      <c r="AB742" s="170">
        <v>0</v>
      </c>
      <c r="AC742" s="170">
        <v>203</v>
      </c>
      <c r="AZ742" s="170">
        <v>2</v>
      </c>
      <c r="BA742" s="170">
        <f>IF(AZ742=1,G742,0)</f>
        <v>0</v>
      </c>
      <c r="BB742" s="170">
        <f>IF(AZ742=2,G742,0)</f>
        <v>0</v>
      </c>
      <c r="BC742" s="170">
        <f>IF(AZ742=3,G742,0)</f>
        <v>0</v>
      </c>
      <c r="BD742" s="170">
        <f>IF(AZ742=4,G742,0)</f>
        <v>0</v>
      </c>
      <c r="BE742" s="170">
        <f>IF(AZ742=5,G742,0)</f>
        <v>0</v>
      </c>
      <c r="CA742" s="199">
        <v>12</v>
      </c>
      <c r="CB742" s="199">
        <v>0</v>
      </c>
      <c r="CZ742" s="170">
        <v>0</v>
      </c>
    </row>
    <row r="743" spans="1:104">
      <c r="A743" s="200"/>
      <c r="B743" s="201"/>
      <c r="C743" s="247" t="s">
        <v>1015</v>
      </c>
      <c r="D743" s="248"/>
      <c r="E743" s="202">
        <v>14.4</v>
      </c>
      <c r="F743" s="203"/>
      <c r="G743" s="204"/>
      <c r="M743" s="205" t="s">
        <v>1015</v>
      </c>
      <c r="O743" s="192"/>
    </row>
    <row r="744" spans="1:104">
      <c r="A744" s="200"/>
      <c r="B744" s="201"/>
      <c r="C744" s="247" t="s">
        <v>1016</v>
      </c>
      <c r="D744" s="248"/>
      <c r="E744" s="202">
        <v>14.9</v>
      </c>
      <c r="F744" s="203"/>
      <c r="G744" s="204"/>
      <c r="M744" s="205" t="s">
        <v>1016</v>
      </c>
      <c r="O744" s="192"/>
    </row>
    <row r="745" spans="1:104">
      <c r="A745" s="200"/>
      <c r="B745" s="201"/>
      <c r="C745" s="247" t="s">
        <v>1017</v>
      </c>
      <c r="D745" s="248"/>
      <c r="E745" s="202">
        <v>50.4</v>
      </c>
      <c r="F745" s="203"/>
      <c r="G745" s="204"/>
      <c r="M745" s="205" t="s">
        <v>1017</v>
      </c>
      <c r="O745" s="192"/>
    </row>
    <row r="746" spans="1:104">
      <c r="A746" s="200"/>
      <c r="B746" s="201"/>
      <c r="C746" s="247" t="s">
        <v>1018</v>
      </c>
      <c r="D746" s="248"/>
      <c r="E746" s="202">
        <v>20</v>
      </c>
      <c r="F746" s="203"/>
      <c r="G746" s="204"/>
      <c r="M746" s="205" t="s">
        <v>1018</v>
      </c>
      <c r="O746" s="192"/>
    </row>
    <row r="747" spans="1:104">
      <c r="A747" s="193">
        <v>261</v>
      </c>
      <c r="B747" s="194" t="s">
        <v>1019</v>
      </c>
      <c r="C747" s="195" t="s">
        <v>1020</v>
      </c>
      <c r="D747" s="196" t="s">
        <v>25</v>
      </c>
      <c r="E747" s="197">
        <v>27.65</v>
      </c>
      <c r="F747" s="225">
        <v>0</v>
      </c>
      <c r="G747" s="198">
        <f>E747*F747</f>
        <v>0</v>
      </c>
      <c r="O747" s="192">
        <v>2</v>
      </c>
      <c r="AA747" s="170">
        <v>12</v>
      </c>
      <c r="AB747" s="170">
        <v>0</v>
      </c>
      <c r="AC747" s="170">
        <v>204</v>
      </c>
      <c r="AZ747" s="170">
        <v>2</v>
      </c>
      <c r="BA747" s="170">
        <f>IF(AZ747=1,G747,0)</f>
        <v>0</v>
      </c>
      <c r="BB747" s="170">
        <f>IF(AZ747=2,G747,0)</f>
        <v>0</v>
      </c>
      <c r="BC747" s="170">
        <f>IF(AZ747=3,G747,0)</f>
        <v>0</v>
      </c>
      <c r="BD747" s="170">
        <f>IF(AZ747=4,G747,0)</f>
        <v>0</v>
      </c>
      <c r="BE747" s="170">
        <f>IF(AZ747=5,G747,0)</f>
        <v>0</v>
      </c>
      <c r="CA747" s="199">
        <v>12</v>
      </c>
      <c r="CB747" s="199">
        <v>0</v>
      </c>
      <c r="CZ747" s="170">
        <v>0</v>
      </c>
    </row>
    <row r="748" spans="1:104">
      <c r="A748" s="200"/>
      <c r="B748" s="201"/>
      <c r="C748" s="247" t="s">
        <v>1021</v>
      </c>
      <c r="D748" s="248"/>
      <c r="E748" s="202">
        <v>27.65</v>
      </c>
      <c r="F748" s="203"/>
      <c r="G748" s="204"/>
      <c r="M748" s="205" t="s">
        <v>1021</v>
      </c>
      <c r="O748" s="192"/>
    </row>
    <row r="749" spans="1:104" ht="20.399999999999999">
      <c r="A749" s="193">
        <v>262</v>
      </c>
      <c r="B749" s="194" t="s">
        <v>1022</v>
      </c>
      <c r="C749" s="195" t="s">
        <v>1023</v>
      </c>
      <c r="D749" s="196" t="s">
        <v>24</v>
      </c>
      <c r="E749" s="197">
        <v>5</v>
      </c>
      <c r="F749" s="225">
        <v>0</v>
      </c>
      <c r="G749" s="198">
        <f>E749*F749</f>
        <v>0</v>
      </c>
      <c r="O749" s="192">
        <v>2</v>
      </c>
      <c r="AA749" s="170">
        <v>12</v>
      </c>
      <c r="AB749" s="170">
        <v>0</v>
      </c>
      <c r="AC749" s="170">
        <v>205</v>
      </c>
      <c r="AZ749" s="170">
        <v>2</v>
      </c>
      <c r="BA749" s="170">
        <f>IF(AZ749=1,G749,0)</f>
        <v>0</v>
      </c>
      <c r="BB749" s="170">
        <f>IF(AZ749=2,G749,0)</f>
        <v>0</v>
      </c>
      <c r="BC749" s="170">
        <f>IF(AZ749=3,G749,0)</f>
        <v>0</v>
      </c>
      <c r="BD749" s="170">
        <f>IF(AZ749=4,G749,0)</f>
        <v>0</v>
      </c>
      <c r="BE749" s="170">
        <f>IF(AZ749=5,G749,0)</f>
        <v>0</v>
      </c>
      <c r="CA749" s="199">
        <v>12</v>
      </c>
      <c r="CB749" s="199">
        <v>0</v>
      </c>
      <c r="CZ749" s="170">
        <v>0</v>
      </c>
    </row>
    <row r="750" spans="1:104">
      <c r="A750" s="200"/>
      <c r="B750" s="201"/>
      <c r="C750" s="247" t="s">
        <v>1024</v>
      </c>
      <c r="D750" s="248"/>
      <c r="E750" s="202">
        <v>5</v>
      </c>
      <c r="F750" s="203"/>
      <c r="G750" s="204"/>
      <c r="M750" s="205" t="s">
        <v>1024</v>
      </c>
      <c r="O750" s="192"/>
    </row>
    <row r="751" spans="1:104">
      <c r="A751" s="193">
        <v>263</v>
      </c>
      <c r="B751" s="194" t="s">
        <v>1025</v>
      </c>
      <c r="C751" s="195" t="s">
        <v>1026</v>
      </c>
      <c r="D751" s="196" t="s">
        <v>88</v>
      </c>
      <c r="E751" s="197">
        <v>2.992</v>
      </c>
      <c r="F751" s="225">
        <v>0</v>
      </c>
      <c r="G751" s="198">
        <f>E751*F751</f>
        <v>0</v>
      </c>
      <c r="O751" s="192">
        <v>2</v>
      </c>
      <c r="AA751" s="170">
        <v>3</v>
      </c>
      <c r="AB751" s="170">
        <v>7</v>
      </c>
      <c r="AC751" s="170">
        <v>132301300000</v>
      </c>
      <c r="AZ751" s="170">
        <v>2</v>
      </c>
      <c r="BA751" s="170">
        <f>IF(AZ751=1,G751,0)</f>
        <v>0</v>
      </c>
      <c r="BB751" s="170">
        <f>IF(AZ751=2,G751,0)</f>
        <v>0</v>
      </c>
      <c r="BC751" s="170">
        <f>IF(AZ751=3,G751,0)</f>
        <v>0</v>
      </c>
      <c r="BD751" s="170">
        <f>IF(AZ751=4,G751,0)</f>
        <v>0</v>
      </c>
      <c r="BE751" s="170">
        <f>IF(AZ751=5,G751,0)</f>
        <v>0</v>
      </c>
      <c r="CA751" s="199">
        <v>3</v>
      </c>
      <c r="CB751" s="199">
        <v>7</v>
      </c>
      <c r="CZ751" s="170">
        <v>1E-3</v>
      </c>
    </row>
    <row r="752" spans="1:104">
      <c r="A752" s="200"/>
      <c r="B752" s="201"/>
      <c r="C752" s="247" t="s">
        <v>1027</v>
      </c>
      <c r="D752" s="248"/>
      <c r="E752" s="202">
        <v>2.992</v>
      </c>
      <c r="F752" s="203"/>
      <c r="G752" s="204"/>
      <c r="M752" s="205" t="s">
        <v>1027</v>
      </c>
      <c r="O752" s="192"/>
    </row>
    <row r="753" spans="1:104">
      <c r="A753" s="193">
        <v>264</v>
      </c>
      <c r="B753" s="194" t="s">
        <v>1028</v>
      </c>
      <c r="C753" s="195" t="s">
        <v>1029</v>
      </c>
      <c r="D753" s="196" t="s">
        <v>24</v>
      </c>
      <c r="E753" s="197">
        <v>1</v>
      </c>
      <c r="F753" s="225">
        <v>0</v>
      </c>
      <c r="G753" s="198">
        <f>E753*F753</f>
        <v>0</v>
      </c>
      <c r="O753" s="192">
        <v>2</v>
      </c>
      <c r="AA753" s="170">
        <v>3</v>
      </c>
      <c r="AB753" s="170">
        <v>7</v>
      </c>
      <c r="AC753" s="170">
        <v>42972874</v>
      </c>
      <c r="AZ753" s="170">
        <v>2</v>
      </c>
      <c r="BA753" s="170">
        <f>IF(AZ753=1,G753,0)</f>
        <v>0</v>
      </c>
      <c r="BB753" s="170">
        <f>IF(AZ753=2,G753,0)</f>
        <v>0</v>
      </c>
      <c r="BC753" s="170">
        <f>IF(AZ753=3,G753,0)</f>
        <v>0</v>
      </c>
      <c r="BD753" s="170">
        <f>IF(AZ753=4,G753,0)</f>
        <v>0</v>
      </c>
      <c r="BE753" s="170">
        <f>IF(AZ753=5,G753,0)</f>
        <v>0</v>
      </c>
      <c r="CA753" s="199">
        <v>3</v>
      </c>
      <c r="CB753" s="199">
        <v>7</v>
      </c>
      <c r="CZ753" s="170">
        <v>3.5000000000000001E-3</v>
      </c>
    </row>
    <row r="754" spans="1:104">
      <c r="A754" s="200"/>
      <c r="B754" s="201"/>
      <c r="C754" s="247" t="s">
        <v>904</v>
      </c>
      <c r="D754" s="248"/>
      <c r="E754" s="202">
        <v>1</v>
      </c>
      <c r="F754" s="203"/>
      <c r="G754" s="204"/>
      <c r="M754" s="205" t="s">
        <v>904</v>
      </c>
      <c r="O754" s="192"/>
    </row>
    <row r="755" spans="1:104">
      <c r="A755" s="193">
        <v>265</v>
      </c>
      <c r="B755" s="194" t="s">
        <v>1030</v>
      </c>
      <c r="C755" s="195" t="s">
        <v>1031</v>
      </c>
      <c r="D755" s="196" t="s">
        <v>24</v>
      </c>
      <c r="E755" s="197">
        <v>4</v>
      </c>
      <c r="F755" s="225">
        <v>0</v>
      </c>
      <c r="G755" s="198">
        <f>E755*F755</f>
        <v>0</v>
      </c>
      <c r="O755" s="192">
        <v>2</v>
      </c>
      <c r="AA755" s="170">
        <v>3</v>
      </c>
      <c r="AB755" s="170">
        <v>1</v>
      </c>
      <c r="AC755" s="170">
        <v>42972875</v>
      </c>
      <c r="AZ755" s="170">
        <v>2</v>
      </c>
      <c r="BA755" s="170">
        <f>IF(AZ755=1,G755,0)</f>
        <v>0</v>
      </c>
      <c r="BB755" s="170">
        <f>IF(AZ755=2,G755,0)</f>
        <v>0</v>
      </c>
      <c r="BC755" s="170">
        <f>IF(AZ755=3,G755,0)</f>
        <v>0</v>
      </c>
      <c r="BD755" s="170">
        <f>IF(AZ755=4,G755,0)</f>
        <v>0</v>
      </c>
      <c r="BE755" s="170">
        <f>IF(AZ755=5,G755,0)</f>
        <v>0</v>
      </c>
      <c r="CA755" s="199">
        <v>3</v>
      </c>
      <c r="CB755" s="199">
        <v>1</v>
      </c>
      <c r="CZ755" s="170">
        <v>2.8500000000000001E-3</v>
      </c>
    </row>
    <row r="756" spans="1:104">
      <c r="A756" s="200"/>
      <c r="B756" s="201"/>
      <c r="C756" s="247" t="s">
        <v>905</v>
      </c>
      <c r="D756" s="248"/>
      <c r="E756" s="202">
        <v>4</v>
      </c>
      <c r="F756" s="203"/>
      <c r="G756" s="204"/>
      <c r="M756" s="205" t="s">
        <v>905</v>
      </c>
      <c r="O756" s="192"/>
    </row>
    <row r="757" spans="1:104">
      <c r="A757" s="193">
        <v>266</v>
      </c>
      <c r="B757" s="194" t="s">
        <v>1032</v>
      </c>
      <c r="C757" s="195" t="s">
        <v>1033</v>
      </c>
      <c r="D757" s="196" t="s">
        <v>5</v>
      </c>
      <c r="E757" s="197">
        <v>75020.025478800002</v>
      </c>
      <c r="F757" s="225">
        <v>0</v>
      </c>
      <c r="G757" s="198">
        <f>E757*F757</f>
        <v>0</v>
      </c>
      <c r="O757" s="192">
        <v>2</v>
      </c>
      <c r="AA757" s="170">
        <v>7</v>
      </c>
      <c r="AB757" s="170">
        <v>1002</v>
      </c>
      <c r="AC757" s="170">
        <v>5</v>
      </c>
      <c r="AZ757" s="170">
        <v>2</v>
      </c>
      <c r="BA757" s="170">
        <f>IF(AZ757=1,G757,0)</f>
        <v>0</v>
      </c>
      <c r="BB757" s="170">
        <f>IF(AZ757=2,G757,0)</f>
        <v>0</v>
      </c>
      <c r="BC757" s="170">
        <f>IF(AZ757=3,G757,0)</f>
        <v>0</v>
      </c>
      <c r="BD757" s="170">
        <f>IF(AZ757=4,G757,0)</f>
        <v>0</v>
      </c>
      <c r="BE757" s="170">
        <f>IF(AZ757=5,G757,0)</f>
        <v>0</v>
      </c>
      <c r="CA757" s="199">
        <v>7</v>
      </c>
      <c r="CB757" s="199">
        <v>1002</v>
      </c>
      <c r="CZ757" s="170">
        <v>0</v>
      </c>
    </row>
    <row r="758" spans="1:104">
      <c r="A758" s="206"/>
      <c r="B758" s="207" t="s">
        <v>89</v>
      </c>
      <c r="C758" s="208" t="str">
        <f>CONCATENATE(B590," ",C590)</f>
        <v>767 Konstrukce zámečnické</v>
      </c>
      <c r="D758" s="209"/>
      <c r="E758" s="210"/>
      <c r="F758" s="211"/>
      <c r="G758" s="212">
        <f>SUM(G590:G757)</f>
        <v>0</v>
      </c>
      <c r="O758" s="192">
        <v>4</v>
      </c>
      <c r="BA758" s="213">
        <f>SUM(BA590:BA757)</f>
        <v>0</v>
      </c>
      <c r="BB758" s="213">
        <f>SUM(BB590:BB757)</f>
        <v>0</v>
      </c>
      <c r="BC758" s="213">
        <f>SUM(BC590:BC757)</f>
        <v>0</v>
      </c>
      <c r="BD758" s="213">
        <f>SUM(BD590:BD757)</f>
        <v>0</v>
      </c>
      <c r="BE758" s="213">
        <f>SUM(BE590:BE757)</f>
        <v>0</v>
      </c>
    </row>
    <row r="759" spans="1:104">
      <c r="A759" s="185" t="s">
        <v>23</v>
      </c>
      <c r="B759" s="186" t="s">
        <v>1034</v>
      </c>
      <c r="C759" s="187" t="s">
        <v>1035</v>
      </c>
      <c r="D759" s="188"/>
      <c r="E759" s="189"/>
      <c r="F759" s="189"/>
      <c r="G759" s="190"/>
      <c r="H759" s="191"/>
      <c r="I759" s="191"/>
      <c r="O759" s="192">
        <v>1</v>
      </c>
    </row>
    <row r="760" spans="1:104">
      <c r="A760" s="193">
        <v>267</v>
      </c>
      <c r="B760" s="194" t="s">
        <v>1036</v>
      </c>
      <c r="C760" s="195" t="s">
        <v>1037</v>
      </c>
      <c r="D760" s="196" t="s">
        <v>90</v>
      </c>
      <c r="E760" s="197">
        <v>844.94320000000005</v>
      </c>
      <c r="F760" s="225">
        <v>0</v>
      </c>
      <c r="G760" s="198">
        <f>E760*F760</f>
        <v>0</v>
      </c>
      <c r="O760" s="192">
        <v>2</v>
      </c>
      <c r="AA760" s="170">
        <v>1</v>
      </c>
      <c r="AB760" s="170">
        <v>7</v>
      </c>
      <c r="AC760" s="170">
        <v>7</v>
      </c>
      <c r="AZ760" s="170">
        <v>2</v>
      </c>
      <c r="BA760" s="170">
        <f>IF(AZ760=1,G760,0)</f>
        <v>0</v>
      </c>
      <c r="BB760" s="170">
        <f>IF(AZ760=2,G760,0)</f>
        <v>0</v>
      </c>
      <c r="BC760" s="170">
        <f>IF(AZ760=3,G760,0)</f>
        <v>0</v>
      </c>
      <c r="BD760" s="170">
        <f>IF(AZ760=4,G760,0)</f>
        <v>0</v>
      </c>
      <c r="BE760" s="170">
        <f>IF(AZ760=5,G760,0)</f>
        <v>0</v>
      </c>
      <c r="CA760" s="199">
        <v>1</v>
      </c>
      <c r="CB760" s="199">
        <v>7</v>
      </c>
      <c r="CZ760" s="170">
        <v>2.1000000000000001E-4</v>
      </c>
    </row>
    <row r="761" spans="1:104">
      <c r="A761" s="200"/>
      <c r="B761" s="201"/>
      <c r="C761" s="247" t="s">
        <v>1038</v>
      </c>
      <c r="D761" s="248"/>
      <c r="E761" s="202">
        <v>844.94320000000005</v>
      </c>
      <c r="F761" s="203"/>
      <c r="G761" s="204"/>
      <c r="M761" s="205" t="s">
        <v>1038</v>
      </c>
      <c r="O761" s="192"/>
    </row>
    <row r="762" spans="1:104">
      <c r="A762" s="193">
        <v>268</v>
      </c>
      <c r="B762" s="194" t="s">
        <v>1039</v>
      </c>
      <c r="C762" s="195" t="s">
        <v>1040</v>
      </c>
      <c r="D762" s="196" t="s">
        <v>25</v>
      </c>
      <c r="E762" s="197">
        <v>463.79</v>
      </c>
      <c r="F762" s="225">
        <v>0</v>
      </c>
      <c r="G762" s="198">
        <f>E762*F762</f>
        <v>0</v>
      </c>
      <c r="O762" s="192">
        <v>2</v>
      </c>
      <c r="AA762" s="170">
        <v>1</v>
      </c>
      <c r="AB762" s="170">
        <v>7</v>
      </c>
      <c r="AC762" s="170">
        <v>7</v>
      </c>
      <c r="AZ762" s="170">
        <v>2</v>
      </c>
      <c r="BA762" s="170">
        <f>IF(AZ762=1,G762,0)</f>
        <v>0</v>
      </c>
      <c r="BB762" s="170">
        <f>IF(AZ762=2,G762,0)</f>
        <v>0</v>
      </c>
      <c r="BC762" s="170">
        <f>IF(AZ762=3,G762,0)</f>
        <v>0</v>
      </c>
      <c r="BD762" s="170">
        <f>IF(AZ762=4,G762,0)</f>
        <v>0</v>
      </c>
      <c r="BE762" s="170">
        <f>IF(AZ762=5,G762,0)</f>
        <v>0</v>
      </c>
      <c r="CA762" s="199">
        <v>1</v>
      </c>
      <c r="CB762" s="199">
        <v>7</v>
      </c>
      <c r="CZ762" s="170">
        <v>3.2000000000000003E-4</v>
      </c>
    </row>
    <row r="763" spans="1:104">
      <c r="A763" s="200"/>
      <c r="B763" s="201"/>
      <c r="C763" s="247" t="s">
        <v>123</v>
      </c>
      <c r="D763" s="248"/>
      <c r="E763" s="202">
        <v>0</v>
      </c>
      <c r="F763" s="203"/>
      <c r="G763" s="204"/>
      <c r="M763" s="205" t="s">
        <v>123</v>
      </c>
      <c r="O763" s="192"/>
    </row>
    <row r="764" spans="1:104">
      <c r="A764" s="200"/>
      <c r="B764" s="201"/>
      <c r="C764" s="247" t="s">
        <v>1041</v>
      </c>
      <c r="D764" s="248"/>
      <c r="E764" s="202">
        <v>23.01</v>
      </c>
      <c r="F764" s="203"/>
      <c r="G764" s="204"/>
      <c r="M764" s="205" t="s">
        <v>1041</v>
      </c>
      <c r="O764" s="192"/>
    </row>
    <row r="765" spans="1:104" ht="21">
      <c r="A765" s="200"/>
      <c r="B765" s="201"/>
      <c r="C765" s="247" t="s">
        <v>1042</v>
      </c>
      <c r="D765" s="248"/>
      <c r="E765" s="202">
        <v>51.1</v>
      </c>
      <c r="F765" s="203"/>
      <c r="G765" s="204"/>
      <c r="M765" s="205" t="s">
        <v>1042</v>
      </c>
      <c r="O765" s="192"/>
    </row>
    <row r="766" spans="1:104">
      <c r="A766" s="200"/>
      <c r="B766" s="201"/>
      <c r="C766" s="247" t="s">
        <v>1043</v>
      </c>
      <c r="D766" s="248"/>
      <c r="E766" s="202">
        <v>11.6</v>
      </c>
      <c r="F766" s="203"/>
      <c r="G766" s="204"/>
      <c r="M766" s="205" t="s">
        <v>1043</v>
      </c>
      <c r="O766" s="192"/>
    </row>
    <row r="767" spans="1:104" ht="21">
      <c r="A767" s="200"/>
      <c r="B767" s="201"/>
      <c r="C767" s="247" t="s">
        <v>1044</v>
      </c>
      <c r="D767" s="248"/>
      <c r="E767" s="202">
        <v>52.05</v>
      </c>
      <c r="F767" s="203"/>
      <c r="G767" s="204"/>
      <c r="M767" s="205" t="s">
        <v>1044</v>
      </c>
      <c r="O767" s="192"/>
    </row>
    <row r="768" spans="1:104">
      <c r="A768" s="200"/>
      <c r="B768" s="201"/>
      <c r="C768" s="247" t="s">
        <v>1045</v>
      </c>
      <c r="D768" s="248"/>
      <c r="E768" s="202">
        <v>8.9</v>
      </c>
      <c r="F768" s="203"/>
      <c r="G768" s="204"/>
      <c r="M768" s="205" t="s">
        <v>1045</v>
      </c>
      <c r="O768" s="192"/>
    </row>
    <row r="769" spans="1:104">
      <c r="A769" s="200"/>
      <c r="B769" s="201"/>
      <c r="C769" s="254" t="s">
        <v>122</v>
      </c>
      <c r="D769" s="248"/>
      <c r="E769" s="214">
        <v>146.66</v>
      </c>
      <c r="F769" s="203"/>
      <c r="G769" s="204"/>
      <c r="M769" s="205" t="s">
        <v>122</v>
      </c>
      <c r="O769" s="192"/>
    </row>
    <row r="770" spans="1:104">
      <c r="A770" s="200"/>
      <c r="B770" s="201"/>
      <c r="C770" s="247" t="s">
        <v>124</v>
      </c>
      <c r="D770" s="248"/>
      <c r="E770" s="202">
        <v>0</v>
      </c>
      <c r="F770" s="203"/>
      <c r="G770" s="204"/>
      <c r="M770" s="205" t="s">
        <v>124</v>
      </c>
      <c r="O770" s="192"/>
    </row>
    <row r="771" spans="1:104">
      <c r="A771" s="200"/>
      <c r="B771" s="201"/>
      <c r="C771" s="247" t="s">
        <v>1046</v>
      </c>
      <c r="D771" s="248"/>
      <c r="E771" s="202">
        <v>90.1</v>
      </c>
      <c r="F771" s="203"/>
      <c r="G771" s="204"/>
      <c r="M771" s="205" t="s">
        <v>1046</v>
      </c>
      <c r="O771" s="192"/>
    </row>
    <row r="772" spans="1:104">
      <c r="A772" s="200"/>
      <c r="B772" s="201"/>
      <c r="C772" s="247" t="s">
        <v>1047</v>
      </c>
      <c r="D772" s="248"/>
      <c r="E772" s="202">
        <v>46.3</v>
      </c>
      <c r="F772" s="203"/>
      <c r="G772" s="204"/>
      <c r="M772" s="205" t="s">
        <v>1047</v>
      </c>
      <c r="O772" s="192"/>
    </row>
    <row r="773" spans="1:104">
      <c r="A773" s="200"/>
      <c r="B773" s="201"/>
      <c r="C773" s="247" t="s">
        <v>1048</v>
      </c>
      <c r="D773" s="248"/>
      <c r="E773" s="202">
        <v>48.3</v>
      </c>
      <c r="F773" s="203"/>
      <c r="G773" s="204"/>
      <c r="M773" s="205" t="s">
        <v>1048</v>
      </c>
      <c r="O773" s="192"/>
    </row>
    <row r="774" spans="1:104">
      <c r="A774" s="200"/>
      <c r="B774" s="201"/>
      <c r="C774" s="247" t="s">
        <v>1049</v>
      </c>
      <c r="D774" s="248"/>
      <c r="E774" s="202">
        <v>22.43</v>
      </c>
      <c r="F774" s="203"/>
      <c r="G774" s="204"/>
      <c r="M774" s="205" t="s">
        <v>1049</v>
      </c>
      <c r="O774" s="192"/>
    </row>
    <row r="775" spans="1:104">
      <c r="A775" s="200"/>
      <c r="B775" s="201"/>
      <c r="C775" s="254" t="s">
        <v>122</v>
      </c>
      <c r="D775" s="248"/>
      <c r="E775" s="214">
        <v>207.13</v>
      </c>
      <c r="F775" s="203"/>
      <c r="G775" s="204"/>
      <c r="M775" s="205" t="s">
        <v>122</v>
      </c>
      <c r="O775" s="192"/>
    </row>
    <row r="776" spans="1:104">
      <c r="A776" s="200"/>
      <c r="B776" s="201"/>
      <c r="C776" s="247" t="s">
        <v>1050</v>
      </c>
      <c r="D776" s="248"/>
      <c r="E776" s="202">
        <v>55</v>
      </c>
      <c r="F776" s="203"/>
      <c r="G776" s="204"/>
      <c r="M776" s="205" t="s">
        <v>1050</v>
      </c>
      <c r="O776" s="192"/>
    </row>
    <row r="777" spans="1:104">
      <c r="A777" s="200"/>
      <c r="B777" s="201"/>
      <c r="C777" s="247" t="s">
        <v>1051</v>
      </c>
      <c r="D777" s="248"/>
      <c r="E777" s="202">
        <v>55</v>
      </c>
      <c r="F777" s="203"/>
      <c r="G777" s="204"/>
      <c r="M777" s="205" t="s">
        <v>1051</v>
      </c>
      <c r="O777" s="192"/>
    </row>
    <row r="778" spans="1:104">
      <c r="A778" s="193">
        <v>269</v>
      </c>
      <c r="B778" s="194" t="s">
        <v>1052</v>
      </c>
      <c r="C778" s="195" t="s">
        <v>1053</v>
      </c>
      <c r="D778" s="196" t="s">
        <v>90</v>
      </c>
      <c r="E778" s="197">
        <v>807.84</v>
      </c>
      <c r="F778" s="225">
        <v>0</v>
      </c>
      <c r="G778" s="198">
        <f>E778*F778</f>
        <v>0</v>
      </c>
      <c r="O778" s="192">
        <v>2</v>
      </c>
      <c r="AA778" s="170">
        <v>1</v>
      </c>
      <c r="AB778" s="170">
        <v>0</v>
      </c>
      <c r="AC778" s="170">
        <v>0</v>
      </c>
      <c r="AZ778" s="170">
        <v>2</v>
      </c>
      <c r="BA778" s="170">
        <f>IF(AZ778=1,G778,0)</f>
        <v>0</v>
      </c>
      <c r="BB778" s="170">
        <f>IF(AZ778=2,G778,0)</f>
        <v>0</v>
      </c>
      <c r="BC778" s="170">
        <f>IF(AZ778=3,G778,0)</f>
        <v>0</v>
      </c>
      <c r="BD778" s="170">
        <f>IF(AZ778=4,G778,0)</f>
        <v>0</v>
      </c>
      <c r="BE778" s="170">
        <f>IF(AZ778=5,G778,0)</f>
        <v>0</v>
      </c>
      <c r="CA778" s="199">
        <v>1</v>
      </c>
      <c r="CB778" s="199">
        <v>0</v>
      </c>
      <c r="CZ778" s="170">
        <v>5.7499999999999999E-3</v>
      </c>
    </row>
    <row r="779" spans="1:104">
      <c r="A779" s="200"/>
      <c r="B779" s="201"/>
      <c r="C779" s="247" t="s">
        <v>1054</v>
      </c>
      <c r="D779" s="248"/>
      <c r="E779" s="202">
        <v>0</v>
      </c>
      <c r="F779" s="203"/>
      <c r="G779" s="204"/>
      <c r="M779" s="205" t="s">
        <v>1054</v>
      </c>
      <c r="O779" s="192"/>
    </row>
    <row r="780" spans="1:104">
      <c r="A780" s="200"/>
      <c r="B780" s="201"/>
      <c r="C780" s="247" t="s">
        <v>1055</v>
      </c>
      <c r="D780" s="248"/>
      <c r="E780" s="202">
        <v>14.8</v>
      </c>
      <c r="F780" s="203"/>
      <c r="G780" s="204"/>
      <c r="M780" s="205" t="s">
        <v>1055</v>
      </c>
      <c r="O780" s="192"/>
    </row>
    <row r="781" spans="1:104">
      <c r="A781" s="200"/>
      <c r="B781" s="201"/>
      <c r="C781" s="247" t="s">
        <v>390</v>
      </c>
      <c r="D781" s="248"/>
      <c r="E781" s="202">
        <v>193.3</v>
      </c>
      <c r="F781" s="203"/>
      <c r="G781" s="204"/>
      <c r="M781" s="205" t="s">
        <v>390</v>
      </c>
      <c r="O781" s="192"/>
    </row>
    <row r="782" spans="1:104" ht="31.2">
      <c r="A782" s="200"/>
      <c r="B782" s="201"/>
      <c r="C782" s="247" t="s">
        <v>386</v>
      </c>
      <c r="D782" s="248"/>
      <c r="E782" s="202">
        <v>48.26</v>
      </c>
      <c r="F782" s="203"/>
      <c r="G782" s="204"/>
      <c r="M782" s="205" t="s">
        <v>386</v>
      </c>
      <c r="O782" s="192"/>
    </row>
    <row r="783" spans="1:104">
      <c r="A783" s="200"/>
      <c r="B783" s="201"/>
      <c r="C783" s="247" t="s">
        <v>387</v>
      </c>
      <c r="D783" s="248"/>
      <c r="E783" s="202">
        <v>24.61</v>
      </c>
      <c r="F783" s="203"/>
      <c r="G783" s="204"/>
      <c r="M783" s="205" t="s">
        <v>387</v>
      </c>
      <c r="O783" s="192"/>
    </row>
    <row r="784" spans="1:104">
      <c r="A784" s="200"/>
      <c r="B784" s="201"/>
      <c r="C784" s="247" t="s">
        <v>277</v>
      </c>
      <c r="D784" s="248"/>
      <c r="E784" s="202">
        <v>18.329999999999998</v>
      </c>
      <c r="F784" s="203"/>
      <c r="G784" s="204"/>
      <c r="M784" s="205" t="s">
        <v>277</v>
      </c>
      <c r="O784" s="192"/>
    </row>
    <row r="785" spans="1:104">
      <c r="A785" s="200"/>
      <c r="B785" s="201"/>
      <c r="C785" s="247" t="s">
        <v>278</v>
      </c>
      <c r="D785" s="248"/>
      <c r="E785" s="202">
        <v>30.07</v>
      </c>
      <c r="F785" s="203"/>
      <c r="G785" s="204"/>
      <c r="M785" s="205" t="s">
        <v>278</v>
      </c>
      <c r="O785" s="192"/>
    </row>
    <row r="786" spans="1:104">
      <c r="A786" s="200"/>
      <c r="B786" s="201"/>
      <c r="C786" s="247" t="s">
        <v>279</v>
      </c>
      <c r="D786" s="248"/>
      <c r="E786" s="202">
        <v>40.58</v>
      </c>
      <c r="F786" s="203"/>
      <c r="G786" s="204"/>
      <c r="M786" s="205" t="s">
        <v>279</v>
      </c>
      <c r="O786" s="192"/>
    </row>
    <row r="787" spans="1:104">
      <c r="A787" s="200"/>
      <c r="B787" s="201"/>
      <c r="C787" s="247" t="s">
        <v>280</v>
      </c>
      <c r="D787" s="248"/>
      <c r="E787" s="202">
        <v>32.15</v>
      </c>
      <c r="F787" s="203"/>
      <c r="G787" s="204"/>
      <c r="M787" s="205" t="s">
        <v>280</v>
      </c>
      <c r="O787" s="192"/>
    </row>
    <row r="788" spans="1:104">
      <c r="A788" s="200"/>
      <c r="B788" s="201"/>
      <c r="C788" s="247" t="s">
        <v>281</v>
      </c>
      <c r="D788" s="248"/>
      <c r="E788" s="202">
        <v>54.08</v>
      </c>
      <c r="F788" s="203"/>
      <c r="G788" s="204"/>
      <c r="M788" s="205" t="s">
        <v>281</v>
      </c>
      <c r="O788" s="192"/>
    </row>
    <row r="789" spans="1:104">
      <c r="A789" s="200"/>
      <c r="B789" s="201"/>
      <c r="C789" s="247" t="s">
        <v>282</v>
      </c>
      <c r="D789" s="248"/>
      <c r="E789" s="202">
        <v>23.04</v>
      </c>
      <c r="F789" s="203"/>
      <c r="G789" s="204"/>
      <c r="M789" s="205" t="s">
        <v>282</v>
      </c>
      <c r="O789" s="192"/>
    </row>
    <row r="790" spans="1:104">
      <c r="A790" s="200"/>
      <c r="B790" s="201"/>
      <c r="C790" s="247" t="s">
        <v>283</v>
      </c>
      <c r="D790" s="248"/>
      <c r="E790" s="202">
        <v>22.04</v>
      </c>
      <c r="F790" s="203"/>
      <c r="G790" s="204"/>
      <c r="M790" s="205" t="s">
        <v>283</v>
      </c>
      <c r="O790" s="192"/>
    </row>
    <row r="791" spans="1:104">
      <c r="A791" s="200"/>
      <c r="B791" s="201"/>
      <c r="C791" s="247" t="s">
        <v>394</v>
      </c>
      <c r="D791" s="248"/>
      <c r="E791" s="202">
        <v>248.83</v>
      </c>
      <c r="F791" s="203"/>
      <c r="G791" s="204"/>
      <c r="M791" s="205" t="s">
        <v>394</v>
      </c>
      <c r="O791" s="192"/>
    </row>
    <row r="792" spans="1:104">
      <c r="A792" s="200"/>
      <c r="B792" s="201"/>
      <c r="C792" s="247" t="s">
        <v>391</v>
      </c>
      <c r="D792" s="248"/>
      <c r="E792" s="202">
        <v>11.15</v>
      </c>
      <c r="F792" s="203"/>
      <c r="G792" s="204"/>
      <c r="M792" s="205" t="s">
        <v>391</v>
      </c>
      <c r="O792" s="192"/>
    </row>
    <row r="793" spans="1:104">
      <c r="A793" s="200"/>
      <c r="B793" s="201"/>
      <c r="C793" s="247" t="s">
        <v>469</v>
      </c>
      <c r="D793" s="248"/>
      <c r="E793" s="202">
        <v>20.3</v>
      </c>
      <c r="F793" s="203"/>
      <c r="G793" s="204"/>
      <c r="M793" s="205" t="s">
        <v>469</v>
      </c>
      <c r="O793" s="192"/>
    </row>
    <row r="794" spans="1:104">
      <c r="A794" s="200"/>
      <c r="B794" s="201"/>
      <c r="C794" s="247" t="s">
        <v>1056</v>
      </c>
      <c r="D794" s="248"/>
      <c r="E794" s="202">
        <v>26.3</v>
      </c>
      <c r="F794" s="203"/>
      <c r="G794" s="204"/>
      <c r="M794" s="205" t="s">
        <v>1056</v>
      </c>
      <c r="O794" s="192"/>
    </row>
    <row r="795" spans="1:104">
      <c r="A795" s="193">
        <v>270</v>
      </c>
      <c r="B795" s="194" t="s">
        <v>1057</v>
      </c>
      <c r="C795" s="195" t="s">
        <v>1058</v>
      </c>
      <c r="D795" s="196" t="s">
        <v>90</v>
      </c>
      <c r="E795" s="197">
        <v>902.4547</v>
      </c>
      <c r="F795" s="225">
        <v>0</v>
      </c>
      <c r="G795" s="198">
        <f>E795*F795</f>
        <v>0</v>
      </c>
      <c r="O795" s="192">
        <v>2</v>
      </c>
      <c r="AA795" s="170">
        <v>12</v>
      </c>
      <c r="AB795" s="170">
        <v>0</v>
      </c>
      <c r="AC795" s="170">
        <v>31</v>
      </c>
      <c r="AZ795" s="170">
        <v>2</v>
      </c>
      <c r="BA795" s="170">
        <f>IF(AZ795=1,G795,0)</f>
        <v>0</v>
      </c>
      <c r="BB795" s="170">
        <f>IF(AZ795=2,G795,0)</f>
        <v>0</v>
      </c>
      <c r="BC795" s="170">
        <f>IF(AZ795=3,G795,0)</f>
        <v>0</v>
      </c>
      <c r="BD795" s="170">
        <f>IF(AZ795=4,G795,0)</f>
        <v>0</v>
      </c>
      <c r="BE795" s="170">
        <f>IF(AZ795=5,G795,0)</f>
        <v>0</v>
      </c>
      <c r="CA795" s="199">
        <v>12</v>
      </c>
      <c r="CB795" s="199">
        <v>0</v>
      </c>
      <c r="CZ795" s="170">
        <v>1.9199999999999998E-2</v>
      </c>
    </row>
    <row r="796" spans="1:104">
      <c r="A796" s="200"/>
      <c r="B796" s="201"/>
      <c r="C796" s="247" t="s">
        <v>1054</v>
      </c>
      <c r="D796" s="248"/>
      <c r="E796" s="202">
        <v>0</v>
      </c>
      <c r="F796" s="203"/>
      <c r="G796" s="204"/>
      <c r="M796" s="205" t="s">
        <v>1054</v>
      </c>
      <c r="O796" s="192"/>
    </row>
    <row r="797" spans="1:104">
      <c r="A797" s="200"/>
      <c r="B797" s="201"/>
      <c r="C797" s="247" t="s">
        <v>1059</v>
      </c>
      <c r="D797" s="248"/>
      <c r="E797" s="202">
        <v>902.4547</v>
      </c>
      <c r="F797" s="203"/>
      <c r="G797" s="204"/>
      <c r="M797" s="205" t="s">
        <v>1059</v>
      </c>
      <c r="O797" s="192"/>
    </row>
    <row r="798" spans="1:104" ht="20.399999999999999">
      <c r="A798" s="193">
        <v>271</v>
      </c>
      <c r="B798" s="194" t="s">
        <v>1060</v>
      </c>
      <c r="C798" s="195" t="s">
        <v>1061</v>
      </c>
      <c r="D798" s="196" t="s">
        <v>90</v>
      </c>
      <c r="E798" s="197">
        <v>78.623999999999995</v>
      </c>
      <c r="F798" s="225">
        <v>0</v>
      </c>
      <c r="G798" s="198">
        <f>E798*F798</f>
        <v>0</v>
      </c>
      <c r="O798" s="192">
        <v>2</v>
      </c>
      <c r="AA798" s="170">
        <v>12</v>
      </c>
      <c r="AB798" s="170">
        <v>0</v>
      </c>
      <c r="AC798" s="170">
        <v>32</v>
      </c>
      <c r="AZ798" s="170">
        <v>2</v>
      </c>
      <c r="BA798" s="170">
        <f>IF(AZ798=1,G798,0)</f>
        <v>0</v>
      </c>
      <c r="BB798" s="170">
        <f>IF(AZ798=2,G798,0)</f>
        <v>0</v>
      </c>
      <c r="BC798" s="170">
        <f>IF(AZ798=3,G798,0)</f>
        <v>0</v>
      </c>
      <c r="BD798" s="170">
        <f>IF(AZ798=4,G798,0)</f>
        <v>0</v>
      </c>
      <c r="BE798" s="170">
        <f>IF(AZ798=5,G798,0)</f>
        <v>0</v>
      </c>
      <c r="CA798" s="199">
        <v>12</v>
      </c>
      <c r="CB798" s="199">
        <v>0</v>
      </c>
      <c r="CZ798" s="170">
        <v>0</v>
      </c>
    </row>
    <row r="799" spans="1:104">
      <c r="A799" s="200"/>
      <c r="B799" s="201"/>
      <c r="C799" s="247" t="s">
        <v>1054</v>
      </c>
      <c r="D799" s="248"/>
      <c r="E799" s="202">
        <v>0</v>
      </c>
      <c r="F799" s="203"/>
      <c r="G799" s="204"/>
      <c r="M799" s="205" t="s">
        <v>1054</v>
      </c>
      <c r="O799" s="192"/>
    </row>
    <row r="800" spans="1:104">
      <c r="A800" s="200"/>
      <c r="B800" s="201"/>
      <c r="C800" s="247" t="s">
        <v>1062</v>
      </c>
      <c r="D800" s="248"/>
      <c r="E800" s="202">
        <v>22.736000000000001</v>
      </c>
      <c r="F800" s="203"/>
      <c r="G800" s="204"/>
      <c r="M800" s="205" t="s">
        <v>1062</v>
      </c>
      <c r="O800" s="192"/>
    </row>
    <row r="801" spans="1:104">
      <c r="A801" s="200"/>
      <c r="B801" s="201"/>
      <c r="C801" s="247" t="s">
        <v>1063</v>
      </c>
      <c r="D801" s="248"/>
      <c r="E801" s="202">
        <v>16.576000000000001</v>
      </c>
      <c r="F801" s="203"/>
      <c r="G801" s="204"/>
      <c r="M801" s="205" t="s">
        <v>1063</v>
      </c>
      <c r="O801" s="192"/>
    </row>
    <row r="802" spans="1:104">
      <c r="A802" s="200"/>
      <c r="B802" s="201"/>
      <c r="C802" s="247" t="s">
        <v>1064</v>
      </c>
      <c r="D802" s="248"/>
      <c r="E802" s="202">
        <v>29.456</v>
      </c>
      <c r="F802" s="203"/>
      <c r="G802" s="204"/>
      <c r="M802" s="205" t="s">
        <v>1064</v>
      </c>
      <c r="O802" s="192"/>
    </row>
    <row r="803" spans="1:104">
      <c r="A803" s="200"/>
      <c r="B803" s="201"/>
      <c r="C803" s="247" t="s">
        <v>1065</v>
      </c>
      <c r="D803" s="248"/>
      <c r="E803" s="202">
        <v>9.8559999999999999</v>
      </c>
      <c r="F803" s="203"/>
      <c r="G803" s="204"/>
      <c r="M803" s="205" t="s">
        <v>1065</v>
      </c>
      <c r="O803" s="192"/>
    </row>
    <row r="804" spans="1:104">
      <c r="A804" s="193">
        <v>272</v>
      </c>
      <c r="B804" s="194" t="s">
        <v>1066</v>
      </c>
      <c r="C804" s="195" t="s">
        <v>1067</v>
      </c>
      <c r="D804" s="196" t="s">
        <v>101</v>
      </c>
      <c r="E804" s="197">
        <v>22.298061111999999</v>
      </c>
      <c r="F804" s="225">
        <v>0</v>
      </c>
      <c r="G804" s="198">
        <f>E804*F804</f>
        <v>0</v>
      </c>
      <c r="O804" s="192">
        <v>2</v>
      </c>
      <c r="AA804" s="170">
        <v>7</v>
      </c>
      <c r="AB804" s="170">
        <v>1001</v>
      </c>
      <c r="AC804" s="170">
        <v>5</v>
      </c>
      <c r="AZ804" s="170">
        <v>2</v>
      </c>
      <c r="BA804" s="170">
        <f>IF(AZ804=1,G804,0)</f>
        <v>0</v>
      </c>
      <c r="BB804" s="170">
        <f>IF(AZ804=2,G804,0)</f>
        <v>0</v>
      </c>
      <c r="BC804" s="170">
        <f>IF(AZ804=3,G804,0)</f>
        <v>0</v>
      </c>
      <c r="BD804" s="170">
        <f>IF(AZ804=4,G804,0)</f>
        <v>0</v>
      </c>
      <c r="BE804" s="170">
        <f>IF(AZ804=5,G804,0)</f>
        <v>0</v>
      </c>
      <c r="CA804" s="199">
        <v>7</v>
      </c>
      <c r="CB804" s="199">
        <v>1001</v>
      </c>
      <c r="CZ804" s="170">
        <v>0</v>
      </c>
    </row>
    <row r="805" spans="1:104">
      <c r="A805" s="206"/>
      <c r="B805" s="207" t="s">
        <v>89</v>
      </c>
      <c r="C805" s="208" t="str">
        <f>CONCATENATE(B759," ",C759)</f>
        <v>771 Podlahy z dlaždic a obklady</v>
      </c>
      <c r="D805" s="209"/>
      <c r="E805" s="210"/>
      <c r="F805" s="211"/>
      <c r="G805" s="212">
        <f>SUM(G759:G804)</f>
        <v>0</v>
      </c>
      <c r="O805" s="192">
        <v>4</v>
      </c>
      <c r="BA805" s="213">
        <f>SUM(BA759:BA804)</f>
        <v>0</v>
      </c>
      <c r="BB805" s="213">
        <f>SUM(BB759:BB804)</f>
        <v>0</v>
      </c>
      <c r="BC805" s="213">
        <f>SUM(BC759:BC804)</f>
        <v>0</v>
      </c>
      <c r="BD805" s="213">
        <f>SUM(BD759:BD804)</f>
        <v>0</v>
      </c>
      <c r="BE805" s="213">
        <f>SUM(BE759:BE804)</f>
        <v>0</v>
      </c>
    </row>
    <row r="806" spans="1:104">
      <c r="A806" s="185" t="s">
        <v>23</v>
      </c>
      <c r="B806" s="186" t="s">
        <v>140</v>
      </c>
      <c r="C806" s="187" t="s">
        <v>141</v>
      </c>
      <c r="D806" s="188"/>
      <c r="E806" s="189"/>
      <c r="F806" s="189"/>
      <c r="G806" s="190"/>
      <c r="H806" s="191"/>
      <c r="I806" s="191"/>
      <c r="O806" s="192">
        <v>1</v>
      </c>
    </row>
    <row r="807" spans="1:104">
      <c r="A807" s="193">
        <v>273</v>
      </c>
      <c r="B807" s="194" t="s">
        <v>1068</v>
      </c>
      <c r="C807" s="195" t="s">
        <v>1069</v>
      </c>
      <c r="D807" s="196" t="s">
        <v>90</v>
      </c>
      <c r="E807" s="197">
        <v>468.03</v>
      </c>
      <c r="F807" s="225">
        <v>0</v>
      </c>
      <c r="G807" s="198">
        <f>E807*F807</f>
        <v>0</v>
      </c>
      <c r="O807" s="192">
        <v>2</v>
      </c>
      <c r="AA807" s="170">
        <v>1</v>
      </c>
      <c r="AB807" s="170">
        <v>7</v>
      </c>
      <c r="AC807" s="170">
        <v>7</v>
      </c>
      <c r="AZ807" s="170">
        <v>2</v>
      </c>
      <c r="BA807" s="170">
        <f>IF(AZ807=1,G807,0)</f>
        <v>0</v>
      </c>
      <c r="BB807" s="170">
        <f>IF(AZ807=2,G807,0)</f>
        <v>0</v>
      </c>
      <c r="BC807" s="170">
        <f>IF(AZ807=3,G807,0)</f>
        <v>0</v>
      </c>
      <c r="BD807" s="170">
        <f>IF(AZ807=4,G807,0)</f>
        <v>0</v>
      </c>
      <c r="BE807" s="170">
        <f>IF(AZ807=5,G807,0)</f>
        <v>0</v>
      </c>
      <c r="CA807" s="199">
        <v>1</v>
      </c>
      <c r="CB807" s="199">
        <v>7</v>
      </c>
      <c r="CZ807" s="170">
        <v>0</v>
      </c>
    </row>
    <row r="808" spans="1:104" ht="31.2">
      <c r="A808" s="200"/>
      <c r="B808" s="201"/>
      <c r="C808" s="247" t="s">
        <v>397</v>
      </c>
      <c r="D808" s="248"/>
      <c r="E808" s="202">
        <v>303.77</v>
      </c>
      <c r="F808" s="203"/>
      <c r="G808" s="204"/>
      <c r="M808" s="205" t="s">
        <v>397</v>
      </c>
      <c r="O808" s="192"/>
    </row>
    <row r="809" spans="1:104">
      <c r="A809" s="200"/>
      <c r="B809" s="201"/>
      <c r="C809" s="247" t="s">
        <v>398</v>
      </c>
      <c r="D809" s="248"/>
      <c r="E809" s="202">
        <v>164.26</v>
      </c>
      <c r="F809" s="203"/>
      <c r="G809" s="204"/>
      <c r="M809" s="205" t="s">
        <v>398</v>
      </c>
      <c r="O809" s="192"/>
    </row>
    <row r="810" spans="1:104">
      <c r="A810" s="193">
        <v>274</v>
      </c>
      <c r="B810" s="194" t="s">
        <v>1070</v>
      </c>
      <c r="C810" s="195" t="s">
        <v>1071</v>
      </c>
      <c r="D810" s="196" t="s">
        <v>25</v>
      </c>
      <c r="E810" s="197">
        <v>233.64</v>
      </c>
      <c r="F810" s="225">
        <v>0</v>
      </c>
      <c r="G810" s="198">
        <f>E810*F810</f>
        <v>0</v>
      </c>
      <c r="O810" s="192">
        <v>2</v>
      </c>
      <c r="AA810" s="170">
        <v>1</v>
      </c>
      <c r="AB810" s="170">
        <v>7</v>
      </c>
      <c r="AC810" s="170">
        <v>7</v>
      </c>
      <c r="AZ810" s="170">
        <v>2</v>
      </c>
      <c r="BA810" s="170">
        <f>IF(AZ810=1,G810,0)</f>
        <v>0</v>
      </c>
      <c r="BB810" s="170">
        <f>IF(AZ810=2,G810,0)</f>
        <v>0</v>
      </c>
      <c r="BC810" s="170">
        <f>IF(AZ810=3,G810,0)</f>
        <v>0</v>
      </c>
      <c r="BD810" s="170">
        <f>IF(AZ810=4,G810,0)</f>
        <v>0</v>
      </c>
      <c r="BE810" s="170">
        <f>IF(AZ810=5,G810,0)</f>
        <v>0</v>
      </c>
      <c r="CA810" s="199">
        <v>1</v>
      </c>
      <c r="CB810" s="199">
        <v>7</v>
      </c>
      <c r="CZ810" s="170">
        <v>2.4000000000000001E-4</v>
      </c>
    </row>
    <row r="811" spans="1:104">
      <c r="A811" s="200"/>
      <c r="B811" s="201"/>
      <c r="C811" s="247" t="s">
        <v>1072</v>
      </c>
      <c r="D811" s="248"/>
      <c r="E811" s="202">
        <v>26.25</v>
      </c>
      <c r="F811" s="203"/>
      <c r="G811" s="204"/>
      <c r="M811" s="205" t="s">
        <v>1072</v>
      </c>
      <c r="O811" s="192"/>
    </row>
    <row r="812" spans="1:104" ht="31.2">
      <c r="A812" s="200"/>
      <c r="B812" s="201"/>
      <c r="C812" s="247" t="s">
        <v>1073</v>
      </c>
      <c r="D812" s="248"/>
      <c r="E812" s="202">
        <v>102.26</v>
      </c>
      <c r="F812" s="203"/>
      <c r="G812" s="204"/>
      <c r="M812" s="205" t="s">
        <v>1073</v>
      </c>
      <c r="O812" s="192"/>
    </row>
    <row r="813" spans="1:104">
      <c r="A813" s="200"/>
      <c r="B813" s="201"/>
      <c r="C813" s="247" t="s">
        <v>1074</v>
      </c>
      <c r="D813" s="248"/>
      <c r="E813" s="202">
        <v>48.53</v>
      </c>
      <c r="F813" s="203"/>
      <c r="G813" s="204"/>
      <c r="M813" s="205" t="s">
        <v>1074</v>
      </c>
      <c r="O813" s="192"/>
    </row>
    <row r="814" spans="1:104" ht="21">
      <c r="A814" s="200"/>
      <c r="B814" s="201"/>
      <c r="C814" s="247" t="s">
        <v>1075</v>
      </c>
      <c r="D814" s="248"/>
      <c r="E814" s="202">
        <v>56.6</v>
      </c>
      <c r="F814" s="203"/>
      <c r="G814" s="204"/>
      <c r="M814" s="205" t="s">
        <v>1075</v>
      </c>
      <c r="O814" s="192"/>
    </row>
    <row r="815" spans="1:104" ht="20.399999999999999">
      <c r="A815" s="193">
        <v>275</v>
      </c>
      <c r="B815" s="194" t="s">
        <v>1076</v>
      </c>
      <c r="C815" s="195" t="s">
        <v>1077</v>
      </c>
      <c r="D815" s="196" t="s">
        <v>90</v>
      </c>
      <c r="E815" s="197">
        <v>468.03</v>
      </c>
      <c r="F815" s="225">
        <v>0</v>
      </c>
      <c r="G815" s="198">
        <f>E815*F815</f>
        <v>0</v>
      </c>
      <c r="O815" s="192">
        <v>2</v>
      </c>
      <c r="AA815" s="170">
        <v>1</v>
      </c>
      <c r="AB815" s="170">
        <v>7</v>
      </c>
      <c r="AC815" s="170">
        <v>7</v>
      </c>
      <c r="AZ815" s="170">
        <v>2</v>
      </c>
      <c r="BA815" s="170">
        <f>IF(AZ815=1,G815,0)</f>
        <v>0</v>
      </c>
      <c r="BB815" s="170">
        <f>IF(AZ815=2,G815,0)</f>
        <v>0</v>
      </c>
      <c r="BC815" s="170">
        <f>IF(AZ815=3,G815,0)</f>
        <v>0</v>
      </c>
      <c r="BD815" s="170">
        <f>IF(AZ815=4,G815,0)</f>
        <v>0</v>
      </c>
      <c r="BE815" s="170">
        <f>IF(AZ815=5,G815,0)</f>
        <v>0</v>
      </c>
      <c r="CA815" s="199">
        <v>1</v>
      </c>
      <c r="CB815" s="199">
        <v>7</v>
      </c>
      <c r="CZ815" s="170">
        <v>2.5000000000000001E-4</v>
      </c>
    </row>
    <row r="816" spans="1:104" ht="31.2">
      <c r="A816" s="200"/>
      <c r="B816" s="201"/>
      <c r="C816" s="247" t="s">
        <v>397</v>
      </c>
      <c r="D816" s="248"/>
      <c r="E816" s="202">
        <v>303.77</v>
      </c>
      <c r="F816" s="203"/>
      <c r="G816" s="204"/>
      <c r="M816" s="205" t="s">
        <v>397</v>
      </c>
      <c r="O816" s="192"/>
    </row>
    <row r="817" spans="1:104">
      <c r="A817" s="200"/>
      <c r="B817" s="201"/>
      <c r="C817" s="247" t="s">
        <v>398</v>
      </c>
      <c r="D817" s="248"/>
      <c r="E817" s="202">
        <v>164.26</v>
      </c>
      <c r="F817" s="203"/>
      <c r="G817" s="204"/>
      <c r="M817" s="205" t="s">
        <v>398</v>
      </c>
      <c r="O817" s="192"/>
    </row>
    <row r="818" spans="1:104" ht="20.399999999999999">
      <c r="A818" s="193">
        <v>276</v>
      </c>
      <c r="B818" s="194" t="s">
        <v>1078</v>
      </c>
      <c r="C818" s="195" t="s">
        <v>1079</v>
      </c>
      <c r="D818" s="196" t="s">
        <v>90</v>
      </c>
      <c r="E818" s="197">
        <v>520.79169999999999</v>
      </c>
      <c r="F818" s="225">
        <v>0</v>
      </c>
      <c r="G818" s="198">
        <f>E818*F818</f>
        <v>0</v>
      </c>
      <c r="O818" s="192">
        <v>2</v>
      </c>
      <c r="AA818" s="170">
        <v>3</v>
      </c>
      <c r="AB818" s="170">
        <v>7</v>
      </c>
      <c r="AC818" s="170" t="s">
        <v>1078</v>
      </c>
      <c r="AZ818" s="170">
        <v>2</v>
      </c>
      <c r="BA818" s="170">
        <f>IF(AZ818=1,G818,0)</f>
        <v>0</v>
      </c>
      <c r="BB818" s="170">
        <f>IF(AZ818=2,G818,0)</f>
        <v>0</v>
      </c>
      <c r="BC818" s="170">
        <f>IF(AZ818=3,G818,0)</f>
        <v>0</v>
      </c>
      <c r="BD818" s="170">
        <f>IF(AZ818=4,G818,0)</f>
        <v>0</v>
      </c>
      <c r="BE818" s="170">
        <f>IF(AZ818=5,G818,0)</f>
        <v>0</v>
      </c>
      <c r="CA818" s="199">
        <v>3</v>
      </c>
      <c r="CB818" s="199">
        <v>7</v>
      </c>
      <c r="CZ818" s="170">
        <v>1.6000000000000001E-3</v>
      </c>
    </row>
    <row r="819" spans="1:104">
      <c r="A819" s="200"/>
      <c r="B819" s="201"/>
      <c r="C819" s="247" t="s">
        <v>1080</v>
      </c>
      <c r="D819" s="248"/>
      <c r="E819" s="202">
        <v>520.79169999999999</v>
      </c>
      <c r="F819" s="203"/>
      <c r="G819" s="204"/>
      <c r="M819" s="205" t="s">
        <v>1080</v>
      </c>
      <c r="O819" s="192"/>
    </row>
    <row r="820" spans="1:104">
      <c r="A820" s="193">
        <v>277</v>
      </c>
      <c r="B820" s="194" t="s">
        <v>1081</v>
      </c>
      <c r="C820" s="195" t="s">
        <v>1082</v>
      </c>
      <c r="D820" s="196" t="s">
        <v>101</v>
      </c>
      <c r="E820" s="197">
        <v>1.00634782</v>
      </c>
      <c r="F820" s="225">
        <v>0</v>
      </c>
      <c r="G820" s="198">
        <f>E820*F820</f>
        <v>0</v>
      </c>
      <c r="O820" s="192">
        <v>2</v>
      </c>
      <c r="AA820" s="170">
        <v>7</v>
      </c>
      <c r="AB820" s="170">
        <v>1001</v>
      </c>
      <c r="AC820" s="170">
        <v>5</v>
      </c>
      <c r="AZ820" s="170">
        <v>2</v>
      </c>
      <c r="BA820" s="170">
        <f>IF(AZ820=1,G820,0)</f>
        <v>0</v>
      </c>
      <c r="BB820" s="170">
        <f>IF(AZ820=2,G820,0)</f>
        <v>0</v>
      </c>
      <c r="BC820" s="170">
        <f>IF(AZ820=3,G820,0)</f>
        <v>0</v>
      </c>
      <c r="BD820" s="170">
        <f>IF(AZ820=4,G820,0)</f>
        <v>0</v>
      </c>
      <c r="BE820" s="170">
        <f>IF(AZ820=5,G820,0)</f>
        <v>0</v>
      </c>
      <c r="CA820" s="199">
        <v>7</v>
      </c>
      <c r="CB820" s="199">
        <v>1001</v>
      </c>
      <c r="CZ820" s="170">
        <v>0</v>
      </c>
    </row>
    <row r="821" spans="1:104">
      <c r="A821" s="206"/>
      <c r="B821" s="207" t="s">
        <v>89</v>
      </c>
      <c r="C821" s="208" t="str">
        <f>CONCATENATE(B806," ",C806)</f>
        <v>776 Podlahy povlakové</v>
      </c>
      <c r="D821" s="209"/>
      <c r="E821" s="210"/>
      <c r="F821" s="211"/>
      <c r="G821" s="212">
        <f>SUM(G806:G820)</f>
        <v>0</v>
      </c>
      <c r="O821" s="192">
        <v>4</v>
      </c>
      <c r="BA821" s="213">
        <f>SUM(BA806:BA820)</f>
        <v>0</v>
      </c>
      <c r="BB821" s="213">
        <f>SUM(BB806:BB820)</f>
        <v>0</v>
      </c>
      <c r="BC821" s="213">
        <f>SUM(BC806:BC820)</f>
        <v>0</v>
      </c>
      <c r="BD821" s="213">
        <f>SUM(BD806:BD820)</f>
        <v>0</v>
      </c>
      <c r="BE821" s="213">
        <f>SUM(BE806:BE820)</f>
        <v>0</v>
      </c>
    </row>
    <row r="822" spans="1:104">
      <c r="A822" s="185" t="s">
        <v>23</v>
      </c>
      <c r="B822" s="186" t="s">
        <v>1083</v>
      </c>
      <c r="C822" s="187" t="s">
        <v>1084</v>
      </c>
      <c r="D822" s="188"/>
      <c r="E822" s="189"/>
      <c r="F822" s="189"/>
      <c r="G822" s="190"/>
      <c r="H822" s="191"/>
      <c r="I822" s="191"/>
      <c r="O822" s="192">
        <v>1</v>
      </c>
    </row>
    <row r="823" spans="1:104">
      <c r="A823" s="193">
        <v>278</v>
      </c>
      <c r="B823" s="194" t="s">
        <v>1085</v>
      </c>
      <c r="C823" s="195" t="s">
        <v>1086</v>
      </c>
      <c r="D823" s="196" t="s">
        <v>90</v>
      </c>
      <c r="E823" s="197">
        <v>1080.2249999999999</v>
      </c>
      <c r="F823" s="225">
        <v>0</v>
      </c>
      <c r="G823" s="198">
        <f>E823*F823</f>
        <v>0</v>
      </c>
      <c r="O823" s="192">
        <v>2</v>
      </c>
      <c r="AA823" s="170">
        <v>1</v>
      </c>
      <c r="AB823" s="170">
        <v>7</v>
      </c>
      <c r="AC823" s="170">
        <v>7</v>
      </c>
      <c r="AZ823" s="170">
        <v>2</v>
      </c>
      <c r="BA823" s="170">
        <f>IF(AZ823=1,G823,0)</f>
        <v>0</v>
      </c>
      <c r="BB823" s="170">
        <f>IF(AZ823=2,G823,0)</f>
        <v>0</v>
      </c>
      <c r="BC823" s="170">
        <f>IF(AZ823=3,G823,0)</f>
        <v>0</v>
      </c>
      <c r="BD823" s="170">
        <f>IF(AZ823=4,G823,0)</f>
        <v>0</v>
      </c>
      <c r="BE823" s="170">
        <f>IF(AZ823=5,G823,0)</f>
        <v>0</v>
      </c>
      <c r="CA823" s="199">
        <v>1</v>
      </c>
      <c r="CB823" s="199">
        <v>7</v>
      </c>
      <c r="CZ823" s="170">
        <v>1.6000000000000001E-4</v>
      </c>
    </row>
    <row r="824" spans="1:104">
      <c r="A824" s="193">
        <v>279</v>
      </c>
      <c r="B824" s="194" t="s">
        <v>1087</v>
      </c>
      <c r="C824" s="195" t="s">
        <v>1088</v>
      </c>
      <c r="D824" s="196" t="s">
        <v>90</v>
      </c>
      <c r="E824" s="197">
        <v>1080.2249999999999</v>
      </c>
      <c r="F824" s="225">
        <v>0</v>
      </c>
      <c r="G824" s="198">
        <f>E824*F824</f>
        <v>0</v>
      </c>
      <c r="O824" s="192">
        <v>2</v>
      </c>
      <c r="AA824" s="170">
        <v>1</v>
      </c>
      <c r="AB824" s="170">
        <v>7</v>
      </c>
      <c r="AC824" s="170">
        <v>7</v>
      </c>
      <c r="AZ824" s="170">
        <v>2</v>
      </c>
      <c r="BA824" s="170">
        <f>IF(AZ824=1,G824,0)</f>
        <v>0</v>
      </c>
      <c r="BB824" s="170">
        <f>IF(AZ824=2,G824,0)</f>
        <v>0</v>
      </c>
      <c r="BC824" s="170">
        <f>IF(AZ824=3,G824,0)</f>
        <v>0</v>
      </c>
      <c r="BD824" s="170">
        <f>IF(AZ824=4,G824,0)</f>
        <v>0</v>
      </c>
      <c r="BE824" s="170">
        <f>IF(AZ824=5,G824,0)</f>
        <v>0</v>
      </c>
      <c r="CA824" s="199">
        <v>1</v>
      </c>
      <c r="CB824" s="199">
        <v>7</v>
      </c>
      <c r="CZ824" s="170">
        <v>2.3500000000000001E-3</v>
      </c>
    </row>
    <row r="825" spans="1:104">
      <c r="A825" s="200"/>
      <c r="B825" s="201"/>
      <c r="C825" s="247" t="s">
        <v>123</v>
      </c>
      <c r="D825" s="248"/>
      <c r="E825" s="202">
        <v>0</v>
      </c>
      <c r="F825" s="203"/>
      <c r="G825" s="204"/>
      <c r="M825" s="205" t="s">
        <v>123</v>
      </c>
      <c r="O825" s="192"/>
    </row>
    <row r="826" spans="1:104">
      <c r="A826" s="200"/>
      <c r="B826" s="201"/>
      <c r="C826" s="247" t="s">
        <v>1089</v>
      </c>
      <c r="D826" s="248"/>
      <c r="E826" s="202">
        <v>7.41</v>
      </c>
      <c r="F826" s="203"/>
      <c r="G826" s="204"/>
      <c r="M826" s="205" t="s">
        <v>1089</v>
      </c>
      <c r="O826" s="192"/>
    </row>
    <row r="827" spans="1:104">
      <c r="A827" s="200"/>
      <c r="B827" s="201"/>
      <c r="C827" s="247" t="s">
        <v>1090</v>
      </c>
      <c r="D827" s="248"/>
      <c r="E827" s="202">
        <v>12.9</v>
      </c>
      <c r="F827" s="203"/>
      <c r="G827" s="204"/>
      <c r="M827" s="205" t="s">
        <v>1090</v>
      </c>
      <c r="O827" s="192"/>
    </row>
    <row r="828" spans="1:104">
      <c r="A828" s="200"/>
      <c r="B828" s="201"/>
      <c r="C828" s="247" t="s">
        <v>1091</v>
      </c>
      <c r="D828" s="248"/>
      <c r="E828" s="202">
        <v>21.9</v>
      </c>
      <c r="F828" s="203"/>
      <c r="G828" s="204"/>
      <c r="M828" s="205" t="s">
        <v>1091</v>
      </c>
      <c r="O828" s="192"/>
    </row>
    <row r="829" spans="1:104">
      <c r="A829" s="200"/>
      <c r="B829" s="201"/>
      <c r="C829" s="254" t="s">
        <v>122</v>
      </c>
      <c r="D829" s="248"/>
      <c r="E829" s="214">
        <v>42.21</v>
      </c>
      <c r="F829" s="203"/>
      <c r="G829" s="204"/>
      <c r="M829" s="205" t="s">
        <v>122</v>
      </c>
      <c r="O829" s="192"/>
    </row>
    <row r="830" spans="1:104">
      <c r="A830" s="200"/>
      <c r="B830" s="201"/>
      <c r="C830" s="247" t="s">
        <v>124</v>
      </c>
      <c r="D830" s="248"/>
      <c r="E830" s="202">
        <v>0</v>
      </c>
      <c r="F830" s="203"/>
      <c r="G830" s="204"/>
      <c r="M830" s="205" t="s">
        <v>124</v>
      </c>
      <c r="O830" s="192"/>
    </row>
    <row r="831" spans="1:104">
      <c r="A831" s="200"/>
      <c r="B831" s="201"/>
      <c r="C831" s="247" t="s">
        <v>1092</v>
      </c>
      <c r="D831" s="248"/>
      <c r="E831" s="202">
        <v>20.625</v>
      </c>
      <c r="F831" s="203"/>
      <c r="G831" s="204"/>
      <c r="M831" s="205" t="s">
        <v>1092</v>
      </c>
      <c r="O831" s="192"/>
    </row>
    <row r="832" spans="1:104" ht="21">
      <c r="A832" s="200"/>
      <c r="B832" s="201"/>
      <c r="C832" s="247" t="s">
        <v>1093</v>
      </c>
      <c r="D832" s="248"/>
      <c r="E832" s="202">
        <v>50.61</v>
      </c>
      <c r="F832" s="203"/>
      <c r="G832" s="204"/>
      <c r="M832" s="205" t="s">
        <v>1093</v>
      </c>
      <c r="O832" s="192"/>
    </row>
    <row r="833" spans="1:15">
      <c r="A833" s="200"/>
      <c r="B833" s="201"/>
      <c r="C833" s="247" t="s">
        <v>1094</v>
      </c>
      <c r="D833" s="248"/>
      <c r="E833" s="202">
        <v>28.56</v>
      </c>
      <c r="F833" s="203"/>
      <c r="G833" s="204"/>
      <c r="M833" s="205" t="s">
        <v>1094</v>
      </c>
      <c r="O833" s="192"/>
    </row>
    <row r="834" spans="1:15">
      <c r="A834" s="200"/>
      <c r="B834" s="201"/>
      <c r="C834" s="254" t="s">
        <v>122</v>
      </c>
      <c r="D834" s="248"/>
      <c r="E834" s="214">
        <v>99.795000000000002</v>
      </c>
      <c r="F834" s="203"/>
      <c r="G834" s="204"/>
      <c r="M834" s="205" t="s">
        <v>122</v>
      </c>
      <c r="O834" s="192"/>
    </row>
    <row r="835" spans="1:15">
      <c r="A835" s="200"/>
      <c r="B835" s="201"/>
      <c r="C835" s="247" t="s">
        <v>1095</v>
      </c>
      <c r="D835" s="248"/>
      <c r="E835" s="202">
        <v>17.311</v>
      </c>
      <c r="F835" s="203"/>
      <c r="G835" s="204"/>
      <c r="M835" s="205" t="s">
        <v>1095</v>
      </c>
      <c r="O835" s="192"/>
    </row>
    <row r="836" spans="1:15">
      <c r="A836" s="200"/>
      <c r="B836" s="201"/>
      <c r="C836" s="247" t="s">
        <v>1096</v>
      </c>
      <c r="D836" s="248"/>
      <c r="E836" s="202">
        <v>36.36</v>
      </c>
      <c r="F836" s="203"/>
      <c r="G836" s="204"/>
      <c r="M836" s="205" t="s">
        <v>1096</v>
      </c>
      <c r="O836" s="192"/>
    </row>
    <row r="837" spans="1:15">
      <c r="A837" s="200"/>
      <c r="B837" s="201"/>
      <c r="C837" s="247" t="s">
        <v>1097</v>
      </c>
      <c r="D837" s="248"/>
      <c r="E837" s="202">
        <v>28.308</v>
      </c>
      <c r="F837" s="203"/>
      <c r="G837" s="204"/>
      <c r="M837" s="205" t="s">
        <v>1097</v>
      </c>
      <c r="O837" s="192"/>
    </row>
    <row r="838" spans="1:15">
      <c r="A838" s="200"/>
      <c r="B838" s="201"/>
      <c r="C838" s="247" t="s">
        <v>1098</v>
      </c>
      <c r="D838" s="248"/>
      <c r="E838" s="202">
        <v>58.561999999999998</v>
      </c>
      <c r="F838" s="203"/>
      <c r="G838" s="204"/>
      <c r="M838" s="205" t="s">
        <v>1098</v>
      </c>
      <c r="O838" s="192"/>
    </row>
    <row r="839" spans="1:15">
      <c r="A839" s="200"/>
      <c r="B839" s="201"/>
      <c r="C839" s="254" t="s">
        <v>122</v>
      </c>
      <c r="D839" s="248"/>
      <c r="E839" s="214">
        <v>140.541</v>
      </c>
      <c r="F839" s="203"/>
      <c r="G839" s="204"/>
      <c r="M839" s="205" t="s">
        <v>122</v>
      </c>
      <c r="O839" s="192"/>
    </row>
    <row r="840" spans="1:15">
      <c r="A840" s="200"/>
      <c r="B840" s="201"/>
      <c r="C840" s="247" t="s">
        <v>1099</v>
      </c>
      <c r="D840" s="248"/>
      <c r="E840" s="202">
        <v>18</v>
      </c>
      <c r="F840" s="203"/>
      <c r="G840" s="204"/>
      <c r="M840" s="205" t="s">
        <v>1099</v>
      </c>
      <c r="O840" s="192"/>
    </row>
    <row r="841" spans="1:15">
      <c r="A841" s="200"/>
      <c r="B841" s="201"/>
      <c r="C841" s="247" t="s">
        <v>1100</v>
      </c>
      <c r="D841" s="248"/>
      <c r="E841" s="202">
        <v>184.87</v>
      </c>
      <c r="F841" s="203"/>
      <c r="G841" s="204"/>
      <c r="M841" s="205" t="s">
        <v>1100</v>
      </c>
      <c r="O841" s="192"/>
    </row>
    <row r="842" spans="1:15">
      <c r="A842" s="200"/>
      <c r="B842" s="201"/>
      <c r="C842" s="254" t="s">
        <v>122</v>
      </c>
      <c r="D842" s="248"/>
      <c r="E842" s="214">
        <v>202.87</v>
      </c>
      <c r="F842" s="203"/>
      <c r="G842" s="204"/>
      <c r="M842" s="205" t="s">
        <v>122</v>
      </c>
      <c r="O842" s="192"/>
    </row>
    <row r="843" spans="1:15" ht="21">
      <c r="A843" s="200"/>
      <c r="B843" s="201"/>
      <c r="C843" s="247" t="s">
        <v>1101</v>
      </c>
      <c r="D843" s="248"/>
      <c r="E843" s="202">
        <v>148.52600000000001</v>
      </c>
      <c r="F843" s="203"/>
      <c r="G843" s="204"/>
      <c r="M843" s="205" t="s">
        <v>1101</v>
      </c>
      <c r="O843" s="192"/>
    </row>
    <row r="844" spans="1:15">
      <c r="A844" s="200"/>
      <c r="B844" s="201"/>
      <c r="C844" s="247" t="s">
        <v>1102</v>
      </c>
      <c r="D844" s="248"/>
      <c r="E844" s="202">
        <v>13.8</v>
      </c>
      <c r="F844" s="203"/>
      <c r="G844" s="204"/>
      <c r="M844" s="205" t="s">
        <v>1102</v>
      </c>
      <c r="O844" s="192"/>
    </row>
    <row r="845" spans="1:15">
      <c r="A845" s="200"/>
      <c r="B845" s="201"/>
      <c r="C845" s="254" t="s">
        <v>122</v>
      </c>
      <c r="D845" s="248"/>
      <c r="E845" s="214">
        <v>162.32600000000002</v>
      </c>
      <c r="F845" s="203"/>
      <c r="G845" s="204"/>
      <c r="M845" s="205" t="s">
        <v>122</v>
      </c>
      <c r="O845" s="192"/>
    </row>
    <row r="846" spans="1:15">
      <c r="A846" s="200"/>
      <c r="B846" s="201"/>
      <c r="C846" s="247" t="s">
        <v>1103</v>
      </c>
      <c r="D846" s="248"/>
      <c r="E846" s="202">
        <v>18</v>
      </c>
      <c r="F846" s="203"/>
      <c r="G846" s="204"/>
      <c r="M846" s="205" t="s">
        <v>1103</v>
      </c>
      <c r="O846" s="192"/>
    </row>
    <row r="847" spans="1:15">
      <c r="A847" s="200"/>
      <c r="B847" s="201"/>
      <c r="C847" s="247" t="s">
        <v>1100</v>
      </c>
      <c r="D847" s="248"/>
      <c r="E847" s="202">
        <v>184.87</v>
      </c>
      <c r="F847" s="203"/>
      <c r="G847" s="204"/>
      <c r="M847" s="205" t="s">
        <v>1100</v>
      </c>
      <c r="O847" s="192"/>
    </row>
    <row r="848" spans="1:15">
      <c r="A848" s="200"/>
      <c r="B848" s="201"/>
      <c r="C848" s="254" t="s">
        <v>122</v>
      </c>
      <c r="D848" s="248"/>
      <c r="E848" s="214">
        <v>202.87</v>
      </c>
      <c r="F848" s="203"/>
      <c r="G848" s="204"/>
      <c r="M848" s="205" t="s">
        <v>122</v>
      </c>
      <c r="O848" s="192"/>
    </row>
    <row r="849" spans="1:104">
      <c r="A849" s="200"/>
      <c r="B849" s="201"/>
      <c r="C849" s="247" t="s">
        <v>1104</v>
      </c>
      <c r="D849" s="248"/>
      <c r="E849" s="202">
        <v>110.41800000000001</v>
      </c>
      <c r="F849" s="203"/>
      <c r="G849" s="204"/>
      <c r="M849" s="205" t="s">
        <v>1104</v>
      </c>
      <c r="O849" s="192"/>
    </row>
    <row r="850" spans="1:104">
      <c r="A850" s="200"/>
      <c r="B850" s="201"/>
      <c r="C850" s="247" t="s">
        <v>1105</v>
      </c>
      <c r="D850" s="248"/>
      <c r="E850" s="202">
        <v>9.3000000000000007</v>
      </c>
      <c r="F850" s="203"/>
      <c r="G850" s="204"/>
      <c r="M850" s="205" t="s">
        <v>1105</v>
      </c>
      <c r="O850" s="192"/>
    </row>
    <row r="851" spans="1:104">
      <c r="A851" s="200"/>
      <c r="B851" s="201"/>
      <c r="C851" s="254" t="s">
        <v>122</v>
      </c>
      <c r="D851" s="248"/>
      <c r="E851" s="214">
        <v>119.718</v>
      </c>
      <c r="F851" s="203"/>
      <c r="G851" s="204"/>
      <c r="M851" s="205" t="s">
        <v>122</v>
      </c>
      <c r="O851" s="192"/>
    </row>
    <row r="852" spans="1:104" ht="21">
      <c r="A852" s="200"/>
      <c r="B852" s="201"/>
      <c r="C852" s="247" t="s">
        <v>1106</v>
      </c>
      <c r="D852" s="248"/>
      <c r="E852" s="202">
        <v>99.995000000000005</v>
      </c>
      <c r="F852" s="203"/>
      <c r="G852" s="204"/>
      <c r="M852" s="205" t="s">
        <v>1106</v>
      </c>
      <c r="O852" s="192"/>
    </row>
    <row r="853" spans="1:104">
      <c r="A853" s="200"/>
      <c r="B853" s="201"/>
      <c r="C853" s="247" t="s">
        <v>1107</v>
      </c>
      <c r="D853" s="248"/>
      <c r="E853" s="202">
        <v>9.9</v>
      </c>
      <c r="F853" s="203"/>
      <c r="G853" s="204"/>
      <c r="M853" s="205" t="s">
        <v>1107</v>
      </c>
      <c r="O853" s="192"/>
    </row>
    <row r="854" spans="1:104">
      <c r="A854" s="200"/>
      <c r="B854" s="201"/>
      <c r="C854" s="254" t="s">
        <v>122</v>
      </c>
      <c r="D854" s="248"/>
      <c r="E854" s="214">
        <v>109.89500000000001</v>
      </c>
      <c r="F854" s="203"/>
      <c r="G854" s="204"/>
      <c r="M854" s="205" t="s">
        <v>122</v>
      </c>
      <c r="O854" s="192"/>
    </row>
    <row r="855" spans="1:104" ht="20.399999999999999">
      <c r="A855" s="193">
        <v>280</v>
      </c>
      <c r="B855" s="194" t="s">
        <v>1108</v>
      </c>
      <c r="C855" s="195" t="s">
        <v>1109</v>
      </c>
      <c r="D855" s="196" t="s">
        <v>90</v>
      </c>
      <c r="E855" s="197">
        <v>1242.2587000000001</v>
      </c>
      <c r="F855" s="225">
        <v>0</v>
      </c>
      <c r="G855" s="198">
        <f>E855*F855</f>
        <v>0</v>
      </c>
      <c r="O855" s="192">
        <v>2</v>
      </c>
      <c r="AA855" s="170">
        <v>3</v>
      </c>
      <c r="AB855" s="170">
        <v>7</v>
      </c>
      <c r="AC855" s="170" t="s">
        <v>1108</v>
      </c>
      <c r="AZ855" s="170">
        <v>2</v>
      </c>
      <c r="BA855" s="170">
        <f>IF(AZ855=1,G855,0)</f>
        <v>0</v>
      </c>
      <c r="BB855" s="170">
        <f>IF(AZ855=2,G855,0)</f>
        <v>0</v>
      </c>
      <c r="BC855" s="170">
        <f>IF(AZ855=3,G855,0)</f>
        <v>0</v>
      </c>
      <c r="BD855" s="170">
        <f>IF(AZ855=4,G855,0)</f>
        <v>0</v>
      </c>
      <c r="BE855" s="170">
        <f>IF(AZ855=5,G855,0)</f>
        <v>0</v>
      </c>
      <c r="CA855" s="199">
        <v>3</v>
      </c>
      <c r="CB855" s="199">
        <v>7</v>
      </c>
      <c r="CZ855" s="170">
        <v>1.2200000000000001E-2</v>
      </c>
    </row>
    <row r="856" spans="1:104">
      <c r="A856" s="200"/>
      <c r="B856" s="201"/>
      <c r="C856" s="247" t="s">
        <v>1110</v>
      </c>
      <c r="D856" s="248"/>
      <c r="E856" s="202">
        <v>1242.2587000000001</v>
      </c>
      <c r="F856" s="203"/>
      <c r="G856" s="204"/>
      <c r="M856" s="205" t="s">
        <v>1110</v>
      </c>
      <c r="O856" s="192"/>
    </row>
    <row r="857" spans="1:104">
      <c r="A857" s="193">
        <v>281</v>
      </c>
      <c r="B857" s="194" t="s">
        <v>1111</v>
      </c>
      <c r="C857" s="195" t="s">
        <v>1112</v>
      </c>
      <c r="D857" s="196" t="s">
        <v>101</v>
      </c>
      <c r="E857" s="197">
        <v>17.866920889999999</v>
      </c>
      <c r="F857" s="225">
        <v>0</v>
      </c>
      <c r="G857" s="198">
        <f>E857*F857</f>
        <v>0</v>
      </c>
      <c r="O857" s="192">
        <v>2</v>
      </c>
      <c r="AA857" s="170">
        <v>7</v>
      </c>
      <c r="AB857" s="170">
        <v>1001</v>
      </c>
      <c r="AC857" s="170">
        <v>5</v>
      </c>
      <c r="AZ857" s="170">
        <v>2</v>
      </c>
      <c r="BA857" s="170">
        <f>IF(AZ857=1,G857,0)</f>
        <v>0</v>
      </c>
      <c r="BB857" s="170">
        <f>IF(AZ857=2,G857,0)</f>
        <v>0</v>
      </c>
      <c r="BC857" s="170">
        <f>IF(AZ857=3,G857,0)</f>
        <v>0</v>
      </c>
      <c r="BD857" s="170">
        <f>IF(AZ857=4,G857,0)</f>
        <v>0</v>
      </c>
      <c r="BE857" s="170">
        <f>IF(AZ857=5,G857,0)</f>
        <v>0</v>
      </c>
      <c r="CA857" s="199">
        <v>7</v>
      </c>
      <c r="CB857" s="199">
        <v>1001</v>
      </c>
      <c r="CZ857" s="170">
        <v>0</v>
      </c>
    </row>
    <row r="858" spans="1:104">
      <c r="A858" s="206"/>
      <c r="B858" s="207" t="s">
        <v>89</v>
      </c>
      <c r="C858" s="208" t="str">
        <f>CONCATENATE(B822," ",C822)</f>
        <v>781 Obklady keramické</v>
      </c>
      <c r="D858" s="209"/>
      <c r="E858" s="210"/>
      <c r="F858" s="211"/>
      <c r="G858" s="212">
        <f>SUM(G822:G857)</f>
        <v>0</v>
      </c>
      <c r="O858" s="192">
        <v>4</v>
      </c>
      <c r="BA858" s="213">
        <f>SUM(BA822:BA857)</f>
        <v>0</v>
      </c>
      <c r="BB858" s="213">
        <f>SUM(BB822:BB857)</f>
        <v>0</v>
      </c>
      <c r="BC858" s="213">
        <f>SUM(BC822:BC857)</f>
        <v>0</v>
      </c>
      <c r="BD858" s="213">
        <f>SUM(BD822:BD857)</f>
        <v>0</v>
      </c>
      <c r="BE858" s="213">
        <f>SUM(BE822:BE857)</f>
        <v>0</v>
      </c>
    </row>
    <row r="859" spans="1:104">
      <c r="A859" s="185" t="s">
        <v>23</v>
      </c>
      <c r="B859" s="186" t="s">
        <v>94</v>
      </c>
      <c r="C859" s="187" t="s">
        <v>30</v>
      </c>
      <c r="D859" s="188"/>
      <c r="E859" s="189"/>
      <c r="F859" s="189"/>
      <c r="G859" s="190"/>
      <c r="H859" s="191"/>
      <c r="I859" s="191"/>
      <c r="O859" s="192">
        <v>1</v>
      </c>
    </row>
    <row r="860" spans="1:104">
      <c r="A860" s="193">
        <v>282</v>
      </c>
      <c r="B860" s="194" t="s">
        <v>1113</v>
      </c>
      <c r="C860" s="195" t="s">
        <v>1114</v>
      </c>
      <c r="D860" s="196" t="s">
        <v>90</v>
      </c>
      <c r="E860" s="197">
        <v>39.22</v>
      </c>
      <c r="F860" s="225">
        <v>0</v>
      </c>
      <c r="G860" s="198">
        <f>E860*F860</f>
        <v>0</v>
      </c>
      <c r="O860" s="192">
        <v>2</v>
      </c>
      <c r="AA860" s="170">
        <v>1</v>
      </c>
      <c r="AB860" s="170">
        <v>0</v>
      </c>
      <c r="AC860" s="170">
        <v>0</v>
      </c>
      <c r="AZ860" s="170">
        <v>2</v>
      </c>
      <c r="BA860" s="170">
        <f>IF(AZ860=1,G860,0)</f>
        <v>0</v>
      </c>
      <c r="BB860" s="170">
        <f>IF(AZ860=2,G860,0)</f>
        <v>0</v>
      </c>
      <c r="BC860" s="170">
        <f>IF(AZ860=3,G860,0)</f>
        <v>0</v>
      </c>
      <c r="BD860" s="170">
        <f>IF(AZ860=4,G860,0)</f>
        <v>0</v>
      </c>
      <c r="BE860" s="170">
        <f>IF(AZ860=5,G860,0)</f>
        <v>0</v>
      </c>
      <c r="CA860" s="199">
        <v>1</v>
      </c>
      <c r="CB860" s="199">
        <v>0</v>
      </c>
      <c r="CZ860" s="170">
        <v>1.4999999999999999E-4</v>
      </c>
    </row>
    <row r="861" spans="1:104">
      <c r="A861" s="200"/>
      <c r="B861" s="201"/>
      <c r="C861" s="247" t="s">
        <v>1115</v>
      </c>
      <c r="D861" s="248"/>
      <c r="E861" s="202">
        <v>28</v>
      </c>
      <c r="F861" s="203"/>
      <c r="G861" s="204"/>
      <c r="M861" s="205" t="s">
        <v>1115</v>
      </c>
      <c r="O861" s="192"/>
    </row>
    <row r="862" spans="1:104">
      <c r="A862" s="200"/>
      <c r="B862" s="201"/>
      <c r="C862" s="247" t="s">
        <v>1116</v>
      </c>
      <c r="D862" s="248"/>
      <c r="E862" s="202">
        <v>0.72</v>
      </c>
      <c r="F862" s="203"/>
      <c r="G862" s="204"/>
      <c r="M862" s="205" t="s">
        <v>1116</v>
      </c>
      <c r="O862" s="192"/>
    </row>
    <row r="863" spans="1:104">
      <c r="A863" s="200"/>
      <c r="B863" s="201"/>
      <c r="C863" s="247" t="s">
        <v>1117</v>
      </c>
      <c r="D863" s="248"/>
      <c r="E863" s="202">
        <v>10.5</v>
      </c>
      <c r="F863" s="203"/>
      <c r="G863" s="204"/>
      <c r="M863" s="205" t="s">
        <v>1117</v>
      </c>
      <c r="O863" s="192"/>
    </row>
    <row r="864" spans="1:104">
      <c r="A864" s="193">
        <v>283</v>
      </c>
      <c r="B864" s="194" t="s">
        <v>1118</v>
      </c>
      <c r="C864" s="195" t="s">
        <v>1119</v>
      </c>
      <c r="D864" s="196" t="s">
        <v>90</v>
      </c>
      <c r="E864" s="197">
        <v>119.37</v>
      </c>
      <c r="F864" s="225">
        <v>0</v>
      </c>
      <c r="G864" s="198">
        <f>E864*F864</f>
        <v>0</v>
      </c>
      <c r="O864" s="192">
        <v>2</v>
      </c>
      <c r="AA864" s="170">
        <v>1</v>
      </c>
      <c r="AB864" s="170">
        <v>7</v>
      </c>
      <c r="AC864" s="170">
        <v>7</v>
      </c>
      <c r="AZ864" s="170">
        <v>2</v>
      </c>
      <c r="BA864" s="170">
        <f>IF(AZ864=1,G864,0)</f>
        <v>0</v>
      </c>
      <c r="BB864" s="170">
        <f>IF(AZ864=2,G864,0)</f>
        <v>0</v>
      </c>
      <c r="BC864" s="170">
        <f>IF(AZ864=3,G864,0)</f>
        <v>0</v>
      </c>
      <c r="BD864" s="170">
        <f>IF(AZ864=4,G864,0)</f>
        <v>0</v>
      </c>
      <c r="BE864" s="170">
        <f>IF(AZ864=5,G864,0)</f>
        <v>0</v>
      </c>
      <c r="CA864" s="199">
        <v>1</v>
      </c>
      <c r="CB864" s="199">
        <v>7</v>
      </c>
      <c r="CZ864" s="170">
        <v>2.7999999999999998E-4</v>
      </c>
    </row>
    <row r="865" spans="1:104">
      <c r="A865" s="200"/>
      <c r="B865" s="201"/>
      <c r="C865" s="247" t="s">
        <v>1120</v>
      </c>
      <c r="D865" s="248"/>
      <c r="E865" s="202">
        <v>19.850000000000001</v>
      </c>
      <c r="F865" s="203"/>
      <c r="G865" s="204"/>
      <c r="M865" s="205" t="s">
        <v>1120</v>
      </c>
      <c r="O865" s="192"/>
    </row>
    <row r="866" spans="1:104">
      <c r="A866" s="200"/>
      <c r="B866" s="201"/>
      <c r="C866" s="247" t="s">
        <v>1121</v>
      </c>
      <c r="D866" s="248"/>
      <c r="E866" s="202">
        <v>20.3</v>
      </c>
      <c r="F866" s="203"/>
      <c r="G866" s="204"/>
      <c r="M866" s="205" t="s">
        <v>1121</v>
      </c>
      <c r="O866" s="192"/>
    </row>
    <row r="867" spans="1:104">
      <c r="A867" s="200"/>
      <c r="B867" s="201"/>
      <c r="C867" s="247" t="s">
        <v>1115</v>
      </c>
      <c r="D867" s="248"/>
      <c r="E867" s="202">
        <v>28</v>
      </c>
      <c r="F867" s="203"/>
      <c r="G867" s="204"/>
      <c r="M867" s="205" t="s">
        <v>1115</v>
      </c>
      <c r="O867" s="192"/>
    </row>
    <row r="868" spans="1:104">
      <c r="A868" s="200"/>
      <c r="B868" s="201"/>
      <c r="C868" s="247" t="s">
        <v>1116</v>
      </c>
      <c r="D868" s="248"/>
      <c r="E868" s="202">
        <v>0.72</v>
      </c>
      <c r="F868" s="203"/>
      <c r="G868" s="204"/>
      <c r="M868" s="205" t="s">
        <v>1116</v>
      </c>
      <c r="O868" s="192"/>
    </row>
    <row r="869" spans="1:104">
      <c r="A869" s="200"/>
      <c r="B869" s="201"/>
      <c r="C869" s="247" t="s">
        <v>1122</v>
      </c>
      <c r="D869" s="248"/>
      <c r="E869" s="202">
        <v>40</v>
      </c>
      <c r="F869" s="203"/>
      <c r="G869" s="204"/>
      <c r="M869" s="205" t="s">
        <v>1122</v>
      </c>
      <c r="O869" s="192"/>
    </row>
    <row r="870" spans="1:104">
      <c r="A870" s="200"/>
      <c r="B870" s="201"/>
      <c r="C870" s="247" t="s">
        <v>1117</v>
      </c>
      <c r="D870" s="248"/>
      <c r="E870" s="202">
        <v>10.5</v>
      </c>
      <c r="F870" s="203"/>
      <c r="G870" s="204"/>
      <c r="M870" s="205" t="s">
        <v>1117</v>
      </c>
      <c r="O870" s="192"/>
    </row>
    <row r="871" spans="1:104">
      <c r="A871" s="193">
        <v>284</v>
      </c>
      <c r="B871" s="194" t="s">
        <v>1123</v>
      </c>
      <c r="C871" s="195" t="s">
        <v>1124</v>
      </c>
      <c r="D871" s="196" t="s">
        <v>90</v>
      </c>
      <c r="E871" s="197">
        <v>479.46</v>
      </c>
      <c r="F871" s="225">
        <v>0</v>
      </c>
      <c r="G871" s="198">
        <f>E871*F871</f>
        <v>0</v>
      </c>
      <c r="O871" s="192">
        <v>2</v>
      </c>
      <c r="AA871" s="170">
        <v>1</v>
      </c>
      <c r="AB871" s="170">
        <v>7</v>
      </c>
      <c r="AC871" s="170">
        <v>7</v>
      </c>
      <c r="AZ871" s="170">
        <v>2</v>
      </c>
      <c r="BA871" s="170">
        <f>IF(AZ871=1,G871,0)</f>
        <v>0</v>
      </c>
      <c r="BB871" s="170">
        <f>IF(AZ871=2,G871,0)</f>
        <v>0</v>
      </c>
      <c r="BC871" s="170">
        <f>IF(AZ871=3,G871,0)</f>
        <v>0</v>
      </c>
      <c r="BD871" s="170">
        <f>IF(AZ871=4,G871,0)</f>
        <v>0</v>
      </c>
      <c r="BE871" s="170">
        <f>IF(AZ871=5,G871,0)</f>
        <v>0</v>
      </c>
      <c r="CA871" s="199">
        <v>1</v>
      </c>
      <c r="CB871" s="199">
        <v>7</v>
      </c>
      <c r="CZ871" s="170">
        <v>4.0000000000000002E-4</v>
      </c>
    </row>
    <row r="872" spans="1:104">
      <c r="A872" s="206"/>
      <c r="B872" s="207" t="s">
        <v>89</v>
      </c>
      <c r="C872" s="208" t="str">
        <f>CONCATENATE(B859," ",C859)</f>
        <v>783 Nátěry</v>
      </c>
      <c r="D872" s="209"/>
      <c r="E872" s="210"/>
      <c r="F872" s="211"/>
      <c r="G872" s="212">
        <f>SUM(G859:G871)</f>
        <v>0</v>
      </c>
      <c r="O872" s="192">
        <v>4</v>
      </c>
      <c r="BA872" s="213">
        <f>SUM(BA859:BA871)</f>
        <v>0</v>
      </c>
      <c r="BB872" s="213">
        <f>SUM(BB859:BB871)</f>
        <v>0</v>
      </c>
      <c r="BC872" s="213">
        <f>SUM(BC859:BC871)</f>
        <v>0</v>
      </c>
      <c r="BD872" s="213">
        <f>SUM(BD859:BD871)</f>
        <v>0</v>
      </c>
      <c r="BE872" s="213">
        <f>SUM(BE859:BE871)</f>
        <v>0</v>
      </c>
    </row>
    <row r="873" spans="1:104">
      <c r="A873" s="185" t="s">
        <v>23</v>
      </c>
      <c r="B873" s="186" t="s">
        <v>1125</v>
      </c>
      <c r="C873" s="187" t="s">
        <v>1126</v>
      </c>
      <c r="D873" s="188"/>
      <c r="E873" s="189"/>
      <c r="F873" s="189"/>
      <c r="G873" s="190"/>
      <c r="H873" s="191"/>
      <c r="I873" s="191"/>
      <c r="O873" s="192">
        <v>1</v>
      </c>
    </row>
    <row r="874" spans="1:104">
      <c r="A874" s="193">
        <v>285</v>
      </c>
      <c r="B874" s="194" t="s">
        <v>1127</v>
      </c>
      <c r="C874" s="195" t="s">
        <v>1128</v>
      </c>
      <c r="D874" s="196" t="s">
        <v>90</v>
      </c>
      <c r="E874" s="197">
        <v>9648.8906999999999</v>
      </c>
      <c r="F874" s="225">
        <v>0</v>
      </c>
      <c r="G874" s="198">
        <f>E874*F874</f>
        <v>0</v>
      </c>
      <c r="O874" s="192">
        <v>2</v>
      </c>
      <c r="AA874" s="170">
        <v>1</v>
      </c>
      <c r="AB874" s="170">
        <v>7</v>
      </c>
      <c r="AC874" s="170">
        <v>7</v>
      </c>
      <c r="AZ874" s="170">
        <v>2</v>
      </c>
      <c r="BA874" s="170">
        <f>IF(AZ874=1,G874,0)</f>
        <v>0</v>
      </c>
      <c r="BB874" s="170">
        <f>IF(AZ874=2,G874,0)</f>
        <v>0</v>
      </c>
      <c r="BC874" s="170">
        <f>IF(AZ874=3,G874,0)</f>
        <v>0</v>
      </c>
      <c r="BD874" s="170">
        <f>IF(AZ874=4,G874,0)</f>
        <v>0</v>
      </c>
      <c r="BE874" s="170">
        <f>IF(AZ874=5,G874,0)</f>
        <v>0</v>
      </c>
      <c r="CA874" s="199">
        <v>1</v>
      </c>
      <c r="CB874" s="199">
        <v>7</v>
      </c>
      <c r="CZ874" s="170">
        <v>1.7000000000000001E-4</v>
      </c>
    </row>
    <row r="875" spans="1:104">
      <c r="A875" s="193">
        <v>286</v>
      </c>
      <c r="B875" s="194" t="s">
        <v>1129</v>
      </c>
      <c r="C875" s="195" t="s">
        <v>1130</v>
      </c>
      <c r="D875" s="196" t="s">
        <v>90</v>
      </c>
      <c r="E875" s="197">
        <v>9648.8906999999999</v>
      </c>
      <c r="F875" s="225">
        <v>0</v>
      </c>
      <c r="G875" s="198">
        <f>E875*F875</f>
        <v>0</v>
      </c>
      <c r="O875" s="192">
        <v>2</v>
      </c>
      <c r="AA875" s="170">
        <v>1</v>
      </c>
      <c r="AB875" s="170">
        <v>7</v>
      </c>
      <c r="AC875" s="170">
        <v>7</v>
      </c>
      <c r="AZ875" s="170">
        <v>2</v>
      </c>
      <c r="BA875" s="170">
        <f>IF(AZ875=1,G875,0)</f>
        <v>0</v>
      </c>
      <c r="BB875" s="170">
        <f>IF(AZ875=2,G875,0)</f>
        <v>0</v>
      </c>
      <c r="BC875" s="170">
        <f>IF(AZ875=3,G875,0)</f>
        <v>0</v>
      </c>
      <c r="BD875" s="170">
        <f>IF(AZ875=4,G875,0)</f>
        <v>0</v>
      </c>
      <c r="BE875" s="170">
        <f>IF(AZ875=5,G875,0)</f>
        <v>0</v>
      </c>
      <c r="CA875" s="199">
        <v>1</v>
      </c>
      <c r="CB875" s="199">
        <v>7</v>
      </c>
      <c r="CZ875" s="170">
        <v>4.8000000000000001E-4</v>
      </c>
    </row>
    <row r="876" spans="1:104" ht="21">
      <c r="A876" s="200"/>
      <c r="B876" s="201"/>
      <c r="C876" s="247" t="s">
        <v>1131</v>
      </c>
      <c r="D876" s="248"/>
      <c r="E876" s="202">
        <v>54.655500000000004</v>
      </c>
      <c r="F876" s="203"/>
      <c r="G876" s="204"/>
      <c r="M876" s="205" t="s">
        <v>1131</v>
      </c>
      <c r="O876" s="192"/>
    </row>
    <row r="877" spans="1:104">
      <c r="A877" s="200"/>
      <c r="B877" s="201"/>
      <c r="C877" s="247" t="s">
        <v>1132</v>
      </c>
      <c r="D877" s="248"/>
      <c r="E877" s="202">
        <v>101.38500000000001</v>
      </c>
      <c r="F877" s="203"/>
      <c r="G877" s="204"/>
      <c r="M877" s="205" t="s">
        <v>1132</v>
      </c>
      <c r="O877" s="192"/>
    </row>
    <row r="878" spans="1:104">
      <c r="A878" s="200"/>
      <c r="B878" s="201"/>
      <c r="C878" s="247" t="s">
        <v>1133</v>
      </c>
      <c r="D878" s="248"/>
      <c r="E878" s="202">
        <v>24.052</v>
      </c>
      <c r="F878" s="203"/>
      <c r="G878" s="204"/>
      <c r="M878" s="205" t="s">
        <v>1133</v>
      </c>
      <c r="O878" s="192"/>
    </row>
    <row r="879" spans="1:104" ht="21">
      <c r="A879" s="200"/>
      <c r="B879" s="201"/>
      <c r="C879" s="247" t="s">
        <v>1134</v>
      </c>
      <c r="D879" s="248"/>
      <c r="E879" s="202">
        <v>108.867</v>
      </c>
      <c r="F879" s="203"/>
      <c r="G879" s="204"/>
      <c r="M879" s="205" t="s">
        <v>1134</v>
      </c>
      <c r="O879" s="192"/>
    </row>
    <row r="880" spans="1:104">
      <c r="A880" s="200"/>
      <c r="B880" s="201"/>
      <c r="C880" s="247" t="s">
        <v>1135</v>
      </c>
      <c r="D880" s="248"/>
      <c r="E880" s="202">
        <v>56.29</v>
      </c>
      <c r="F880" s="203"/>
      <c r="G880" s="204"/>
      <c r="M880" s="205" t="s">
        <v>1135</v>
      </c>
      <c r="O880" s="192"/>
    </row>
    <row r="881" spans="1:15">
      <c r="A881" s="200"/>
      <c r="B881" s="201"/>
      <c r="C881" s="247" t="s">
        <v>1136</v>
      </c>
      <c r="D881" s="248"/>
      <c r="E881" s="202">
        <v>285.74</v>
      </c>
      <c r="F881" s="203"/>
      <c r="G881" s="204"/>
      <c r="M881" s="205" t="s">
        <v>1136</v>
      </c>
      <c r="O881" s="192"/>
    </row>
    <row r="882" spans="1:15">
      <c r="A882" s="200"/>
      <c r="B882" s="201"/>
      <c r="C882" s="247" t="s">
        <v>1137</v>
      </c>
      <c r="D882" s="248"/>
      <c r="E882" s="202">
        <v>24.245000000000001</v>
      </c>
      <c r="F882" s="203"/>
      <c r="G882" s="204"/>
      <c r="M882" s="205" t="s">
        <v>1137</v>
      </c>
      <c r="O882" s="192"/>
    </row>
    <row r="883" spans="1:15">
      <c r="A883" s="200"/>
      <c r="B883" s="201"/>
      <c r="C883" s="254" t="s">
        <v>122</v>
      </c>
      <c r="D883" s="248"/>
      <c r="E883" s="214">
        <v>655.23450000000003</v>
      </c>
      <c r="F883" s="203"/>
      <c r="G883" s="204"/>
      <c r="M883" s="205" t="s">
        <v>122</v>
      </c>
      <c r="O883" s="192"/>
    </row>
    <row r="884" spans="1:15">
      <c r="A884" s="200"/>
      <c r="B884" s="201"/>
      <c r="C884" s="247" t="s">
        <v>218</v>
      </c>
      <c r="D884" s="248"/>
      <c r="E884" s="202">
        <v>0</v>
      </c>
      <c r="F884" s="203"/>
      <c r="G884" s="204"/>
      <c r="M884" s="205" t="s">
        <v>218</v>
      </c>
      <c r="O884" s="192"/>
    </row>
    <row r="885" spans="1:15">
      <c r="A885" s="200"/>
      <c r="B885" s="201"/>
      <c r="C885" s="247" t="s">
        <v>1138</v>
      </c>
      <c r="D885" s="248"/>
      <c r="E885" s="202">
        <v>139.31549999999999</v>
      </c>
      <c r="F885" s="203"/>
      <c r="G885" s="204"/>
      <c r="M885" s="205" t="s">
        <v>1138</v>
      </c>
      <c r="O885" s="192"/>
    </row>
    <row r="886" spans="1:15">
      <c r="A886" s="200"/>
      <c r="B886" s="201"/>
      <c r="C886" s="247" t="s">
        <v>1139</v>
      </c>
      <c r="D886" s="248"/>
      <c r="E886" s="202">
        <v>220.1446</v>
      </c>
      <c r="F886" s="203"/>
      <c r="G886" s="204"/>
      <c r="M886" s="205" t="s">
        <v>1139</v>
      </c>
      <c r="O886" s="192"/>
    </row>
    <row r="887" spans="1:15" ht="21">
      <c r="A887" s="200"/>
      <c r="B887" s="201"/>
      <c r="C887" s="247" t="s">
        <v>1140</v>
      </c>
      <c r="D887" s="248"/>
      <c r="E887" s="202">
        <v>256.13909999999998</v>
      </c>
      <c r="F887" s="203"/>
      <c r="G887" s="204"/>
      <c r="M887" s="205" t="s">
        <v>1140</v>
      </c>
      <c r="O887" s="192"/>
    </row>
    <row r="888" spans="1:15">
      <c r="A888" s="200"/>
      <c r="B888" s="201"/>
      <c r="C888" s="247" t="s">
        <v>1141</v>
      </c>
      <c r="D888" s="248"/>
      <c r="E888" s="202">
        <v>92.876999999999995</v>
      </c>
      <c r="F888" s="203"/>
      <c r="G888" s="204"/>
      <c r="M888" s="205" t="s">
        <v>1141</v>
      </c>
      <c r="O888" s="192"/>
    </row>
    <row r="889" spans="1:15">
      <c r="A889" s="200"/>
      <c r="B889" s="201"/>
      <c r="C889" s="247" t="s">
        <v>1142</v>
      </c>
      <c r="D889" s="248"/>
      <c r="E889" s="202">
        <v>21.84</v>
      </c>
      <c r="F889" s="203"/>
      <c r="G889" s="204"/>
      <c r="M889" s="205" t="s">
        <v>1142</v>
      </c>
      <c r="O889" s="192"/>
    </row>
    <row r="890" spans="1:15" ht="21">
      <c r="A890" s="200"/>
      <c r="B890" s="201"/>
      <c r="C890" s="247" t="s">
        <v>1143</v>
      </c>
      <c r="D890" s="248"/>
      <c r="E890" s="202">
        <v>633.20479999999998</v>
      </c>
      <c r="F890" s="203"/>
      <c r="G890" s="204"/>
      <c r="M890" s="205" t="s">
        <v>1143</v>
      </c>
      <c r="O890" s="192"/>
    </row>
    <row r="891" spans="1:15" ht="31.2">
      <c r="A891" s="200"/>
      <c r="B891" s="201"/>
      <c r="C891" s="247" t="s">
        <v>1144</v>
      </c>
      <c r="D891" s="248"/>
      <c r="E891" s="202">
        <v>237.6756</v>
      </c>
      <c r="F891" s="203"/>
      <c r="G891" s="204"/>
      <c r="M891" s="205" t="s">
        <v>1144</v>
      </c>
      <c r="O891" s="192"/>
    </row>
    <row r="892" spans="1:15" ht="31.2">
      <c r="A892" s="200"/>
      <c r="B892" s="201"/>
      <c r="C892" s="247" t="s">
        <v>1145</v>
      </c>
      <c r="D892" s="248"/>
      <c r="E892" s="202">
        <v>260.05560000000003</v>
      </c>
      <c r="F892" s="203"/>
      <c r="G892" s="204"/>
      <c r="M892" s="205" t="s">
        <v>1145</v>
      </c>
      <c r="O892" s="192"/>
    </row>
    <row r="893" spans="1:15">
      <c r="A893" s="200"/>
      <c r="B893" s="201"/>
      <c r="C893" s="247" t="s">
        <v>1146</v>
      </c>
      <c r="D893" s="248"/>
      <c r="E893" s="202">
        <v>38.418999999999997</v>
      </c>
      <c r="F893" s="203"/>
      <c r="G893" s="204"/>
      <c r="M893" s="205" t="s">
        <v>1146</v>
      </c>
      <c r="O893" s="192"/>
    </row>
    <row r="894" spans="1:15">
      <c r="A894" s="200"/>
      <c r="B894" s="201"/>
      <c r="C894" s="254" t="s">
        <v>122</v>
      </c>
      <c r="D894" s="248"/>
      <c r="E894" s="214">
        <v>1899.6712</v>
      </c>
      <c r="F894" s="203"/>
      <c r="G894" s="204"/>
      <c r="M894" s="205" t="s">
        <v>122</v>
      </c>
      <c r="O894" s="192"/>
    </row>
    <row r="895" spans="1:15">
      <c r="A895" s="200"/>
      <c r="B895" s="201"/>
      <c r="C895" s="247" t="s">
        <v>123</v>
      </c>
      <c r="D895" s="248"/>
      <c r="E895" s="202">
        <v>0</v>
      </c>
      <c r="F895" s="203"/>
      <c r="G895" s="204"/>
      <c r="M895" s="205" t="s">
        <v>123</v>
      </c>
      <c r="O895" s="192"/>
    </row>
    <row r="896" spans="1:15" ht="21">
      <c r="A896" s="200"/>
      <c r="B896" s="201"/>
      <c r="C896" s="247" t="s">
        <v>1147</v>
      </c>
      <c r="D896" s="248"/>
      <c r="E896" s="202">
        <v>76.191999999999993</v>
      </c>
      <c r="F896" s="203"/>
      <c r="G896" s="204"/>
      <c r="M896" s="205" t="s">
        <v>1147</v>
      </c>
      <c r="O896" s="192"/>
    </row>
    <row r="897" spans="1:15" ht="21">
      <c r="A897" s="200"/>
      <c r="B897" s="201"/>
      <c r="C897" s="247" t="s">
        <v>1148</v>
      </c>
      <c r="D897" s="248"/>
      <c r="E897" s="202">
        <v>152</v>
      </c>
      <c r="F897" s="203"/>
      <c r="G897" s="204"/>
      <c r="M897" s="205" t="s">
        <v>1148</v>
      </c>
      <c r="O897" s="192"/>
    </row>
    <row r="898" spans="1:15">
      <c r="A898" s="200"/>
      <c r="B898" s="201"/>
      <c r="C898" s="247" t="s">
        <v>1149</v>
      </c>
      <c r="D898" s="248"/>
      <c r="E898" s="202">
        <v>17.399999999999999</v>
      </c>
      <c r="F898" s="203"/>
      <c r="G898" s="204"/>
      <c r="M898" s="205" t="s">
        <v>1149</v>
      </c>
      <c r="O898" s="192"/>
    </row>
    <row r="899" spans="1:15">
      <c r="A899" s="200"/>
      <c r="B899" s="201"/>
      <c r="C899" s="247" t="s">
        <v>1150</v>
      </c>
      <c r="D899" s="248"/>
      <c r="E899" s="202">
        <v>33.92</v>
      </c>
      <c r="F899" s="203"/>
      <c r="G899" s="204"/>
      <c r="M899" s="205" t="s">
        <v>1150</v>
      </c>
      <c r="O899" s="192"/>
    </row>
    <row r="900" spans="1:15" ht="21">
      <c r="A900" s="200"/>
      <c r="B900" s="201"/>
      <c r="C900" s="247" t="s">
        <v>1151</v>
      </c>
      <c r="D900" s="248"/>
      <c r="E900" s="202">
        <v>163.36000000000001</v>
      </c>
      <c r="F900" s="203"/>
      <c r="G900" s="204"/>
      <c r="M900" s="205" t="s">
        <v>1151</v>
      </c>
      <c r="O900" s="192"/>
    </row>
    <row r="901" spans="1:15">
      <c r="A901" s="200"/>
      <c r="B901" s="201"/>
      <c r="C901" s="247" t="s">
        <v>1152</v>
      </c>
      <c r="D901" s="248"/>
      <c r="E901" s="202">
        <v>9.2590000000000003</v>
      </c>
      <c r="F901" s="203"/>
      <c r="G901" s="204"/>
      <c r="M901" s="205" t="s">
        <v>1152</v>
      </c>
      <c r="O901" s="192"/>
    </row>
    <row r="902" spans="1:15">
      <c r="A902" s="200"/>
      <c r="B902" s="201"/>
      <c r="C902" s="247" t="s">
        <v>1153</v>
      </c>
      <c r="D902" s="248"/>
      <c r="E902" s="202">
        <v>16.341999999999999</v>
      </c>
      <c r="F902" s="203"/>
      <c r="G902" s="204"/>
      <c r="M902" s="205" t="s">
        <v>1153</v>
      </c>
      <c r="O902" s="192"/>
    </row>
    <row r="903" spans="1:15">
      <c r="A903" s="200"/>
      <c r="B903" s="201"/>
      <c r="C903" s="247" t="s">
        <v>1154</v>
      </c>
      <c r="D903" s="248"/>
      <c r="E903" s="202">
        <v>16.850999999999999</v>
      </c>
      <c r="F903" s="203"/>
      <c r="G903" s="204"/>
      <c r="M903" s="205" t="s">
        <v>1154</v>
      </c>
      <c r="O903" s="192"/>
    </row>
    <row r="904" spans="1:15">
      <c r="A904" s="200"/>
      <c r="B904" s="201"/>
      <c r="C904" s="254" t="s">
        <v>122</v>
      </c>
      <c r="D904" s="248"/>
      <c r="E904" s="214">
        <v>485.32400000000001</v>
      </c>
      <c r="F904" s="203"/>
      <c r="G904" s="204"/>
      <c r="M904" s="205" t="s">
        <v>122</v>
      </c>
      <c r="O904" s="192"/>
    </row>
    <row r="905" spans="1:15">
      <c r="A905" s="200"/>
      <c r="B905" s="201"/>
      <c r="C905" s="247" t="s">
        <v>124</v>
      </c>
      <c r="D905" s="248"/>
      <c r="E905" s="202">
        <v>0</v>
      </c>
      <c r="F905" s="203"/>
      <c r="G905" s="204"/>
      <c r="M905" s="205" t="s">
        <v>124</v>
      </c>
      <c r="O905" s="192"/>
    </row>
    <row r="906" spans="1:15" ht="31.2">
      <c r="A906" s="200"/>
      <c r="B906" s="201"/>
      <c r="C906" s="247" t="s">
        <v>1155</v>
      </c>
      <c r="D906" s="248"/>
      <c r="E906" s="202">
        <v>495.6</v>
      </c>
      <c r="F906" s="203"/>
      <c r="G906" s="204"/>
      <c r="M906" s="205" t="s">
        <v>1155</v>
      </c>
      <c r="O906" s="192"/>
    </row>
    <row r="907" spans="1:15">
      <c r="A907" s="200"/>
      <c r="B907" s="201"/>
      <c r="C907" s="247" t="s">
        <v>1156</v>
      </c>
      <c r="D907" s="248"/>
      <c r="E907" s="202">
        <v>-15.36</v>
      </c>
      <c r="F907" s="203"/>
      <c r="G907" s="204"/>
      <c r="M907" s="205" t="s">
        <v>1156</v>
      </c>
      <c r="O907" s="192"/>
    </row>
    <row r="908" spans="1:15" ht="21">
      <c r="A908" s="200"/>
      <c r="B908" s="201"/>
      <c r="C908" s="247" t="s">
        <v>1157</v>
      </c>
      <c r="D908" s="248"/>
      <c r="E908" s="202">
        <v>127.62</v>
      </c>
      <c r="F908" s="203"/>
      <c r="G908" s="204"/>
      <c r="M908" s="205" t="s">
        <v>1157</v>
      </c>
      <c r="O908" s="192"/>
    </row>
    <row r="909" spans="1:15" ht="31.2">
      <c r="A909" s="200"/>
      <c r="B909" s="201"/>
      <c r="C909" s="247" t="s">
        <v>1158</v>
      </c>
      <c r="D909" s="248"/>
      <c r="E909" s="202">
        <v>699.84</v>
      </c>
      <c r="F909" s="203"/>
      <c r="G909" s="204"/>
      <c r="M909" s="205" t="s">
        <v>1158</v>
      </c>
      <c r="O909" s="192"/>
    </row>
    <row r="910" spans="1:15">
      <c r="A910" s="200"/>
      <c r="B910" s="201"/>
      <c r="C910" s="247" t="s">
        <v>1159</v>
      </c>
      <c r="D910" s="248"/>
      <c r="E910" s="202">
        <v>-173.87200000000001</v>
      </c>
      <c r="F910" s="203"/>
      <c r="G910" s="204"/>
      <c r="M910" s="205" t="s">
        <v>1159</v>
      </c>
      <c r="O910" s="192"/>
    </row>
    <row r="911" spans="1:15" ht="31.2">
      <c r="A911" s="200"/>
      <c r="B911" s="201"/>
      <c r="C911" s="247" t="s">
        <v>1160</v>
      </c>
      <c r="D911" s="248"/>
      <c r="E911" s="202">
        <v>178.92</v>
      </c>
      <c r="F911" s="203"/>
      <c r="G911" s="204"/>
      <c r="M911" s="205" t="s">
        <v>1160</v>
      </c>
      <c r="O911" s="192"/>
    </row>
    <row r="912" spans="1:15" ht="21">
      <c r="A912" s="200"/>
      <c r="B912" s="201"/>
      <c r="C912" s="247" t="s">
        <v>1161</v>
      </c>
      <c r="D912" s="248"/>
      <c r="E912" s="202">
        <v>151.87200000000001</v>
      </c>
      <c r="F912" s="203"/>
      <c r="G912" s="204"/>
      <c r="M912" s="205" t="s">
        <v>1161</v>
      </c>
      <c r="O912" s="192"/>
    </row>
    <row r="913" spans="1:15">
      <c r="A913" s="200"/>
      <c r="B913" s="201"/>
      <c r="C913" s="247" t="s">
        <v>1162</v>
      </c>
      <c r="D913" s="248"/>
      <c r="E913" s="202">
        <v>151.54499999999999</v>
      </c>
      <c r="F913" s="203"/>
      <c r="G913" s="204"/>
      <c r="M913" s="205" t="s">
        <v>1162</v>
      </c>
      <c r="O913" s="192"/>
    </row>
    <row r="914" spans="1:15" ht="21">
      <c r="A914" s="200"/>
      <c r="B914" s="201"/>
      <c r="C914" s="247" t="s">
        <v>1163</v>
      </c>
      <c r="D914" s="248"/>
      <c r="E914" s="202">
        <v>177.3</v>
      </c>
      <c r="F914" s="203"/>
      <c r="G914" s="204"/>
      <c r="M914" s="205" t="s">
        <v>1163</v>
      </c>
      <c r="O914" s="192"/>
    </row>
    <row r="915" spans="1:15">
      <c r="A915" s="200"/>
      <c r="B915" s="201"/>
      <c r="C915" s="247" t="s">
        <v>1164</v>
      </c>
      <c r="D915" s="248"/>
      <c r="E915" s="202">
        <v>-99.8</v>
      </c>
      <c r="F915" s="203"/>
      <c r="G915" s="204"/>
      <c r="M915" s="205" t="s">
        <v>1164</v>
      </c>
      <c r="O915" s="192"/>
    </row>
    <row r="916" spans="1:15">
      <c r="A916" s="200"/>
      <c r="B916" s="201"/>
      <c r="C916" s="254" t="s">
        <v>122</v>
      </c>
      <c r="D916" s="248"/>
      <c r="E916" s="214">
        <v>1693.6650000000002</v>
      </c>
      <c r="F916" s="203"/>
      <c r="G916" s="204"/>
      <c r="M916" s="205" t="s">
        <v>122</v>
      </c>
      <c r="O916" s="192"/>
    </row>
    <row r="917" spans="1:15">
      <c r="A917" s="200"/>
      <c r="B917" s="201"/>
      <c r="C917" s="247" t="s">
        <v>1165</v>
      </c>
      <c r="D917" s="248"/>
      <c r="E917" s="202">
        <v>4.45</v>
      </c>
      <c r="F917" s="203"/>
      <c r="G917" s="204"/>
      <c r="M917" s="205" t="s">
        <v>1165</v>
      </c>
      <c r="O917" s="192"/>
    </row>
    <row r="918" spans="1:15">
      <c r="A918" s="200"/>
      <c r="B918" s="201"/>
      <c r="C918" s="247" t="s">
        <v>1166</v>
      </c>
      <c r="D918" s="248"/>
      <c r="E918" s="202">
        <v>29.31</v>
      </c>
      <c r="F918" s="203"/>
      <c r="G918" s="204"/>
      <c r="M918" s="205" t="s">
        <v>1166</v>
      </c>
      <c r="O918" s="192"/>
    </row>
    <row r="919" spans="1:15">
      <c r="A919" s="200"/>
      <c r="B919" s="201"/>
      <c r="C919" s="247" t="s">
        <v>1167</v>
      </c>
      <c r="D919" s="248"/>
      <c r="E919" s="202">
        <v>7.7249999999999996</v>
      </c>
      <c r="F919" s="203"/>
      <c r="G919" s="204"/>
      <c r="M919" s="205" t="s">
        <v>1167</v>
      </c>
      <c r="O919" s="192"/>
    </row>
    <row r="920" spans="1:15">
      <c r="A920" s="200"/>
      <c r="B920" s="201"/>
      <c r="C920" s="247" t="s">
        <v>1168</v>
      </c>
      <c r="D920" s="248"/>
      <c r="E920" s="202">
        <v>14.6</v>
      </c>
      <c r="F920" s="203"/>
      <c r="G920" s="204"/>
      <c r="M920" s="205" t="s">
        <v>1168</v>
      </c>
      <c r="O920" s="192"/>
    </row>
    <row r="921" spans="1:15">
      <c r="A921" s="200"/>
      <c r="B921" s="201"/>
      <c r="C921" s="254" t="s">
        <v>122</v>
      </c>
      <c r="D921" s="248"/>
      <c r="E921" s="214">
        <v>56.085000000000001</v>
      </c>
      <c r="F921" s="203"/>
      <c r="G921" s="204"/>
      <c r="M921" s="205" t="s">
        <v>122</v>
      </c>
      <c r="O921" s="192"/>
    </row>
    <row r="922" spans="1:15">
      <c r="A922" s="200"/>
      <c r="B922" s="201"/>
      <c r="C922" s="247" t="s">
        <v>1169</v>
      </c>
      <c r="D922" s="248"/>
      <c r="E922" s="202">
        <v>16.728000000000002</v>
      </c>
      <c r="F922" s="203"/>
      <c r="G922" s="204"/>
      <c r="M922" s="205" t="s">
        <v>1169</v>
      </c>
      <c r="O922" s="192"/>
    </row>
    <row r="923" spans="1:15">
      <c r="A923" s="200"/>
      <c r="B923" s="201"/>
      <c r="C923" s="247" t="s">
        <v>1170</v>
      </c>
      <c r="D923" s="248"/>
      <c r="E923" s="202">
        <v>44.01</v>
      </c>
      <c r="F923" s="203"/>
      <c r="G923" s="204"/>
      <c r="M923" s="205" t="s">
        <v>1170</v>
      </c>
      <c r="O923" s="192"/>
    </row>
    <row r="924" spans="1:15">
      <c r="A924" s="200"/>
      <c r="B924" s="201"/>
      <c r="C924" s="254" t="s">
        <v>122</v>
      </c>
      <c r="D924" s="248"/>
      <c r="E924" s="214">
        <v>60.738</v>
      </c>
      <c r="F924" s="203"/>
      <c r="G924" s="204"/>
      <c r="M924" s="205" t="s">
        <v>122</v>
      </c>
      <c r="O924" s="192"/>
    </row>
    <row r="925" spans="1:15">
      <c r="A925" s="200"/>
      <c r="B925" s="201"/>
      <c r="C925" s="247" t="s">
        <v>1171</v>
      </c>
      <c r="D925" s="248"/>
      <c r="E925" s="202">
        <v>37.99</v>
      </c>
      <c r="F925" s="203"/>
      <c r="G925" s="204"/>
      <c r="M925" s="205" t="s">
        <v>1171</v>
      </c>
      <c r="O925" s="192"/>
    </row>
    <row r="926" spans="1:15">
      <c r="A926" s="200"/>
      <c r="B926" s="201"/>
      <c r="C926" s="247" t="s">
        <v>1172</v>
      </c>
      <c r="D926" s="248"/>
      <c r="E926" s="202">
        <v>12.766</v>
      </c>
      <c r="F926" s="203"/>
      <c r="G926" s="204"/>
      <c r="M926" s="205" t="s">
        <v>1172</v>
      </c>
      <c r="O926" s="192"/>
    </row>
    <row r="927" spans="1:15">
      <c r="A927" s="200"/>
      <c r="B927" s="201"/>
      <c r="C927" s="254" t="s">
        <v>122</v>
      </c>
      <c r="D927" s="248"/>
      <c r="E927" s="214">
        <v>50.756</v>
      </c>
      <c r="F927" s="203"/>
      <c r="G927" s="204"/>
      <c r="M927" s="205" t="s">
        <v>122</v>
      </c>
      <c r="O927" s="192"/>
    </row>
    <row r="928" spans="1:15">
      <c r="A928" s="200"/>
      <c r="B928" s="201"/>
      <c r="C928" s="247" t="s">
        <v>1173</v>
      </c>
      <c r="D928" s="248"/>
      <c r="E928" s="202">
        <v>16.728000000000002</v>
      </c>
      <c r="F928" s="203"/>
      <c r="G928" s="204"/>
      <c r="M928" s="205" t="s">
        <v>1173</v>
      </c>
      <c r="O928" s="192"/>
    </row>
    <row r="929" spans="1:104">
      <c r="A929" s="200"/>
      <c r="B929" s="201"/>
      <c r="C929" s="247" t="s">
        <v>1174</v>
      </c>
      <c r="D929" s="248"/>
      <c r="E929" s="202">
        <v>47.3</v>
      </c>
      <c r="F929" s="203"/>
      <c r="G929" s="204"/>
      <c r="M929" s="205" t="s">
        <v>1174</v>
      </c>
      <c r="O929" s="192"/>
    </row>
    <row r="930" spans="1:104">
      <c r="A930" s="200"/>
      <c r="B930" s="201"/>
      <c r="C930" s="254" t="s">
        <v>122</v>
      </c>
      <c r="D930" s="248"/>
      <c r="E930" s="214">
        <v>64.027999999999992</v>
      </c>
      <c r="F930" s="203"/>
      <c r="G930" s="204"/>
      <c r="M930" s="205" t="s">
        <v>122</v>
      </c>
      <c r="O930" s="192"/>
    </row>
    <row r="931" spans="1:104">
      <c r="A931" s="200"/>
      <c r="B931" s="201"/>
      <c r="C931" s="247" t="s">
        <v>1175</v>
      </c>
      <c r="D931" s="248"/>
      <c r="E931" s="202">
        <v>28.26</v>
      </c>
      <c r="F931" s="203"/>
      <c r="G931" s="204"/>
      <c r="M931" s="205" t="s">
        <v>1175</v>
      </c>
      <c r="O931" s="192"/>
    </row>
    <row r="932" spans="1:104">
      <c r="A932" s="200"/>
      <c r="B932" s="201"/>
      <c r="C932" s="247" t="s">
        <v>1176</v>
      </c>
      <c r="D932" s="248"/>
      <c r="E932" s="202">
        <v>8.5839999999999996</v>
      </c>
      <c r="F932" s="203"/>
      <c r="G932" s="204"/>
      <c r="M932" s="205" t="s">
        <v>1176</v>
      </c>
      <c r="O932" s="192"/>
    </row>
    <row r="933" spans="1:104">
      <c r="A933" s="200"/>
      <c r="B933" s="201"/>
      <c r="C933" s="254" t="s">
        <v>122</v>
      </c>
      <c r="D933" s="248"/>
      <c r="E933" s="214">
        <v>36.844000000000001</v>
      </c>
      <c r="F933" s="203"/>
      <c r="G933" s="204"/>
      <c r="M933" s="205" t="s">
        <v>122</v>
      </c>
      <c r="O933" s="192"/>
    </row>
    <row r="934" spans="1:104" ht="21">
      <c r="A934" s="200"/>
      <c r="B934" s="201"/>
      <c r="C934" s="247" t="s">
        <v>1177</v>
      </c>
      <c r="D934" s="248"/>
      <c r="E934" s="202">
        <v>25.45</v>
      </c>
      <c r="F934" s="203"/>
      <c r="G934" s="204"/>
      <c r="M934" s="205" t="s">
        <v>1177</v>
      </c>
      <c r="O934" s="192"/>
    </row>
    <row r="935" spans="1:104">
      <c r="A935" s="200"/>
      <c r="B935" s="201"/>
      <c r="C935" s="247" t="s">
        <v>1178</v>
      </c>
      <c r="D935" s="248"/>
      <c r="E935" s="202">
        <v>9.4649999999999999</v>
      </c>
      <c r="F935" s="203"/>
      <c r="G935" s="204"/>
      <c r="M935" s="205" t="s">
        <v>1178</v>
      </c>
      <c r="O935" s="192"/>
    </row>
    <row r="936" spans="1:104">
      <c r="A936" s="200"/>
      <c r="B936" s="201"/>
      <c r="C936" s="254" t="s">
        <v>122</v>
      </c>
      <c r="D936" s="248"/>
      <c r="E936" s="214">
        <v>34.914999999999999</v>
      </c>
      <c r="F936" s="203"/>
      <c r="G936" s="204"/>
      <c r="M936" s="205" t="s">
        <v>122</v>
      </c>
      <c r="O936" s="192"/>
    </row>
    <row r="937" spans="1:104">
      <c r="A937" s="200"/>
      <c r="B937" s="201"/>
      <c r="C937" s="247" t="s">
        <v>1179</v>
      </c>
      <c r="D937" s="248"/>
      <c r="E937" s="202">
        <v>1258.08</v>
      </c>
      <c r="F937" s="203"/>
      <c r="G937" s="204"/>
      <c r="M937" s="205" t="s">
        <v>1179</v>
      </c>
      <c r="O937" s="192"/>
    </row>
    <row r="938" spans="1:104">
      <c r="A938" s="200"/>
      <c r="B938" s="201"/>
      <c r="C938" s="247" t="s">
        <v>1180</v>
      </c>
      <c r="D938" s="248"/>
      <c r="E938" s="202">
        <v>255.11</v>
      </c>
      <c r="F938" s="203"/>
      <c r="G938" s="204"/>
      <c r="M938" s="205" t="s">
        <v>1180</v>
      </c>
      <c r="O938" s="192"/>
    </row>
    <row r="939" spans="1:104">
      <c r="A939" s="200"/>
      <c r="B939" s="201"/>
      <c r="C939" s="247" t="s">
        <v>1181</v>
      </c>
      <c r="D939" s="248"/>
      <c r="E939" s="202">
        <v>898.44</v>
      </c>
      <c r="F939" s="203"/>
      <c r="G939" s="204"/>
      <c r="M939" s="205" t="s">
        <v>1181</v>
      </c>
      <c r="O939" s="192"/>
    </row>
    <row r="940" spans="1:104">
      <c r="A940" s="200"/>
      <c r="B940" s="201"/>
      <c r="C940" s="247" t="s">
        <v>1182</v>
      </c>
      <c r="D940" s="248"/>
      <c r="E940" s="202">
        <v>1200</v>
      </c>
      <c r="F940" s="203"/>
      <c r="G940" s="204"/>
      <c r="M940" s="205" t="s">
        <v>1182</v>
      </c>
      <c r="O940" s="192"/>
    </row>
    <row r="941" spans="1:104">
      <c r="A941" s="200"/>
      <c r="B941" s="201"/>
      <c r="C941" s="247" t="s">
        <v>1183</v>
      </c>
      <c r="D941" s="248"/>
      <c r="E941" s="202">
        <v>1000</v>
      </c>
      <c r="F941" s="203"/>
      <c r="G941" s="204"/>
      <c r="M941" s="205" t="s">
        <v>1183</v>
      </c>
      <c r="O941" s="192"/>
    </row>
    <row r="942" spans="1:104">
      <c r="A942" s="193">
        <v>287</v>
      </c>
      <c r="B942" s="194" t="s">
        <v>1184</v>
      </c>
      <c r="C942" s="195" t="s">
        <v>1185</v>
      </c>
      <c r="D942" s="196" t="s">
        <v>90</v>
      </c>
      <c r="E942" s="197">
        <v>4812.3227999999999</v>
      </c>
      <c r="F942" s="225">
        <v>0</v>
      </c>
      <c r="G942" s="198">
        <f>E942*F942</f>
        <v>0</v>
      </c>
      <c r="O942" s="192">
        <v>2</v>
      </c>
      <c r="AA942" s="170">
        <v>1</v>
      </c>
      <c r="AB942" s="170">
        <v>7</v>
      </c>
      <c r="AC942" s="170">
        <v>7</v>
      </c>
      <c r="AZ942" s="170">
        <v>2</v>
      </c>
      <c r="BA942" s="170">
        <f>IF(AZ942=1,G942,0)</f>
        <v>0</v>
      </c>
      <c r="BB942" s="170">
        <f>IF(AZ942=2,G942,0)</f>
        <v>0</v>
      </c>
      <c r="BC942" s="170">
        <f>IF(AZ942=3,G942,0)</f>
        <v>0</v>
      </c>
      <c r="BD942" s="170">
        <f>IF(AZ942=4,G942,0)</f>
        <v>0</v>
      </c>
      <c r="BE942" s="170">
        <f>IF(AZ942=5,G942,0)</f>
        <v>0</v>
      </c>
      <c r="CA942" s="199">
        <v>1</v>
      </c>
      <c r="CB942" s="199">
        <v>7</v>
      </c>
      <c r="CZ942" s="170">
        <v>0</v>
      </c>
    </row>
    <row r="943" spans="1:104">
      <c r="A943" s="200"/>
      <c r="B943" s="201"/>
      <c r="C943" s="247" t="s">
        <v>1186</v>
      </c>
      <c r="D943" s="248"/>
      <c r="E943" s="202">
        <v>4812.3227999999999</v>
      </c>
      <c r="F943" s="203"/>
      <c r="G943" s="204"/>
      <c r="M943" s="205" t="s">
        <v>1186</v>
      </c>
      <c r="O943" s="192"/>
    </row>
    <row r="944" spans="1:104">
      <c r="A944" s="206"/>
      <c r="B944" s="207" t="s">
        <v>89</v>
      </c>
      <c r="C944" s="208" t="str">
        <f>CONCATENATE(B873," ",C873)</f>
        <v>784 Malby</v>
      </c>
      <c r="D944" s="209"/>
      <c r="E944" s="210"/>
      <c r="F944" s="211"/>
      <c r="G944" s="212">
        <f>SUM(G873:G943)</f>
        <v>0</v>
      </c>
      <c r="O944" s="192">
        <v>4</v>
      </c>
      <c r="BA944" s="213">
        <f>SUM(BA873:BA943)</f>
        <v>0</v>
      </c>
      <c r="BB944" s="213">
        <f>SUM(BB873:BB943)</f>
        <v>0</v>
      </c>
      <c r="BC944" s="213">
        <f>SUM(BC873:BC943)</f>
        <v>0</v>
      </c>
      <c r="BD944" s="213">
        <f>SUM(BD873:BD943)</f>
        <v>0</v>
      </c>
      <c r="BE944" s="213">
        <f>SUM(BE873:BE943)</f>
        <v>0</v>
      </c>
    </row>
    <row r="945" spans="1:104">
      <c r="A945" s="185" t="s">
        <v>23</v>
      </c>
      <c r="B945" s="186" t="s">
        <v>1187</v>
      </c>
      <c r="C945" s="187" t="s">
        <v>1188</v>
      </c>
      <c r="D945" s="188"/>
      <c r="E945" s="189"/>
      <c r="F945" s="189"/>
      <c r="G945" s="190"/>
      <c r="H945" s="191"/>
      <c r="I945" s="191"/>
      <c r="O945" s="192">
        <v>1</v>
      </c>
    </row>
    <row r="946" spans="1:104">
      <c r="A946" s="193">
        <v>288</v>
      </c>
      <c r="B946" s="194" t="s">
        <v>1189</v>
      </c>
      <c r="C946" s="195" t="s">
        <v>1190</v>
      </c>
      <c r="D946" s="196" t="s">
        <v>24</v>
      </c>
      <c r="E946" s="197">
        <v>1</v>
      </c>
      <c r="F946" s="225">
        <v>0</v>
      </c>
      <c r="G946" s="198">
        <f t="shared" ref="G946:G979" si="24">E946*F946</f>
        <v>0</v>
      </c>
      <c r="O946" s="192">
        <v>2</v>
      </c>
      <c r="AA946" s="170">
        <v>1</v>
      </c>
      <c r="AB946" s="170">
        <v>7</v>
      </c>
      <c r="AC946" s="170">
        <v>7</v>
      </c>
      <c r="AZ946" s="170">
        <v>2</v>
      </c>
      <c r="BA946" s="170">
        <f t="shared" ref="BA946:BA979" si="25">IF(AZ946=1,G946,0)</f>
        <v>0</v>
      </c>
      <c r="BB946" s="170">
        <f t="shared" ref="BB946:BB979" si="26">IF(AZ946=2,G946,0)</f>
        <v>0</v>
      </c>
      <c r="BC946" s="170">
        <f t="shared" ref="BC946:BC979" si="27">IF(AZ946=3,G946,0)</f>
        <v>0</v>
      </c>
      <c r="BD946" s="170">
        <f t="shared" ref="BD946:BD979" si="28">IF(AZ946=4,G946,0)</f>
        <v>0</v>
      </c>
      <c r="BE946" s="170">
        <f t="shared" ref="BE946:BE979" si="29">IF(AZ946=5,G946,0)</f>
        <v>0</v>
      </c>
      <c r="CA946" s="199">
        <v>1</v>
      </c>
      <c r="CB946" s="199">
        <v>7</v>
      </c>
      <c r="CZ946" s="170">
        <v>0</v>
      </c>
    </row>
    <row r="947" spans="1:104">
      <c r="A947" s="193">
        <v>289</v>
      </c>
      <c r="B947" s="194" t="s">
        <v>1191</v>
      </c>
      <c r="C947" s="195" t="s">
        <v>1192</v>
      </c>
      <c r="D947" s="196" t="s">
        <v>24</v>
      </c>
      <c r="E947" s="197">
        <v>1</v>
      </c>
      <c r="F947" s="225">
        <v>0</v>
      </c>
      <c r="G947" s="198">
        <f t="shared" si="24"/>
        <v>0</v>
      </c>
      <c r="O947" s="192">
        <v>2</v>
      </c>
      <c r="AA947" s="170">
        <v>1</v>
      </c>
      <c r="AB947" s="170">
        <v>7</v>
      </c>
      <c r="AC947" s="170">
        <v>7</v>
      </c>
      <c r="AZ947" s="170">
        <v>2</v>
      </c>
      <c r="BA947" s="170">
        <f t="shared" si="25"/>
        <v>0</v>
      </c>
      <c r="BB947" s="170">
        <f t="shared" si="26"/>
        <v>0</v>
      </c>
      <c r="BC947" s="170">
        <f t="shared" si="27"/>
        <v>0</v>
      </c>
      <c r="BD947" s="170">
        <f t="shared" si="28"/>
        <v>0</v>
      </c>
      <c r="BE947" s="170">
        <f t="shared" si="29"/>
        <v>0</v>
      </c>
      <c r="CA947" s="199">
        <v>1</v>
      </c>
      <c r="CB947" s="199">
        <v>7</v>
      </c>
      <c r="CZ947" s="170">
        <v>0</v>
      </c>
    </row>
    <row r="948" spans="1:104">
      <c r="A948" s="193">
        <v>290</v>
      </c>
      <c r="B948" s="194" t="s">
        <v>1193</v>
      </c>
      <c r="C948" s="195" t="s">
        <v>1194</v>
      </c>
      <c r="D948" s="196" t="s">
        <v>24</v>
      </c>
      <c r="E948" s="197">
        <v>1</v>
      </c>
      <c r="F948" s="225">
        <v>0</v>
      </c>
      <c r="G948" s="198">
        <f t="shared" si="24"/>
        <v>0</v>
      </c>
      <c r="O948" s="192">
        <v>2</v>
      </c>
      <c r="AA948" s="170">
        <v>1</v>
      </c>
      <c r="AB948" s="170">
        <v>7</v>
      </c>
      <c r="AC948" s="170">
        <v>7</v>
      </c>
      <c r="AZ948" s="170">
        <v>2</v>
      </c>
      <c r="BA948" s="170">
        <f t="shared" si="25"/>
        <v>0</v>
      </c>
      <c r="BB948" s="170">
        <f t="shared" si="26"/>
        <v>0</v>
      </c>
      <c r="BC948" s="170">
        <f t="shared" si="27"/>
        <v>0</v>
      </c>
      <c r="BD948" s="170">
        <f t="shared" si="28"/>
        <v>0</v>
      </c>
      <c r="BE948" s="170">
        <f t="shared" si="29"/>
        <v>0</v>
      </c>
      <c r="CA948" s="199">
        <v>1</v>
      </c>
      <c r="CB948" s="199">
        <v>7</v>
      </c>
      <c r="CZ948" s="170">
        <v>0</v>
      </c>
    </row>
    <row r="949" spans="1:104">
      <c r="A949" s="193">
        <v>291</v>
      </c>
      <c r="B949" s="194" t="s">
        <v>1195</v>
      </c>
      <c r="C949" s="195" t="s">
        <v>1196</v>
      </c>
      <c r="D949" s="196" t="s">
        <v>24</v>
      </c>
      <c r="E949" s="197">
        <v>1</v>
      </c>
      <c r="F949" s="225">
        <v>0</v>
      </c>
      <c r="G949" s="198">
        <f t="shared" si="24"/>
        <v>0</v>
      </c>
      <c r="O949" s="192">
        <v>2</v>
      </c>
      <c r="AA949" s="170">
        <v>1</v>
      </c>
      <c r="AB949" s="170">
        <v>7</v>
      </c>
      <c r="AC949" s="170">
        <v>7</v>
      </c>
      <c r="AZ949" s="170">
        <v>2</v>
      </c>
      <c r="BA949" s="170">
        <f t="shared" si="25"/>
        <v>0</v>
      </c>
      <c r="BB949" s="170">
        <f t="shared" si="26"/>
        <v>0</v>
      </c>
      <c r="BC949" s="170">
        <f t="shared" si="27"/>
        <v>0</v>
      </c>
      <c r="BD949" s="170">
        <f t="shared" si="28"/>
        <v>0</v>
      </c>
      <c r="BE949" s="170">
        <f t="shared" si="29"/>
        <v>0</v>
      </c>
      <c r="CA949" s="199">
        <v>1</v>
      </c>
      <c r="CB949" s="199">
        <v>7</v>
      </c>
      <c r="CZ949" s="170">
        <v>0</v>
      </c>
    </row>
    <row r="950" spans="1:104">
      <c r="A950" s="193">
        <v>292</v>
      </c>
      <c r="B950" s="194" t="s">
        <v>1197</v>
      </c>
      <c r="C950" s="195" t="s">
        <v>1198</v>
      </c>
      <c r="D950" s="196" t="s">
        <v>24</v>
      </c>
      <c r="E950" s="197">
        <v>1</v>
      </c>
      <c r="F950" s="225">
        <v>0</v>
      </c>
      <c r="G950" s="198">
        <f t="shared" si="24"/>
        <v>0</v>
      </c>
      <c r="O950" s="192">
        <v>2</v>
      </c>
      <c r="AA950" s="170">
        <v>1</v>
      </c>
      <c r="AB950" s="170">
        <v>7</v>
      </c>
      <c r="AC950" s="170">
        <v>7</v>
      </c>
      <c r="AZ950" s="170">
        <v>2</v>
      </c>
      <c r="BA950" s="170">
        <f t="shared" si="25"/>
        <v>0</v>
      </c>
      <c r="BB950" s="170">
        <f t="shared" si="26"/>
        <v>0</v>
      </c>
      <c r="BC950" s="170">
        <f t="shared" si="27"/>
        <v>0</v>
      </c>
      <c r="BD950" s="170">
        <f t="shared" si="28"/>
        <v>0</v>
      </c>
      <c r="BE950" s="170">
        <f t="shared" si="29"/>
        <v>0</v>
      </c>
      <c r="CA950" s="199">
        <v>1</v>
      </c>
      <c r="CB950" s="199">
        <v>7</v>
      </c>
      <c r="CZ950" s="170">
        <v>0</v>
      </c>
    </row>
    <row r="951" spans="1:104">
      <c r="A951" s="193">
        <v>293</v>
      </c>
      <c r="B951" s="194" t="s">
        <v>1199</v>
      </c>
      <c r="C951" s="195" t="s">
        <v>1200</v>
      </c>
      <c r="D951" s="196" t="s">
        <v>24</v>
      </c>
      <c r="E951" s="197">
        <v>1</v>
      </c>
      <c r="F951" s="225">
        <v>0</v>
      </c>
      <c r="G951" s="198">
        <f t="shared" si="24"/>
        <v>0</v>
      </c>
      <c r="O951" s="192">
        <v>2</v>
      </c>
      <c r="AA951" s="170">
        <v>1</v>
      </c>
      <c r="AB951" s="170">
        <v>7</v>
      </c>
      <c r="AC951" s="170">
        <v>7</v>
      </c>
      <c r="AZ951" s="170">
        <v>2</v>
      </c>
      <c r="BA951" s="170">
        <f t="shared" si="25"/>
        <v>0</v>
      </c>
      <c r="BB951" s="170">
        <f t="shared" si="26"/>
        <v>0</v>
      </c>
      <c r="BC951" s="170">
        <f t="shared" si="27"/>
        <v>0</v>
      </c>
      <c r="BD951" s="170">
        <f t="shared" si="28"/>
        <v>0</v>
      </c>
      <c r="BE951" s="170">
        <f t="shared" si="29"/>
        <v>0</v>
      </c>
      <c r="CA951" s="199">
        <v>1</v>
      </c>
      <c r="CB951" s="199">
        <v>7</v>
      </c>
      <c r="CZ951" s="170">
        <v>0</v>
      </c>
    </row>
    <row r="952" spans="1:104">
      <c r="A952" s="193">
        <v>294</v>
      </c>
      <c r="B952" s="194" t="s">
        <v>1201</v>
      </c>
      <c r="C952" s="195" t="s">
        <v>1202</v>
      </c>
      <c r="D952" s="196" t="s">
        <v>24</v>
      </c>
      <c r="E952" s="197">
        <v>1</v>
      </c>
      <c r="F952" s="225">
        <v>0</v>
      </c>
      <c r="G952" s="198">
        <f t="shared" si="24"/>
        <v>0</v>
      </c>
      <c r="O952" s="192">
        <v>2</v>
      </c>
      <c r="AA952" s="170">
        <v>1</v>
      </c>
      <c r="AB952" s="170">
        <v>7</v>
      </c>
      <c r="AC952" s="170">
        <v>7</v>
      </c>
      <c r="AZ952" s="170">
        <v>2</v>
      </c>
      <c r="BA952" s="170">
        <f t="shared" si="25"/>
        <v>0</v>
      </c>
      <c r="BB952" s="170">
        <f t="shared" si="26"/>
        <v>0</v>
      </c>
      <c r="BC952" s="170">
        <f t="shared" si="27"/>
        <v>0</v>
      </c>
      <c r="BD952" s="170">
        <f t="shared" si="28"/>
        <v>0</v>
      </c>
      <c r="BE952" s="170">
        <f t="shared" si="29"/>
        <v>0</v>
      </c>
      <c r="CA952" s="199">
        <v>1</v>
      </c>
      <c r="CB952" s="199">
        <v>7</v>
      </c>
      <c r="CZ952" s="170">
        <v>0</v>
      </c>
    </row>
    <row r="953" spans="1:104">
      <c r="A953" s="193">
        <v>295</v>
      </c>
      <c r="B953" s="194" t="s">
        <v>1203</v>
      </c>
      <c r="C953" s="195" t="s">
        <v>1204</v>
      </c>
      <c r="D953" s="196" t="s">
        <v>24</v>
      </c>
      <c r="E953" s="197">
        <v>1</v>
      </c>
      <c r="F953" s="225">
        <v>0</v>
      </c>
      <c r="G953" s="198">
        <f t="shared" si="24"/>
        <v>0</v>
      </c>
      <c r="O953" s="192">
        <v>2</v>
      </c>
      <c r="AA953" s="170">
        <v>1</v>
      </c>
      <c r="AB953" s="170">
        <v>7</v>
      </c>
      <c r="AC953" s="170">
        <v>7</v>
      </c>
      <c r="AZ953" s="170">
        <v>2</v>
      </c>
      <c r="BA953" s="170">
        <f t="shared" si="25"/>
        <v>0</v>
      </c>
      <c r="BB953" s="170">
        <f t="shared" si="26"/>
        <v>0</v>
      </c>
      <c r="BC953" s="170">
        <f t="shared" si="27"/>
        <v>0</v>
      </c>
      <c r="BD953" s="170">
        <f t="shared" si="28"/>
        <v>0</v>
      </c>
      <c r="BE953" s="170">
        <f t="shared" si="29"/>
        <v>0</v>
      </c>
      <c r="CA953" s="199">
        <v>1</v>
      </c>
      <c r="CB953" s="199">
        <v>7</v>
      </c>
      <c r="CZ953" s="170">
        <v>0</v>
      </c>
    </row>
    <row r="954" spans="1:104">
      <c r="A954" s="193">
        <v>296</v>
      </c>
      <c r="B954" s="194" t="s">
        <v>1205</v>
      </c>
      <c r="C954" s="195" t="s">
        <v>1206</v>
      </c>
      <c r="D954" s="196" t="s">
        <v>24</v>
      </c>
      <c r="E954" s="197">
        <v>1</v>
      </c>
      <c r="F954" s="225">
        <v>0</v>
      </c>
      <c r="G954" s="198">
        <f t="shared" si="24"/>
        <v>0</v>
      </c>
      <c r="O954" s="192">
        <v>2</v>
      </c>
      <c r="AA954" s="170">
        <v>1</v>
      </c>
      <c r="AB954" s="170">
        <v>7</v>
      </c>
      <c r="AC954" s="170">
        <v>7</v>
      </c>
      <c r="AZ954" s="170">
        <v>2</v>
      </c>
      <c r="BA954" s="170">
        <f t="shared" si="25"/>
        <v>0</v>
      </c>
      <c r="BB954" s="170">
        <f t="shared" si="26"/>
        <v>0</v>
      </c>
      <c r="BC954" s="170">
        <f t="shared" si="27"/>
        <v>0</v>
      </c>
      <c r="BD954" s="170">
        <f t="shared" si="28"/>
        <v>0</v>
      </c>
      <c r="BE954" s="170">
        <f t="shared" si="29"/>
        <v>0</v>
      </c>
      <c r="CA954" s="199">
        <v>1</v>
      </c>
      <c r="CB954" s="199">
        <v>7</v>
      </c>
      <c r="CZ954" s="170">
        <v>0</v>
      </c>
    </row>
    <row r="955" spans="1:104">
      <c r="A955" s="193">
        <v>297</v>
      </c>
      <c r="B955" s="194" t="s">
        <v>1207</v>
      </c>
      <c r="C955" s="195" t="s">
        <v>1208</v>
      </c>
      <c r="D955" s="196" t="s">
        <v>24</v>
      </c>
      <c r="E955" s="197">
        <v>1</v>
      </c>
      <c r="F955" s="225">
        <v>0</v>
      </c>
      <c r="G955" s="198">
        <f t="shared" si="24"/>
        <v>0</v>
      </c>
      <c r="O955" s="192">
        <v>2</v>
      </c>
      <c r="AA955" s="170">
        <v>1</v>
      </c>
      <c r="AB955" s="170">
        <v>7</v>
      </c>
      <c r="AC955" s="170">
        <v>7</v>
      </c>
      <c r="AZ955" s="170">
        <v>2</v>
      </c>
      <c r="BA955" s="170">
        <f t="shared" si="25"/>
        <v>0</v>
      </c>
      <c r="BB955" s="170">
        <f t="shared" si="26"/>
        <v>0</v>
      </c>
      <c r="BC955" s="170">
        <f t="shared" si="27"/>
        <v>0</v>
      </c>
      <c r="BD955" s="170">
        <f t="shared" si="28"/>
        <v>0</v>
      </c>
      <c r="BE955" s="170">
        <f t="shared" si="29"/>
        <v>0</v>
      </c>
      <c r="CA955" s="199">
        <v>1</v>
      </c>
      <c r="CB955" s="199">
        <v>7</v>
      </c>
      <c r="CZ955" s="170">
        <v>0</v>
      </c>
    </row>
    <row r="956" spans="1:104">
      <c r="A956" s="193">
        <v>298</v>
      </c>
      <c r="B956" s="194" t="s">
        <v>1209</v>
      </c>
      <c r="C956" s="195" t="s">
        <v>1210</v>
      </c>
      <c r="D956" s="196" t="s">
        <v>24</v>
      </c>
      <c r="E956" s="197">
        <v>1</v>
      </c>
      <c r="F956" s="225">
        <v>0</v>
      </c>
      <c r="G956" s="198">
        <f t="shared" si="24"/>
        <v>0</v>
      </c>
      <c r="O956" s="192">
        <v>2</v>
      </c>
      <c r="AA956" s="170">
        <v>1</v>
      </c>
      <c r="AB956" s="170">
        <v>7</v>
      </c>
      <c r="AC956" s="170">
        <v>7</v>
      </c>
      <c r="AZ956" s="170">
        <v>2</v>
      </c>
      <c r="BA956" s="170">
        <f t="shared" si="25"/>
        <v>0</v>
      </c>
      <c r="BB956" s="170">
        <f t="shared" si="26"/>
        <v>0</v>
      </c>
      <c r="BC956" s="170">
        <f t="shared" si="27"/>
        <v>0</v>
      </c>
      <c r="BD956" s="170">
        <f t="shared" si="28"/>
        <v>0</v>
      </c>
      <c r="BE956" s="170">
        <f t="shared" si="29"/>
        <v>0</v>
      </c>
      <c r="CA956" s="199">
        <v>1</v>
      </c>
      <c r="CB956" s="199">
        <v>7</v>
      </c>
      <c r="CZ956" s="170">
        <v>0</v>
      </c>
    </row>
    <row r="957" spans="1:104">
      <c r="A957" s="193">
        <v>299</v>
      </c>
      <c r="B957" s="194" t="s">
        <v>1211</v>
      </c>
      <c r="C957" s="195" t="s">
        <v>1212</v>
      </c>
      <c r="D957" s="196" t="s">
        <v>24</v>
      </c>
      <c r="E957" s="197">
        <v>54</v>
      </c>
      <c r="F957" s="225">
        <v>0</v>
      </c>
      <c r="G957" s="198">
        <f t="shared" si="24"/>
        <v>0</v>
      </c>
      <c r="O957" s="192">
        <v>2</v>
      </c>
      <c r="AA957" s="170">
        <v>1</v>
      </c>
      <c r="AB957" s="170">
        <v>7</v>
      </c>
      <c r="AC957" s="170">
        <v>7</v>
      </c>
      <c r="AZ957" s="170">
        <v>2</v>
      </c>
      <c r="BA957" s="170">
        <f t="shared" si="25"/>
        <v>0</v>
      </c>
      <c r="BB957" s="170">
        <f t="shared" si="26"/>
        <v>0</v>
      </c>
      <c r="BC957" s="170">
        <f t="shared" si="27"/>
        <v>0</v>
      </c>
      <c r="BD957" s="170">
        <f t="shared" si="28"/>
        <v>0</v>
      </c>
      <c r="BE957" s="170">
        <f t="shared" si="29"/>
        <v>0</v>
      </c>
      <c r="CA957" s="199">
        <v>1</v>
      </c>
      <c r="CB957" s="199">
        <v>7</v>
      </c>
      <c r="CZ957" s="170">
        <v>0</v>
      </c>
    </row>
    <row r="958" spans="1:104">
      <c r="A958" s="193">
        <v>300</v>
      </c>
      <c r="B958" s="194" t="s">
        <v>1213</v>
      </c>
      <c r="C958" s="195" t="s">
        <v>1214</v>
      </c>
      <c r="D958" s="196" t="s">
        <v>24</v>
      </c>
      <c r="E958" s="197">
        <v>1</v>
      </c>
      <c r="F958" s="225">
        <v>0</v>
      </c>
      <c r="G958" s="198">
        <f t="shared" si="24"/>
        <v>0</v>
      </c>
      <c r="O958" s="192">
        <v>2</v>
      </c>
      <c r="AA958" s="170">
        <v>1</v>
      </c>
      <c r="AB958" s="170">
        <v>7</v>
      </c>
      <c r="AC958" s="170">
        <v>7</v>
      </c>
      <c r="AZ958" s="170">
        <v>2</v>
      </c>
      <c r="BA958" s="170">
        <f t="shared" si="25"/>
        <v>0</v>
      </c>
      <c r="BB958" s="170">
        <f t="shared" si="26"/>
        <v>0</v>
      </c>
      <c r="BC958" s="170">
        <f t="shared" si="27"/>
        <v>0</v>
      </c>
      <c r="BD958" s="170">
        <f t="shared" si="28"/>
        <v>0</v>
      </c>
      <c r="BE958" s="170">
        <f t="shared" si="29"/>
        <v>0</v>
      </c>
      <c r="CA958" s="199">
        <v>1</v>
      </c>
      <c r="CB958" s="199">
        <v>7</v>
      </c>
      <c r="CZ958" s="170">
        <v>0</v>
      </c>
    </row>
    <row r="959" spans="1:104">
      <c r="A959" s="193">
        <v>301</v>
      </c>
      <c r="B959" s="194" t="s">
        <v>1215</v>
      </c>
      <c r="C959" s="195" t="s">
        <v>1216</v>
      </c>
      <c r="D959" s="196" t="s">
        <v>24</v>
      </c>
      <c r="E959" s="197">
        <v>2</v>
      </c>
      <c r="F959" s="225">
        <v>0</v>
      </c>
      <c r="G959" s="198">
        <f t="shared" si="24"/>
        <v>0</v>
      </c>
      <c r="O959" s="192">
        <v>2</v>
      </c>
      <c r="AA959" s="170">
        <v>1</v>
      </c>
      <c r="AB959" s="170">
        <v>7</v>
      </c>
      <c r="AC959" s="170">
        <v>7</v>
      </c>
      <c r="AZ959" s="170">
        <v>2</v>
      </c>
      <c r="BA959" s="170">
        <f t="shared" si="25"/>
        <v>0</v>
      </c>
      <c r="BB959" s="170">
        <f t="shared" si="26"/>
        <v>0</v>
      </c>
      <c r="BC959" s="170">
        <f t="shared" si="27"/>
        <v>0</v>
      </c>
      <c r="BD959" s="170">
        <f t="shared" si="28"/>
        <v>0</v>
      </c>
      <c r="BE959" s="170">
        <f t="shared" si="29"/>
        <v>0</v>
      </c>
      <c r="CA959" s="199">
        <v>1</v>
      </c>
      <c r="CB959" s="199">
        <v>7</v>
      </c>
      <c r="CZ959" s="170">
        <v>0</v>
      </c>
    </row>
    <row r="960" spans="1:104">
      <c r="A960" s="193">
        <v>302</v>
      </c>
      <c r="B960" s="194" t="s">
        <v>1217</v>
      </c>
      <c r="C960" s="195" t="s">
        <v>1218</v>
      </c>
      <c r="D960" s="196" t="s">
        <v>24</v>
      </c>
      <c r="E960" s="197">
        <v>3</v>
      </c>
      <c r="F960" s="225">
        <v>0</v>
      </c>
      <c r="G960" s="198">
        <f t="shared" si="24"/>
        <v>0</v>
      </c>
      <c r="O960" s="192">
        <v>2</v>
      </c>
      <c r="AA960" s="170">
        <v>1</v>
      </c>
      <c r="AB960" s="170">
        <v>7</v>
      </c>
      <c r="AC960" s="170">
        <v>7</v>
      </c>
      <c r="AZ960" s="170">
        <v>2</v>
      </c>
      <c r="BA960" s="170">
        <f t="shared" si="25"/>
        <v>0</v>
      </c>
      <c r="BB960" s="170">
        <f t="shared" si="26"/>
        <v>0</v>
      </c>
      <c r="BC960" s="170">
        <f t="shared" si="27"/>
        <v>0</v>
      </c>
      <c r="BD960" s="170">
        <f t="shared" si="28"/>
        <v>0</v>
      </c>
      <c r="BE960" s="170">
        <f t="shared" si="29"/>
        <v>0</v>
      </c>
      <c r="CA960" s="199">
        <v>1</v>
      </c>
      <c r="CB960" s="199">
        <v>7</v>
      </c>
      <c r="CZ960" s="170">
        <v>0</v>
      </c>
    </row>
    <row r="961" spans="1:104">
      <c r="A961" s="193">
        <v>303</v>
      </c>
      <c r="B961" s="194" t="s">
        <v>1219</v>
      </c>
      <c r="C961" s="195" t="s">
        <v>1220</v>
      </c>
      <c r="D961" s="196" t="s">
        <v>24</v>
      </c>
      <c r="E961" s="197">
        <v>1</v>
      </c>
      <c r="F961" s="225">
        <v>0</v>
      </c>
      <c r="G961" s="198">
        <f t="shared" si="24"/>
        <v>0</v>
      </c>
      <c r="O961" s="192">
        <v>2</v>
      </c>
      <c r="AA961" s="170">
        <v>1</v>
      </c>
      <c r="AB961" s="170">
        <v>7</v>
      </c>
      <c r="AC961" s="170">
        <v>7</v>
      </c>
      <c r="AZ961" s="170">
        <v>2</v>
      </c>
      <c r="BA961" s="170">
        <f t="shared" si="25"/>
        <v>0</v>
      </c>
      <c r="BB961" s="170">
        <f t="shared" si="26"/>
        <v>0</v>
      </c>
      <c r="BC961" s="170">
        <f t="shared" si="27"/>
        <v>0</v>
      </c>
      <c r="BD961" s="170">
        <f t="shared" si="28"/>
        <v>0</v>
      </c>
      <c r="BE961" s="170">
        <f t="shared" si="29"/>
        <v>0</v>
      </c>
      <c r="CA961" s="199">
        <v>1</v>
      </c>
      <c r="CB961" s="199">
        <v>7</v>
      </c>
      <c r="CZ961" s="170">
        <v>0</v>
      </c>
    </row>
    <row r="962" spans="1:104">
      <c r="A962" s="193">
        <v>304</v>
      </c>
      <c r="B962" s="194" t="s">
        <v>1221</v>
      </c>
      <c r="C962" s="195" t="s">
        <v>1222</v>
      </c>
      <c r="D962" s="196" t="s">
        <v>24</v>
      </c>
      <c r="E962" s="197">
        <v>1</v>
      </c>
      <c r="F962" s="225">
        <v>0</v>
      </c>
      <c r="G962" s="198">
        <f t="shared" si="24"/>
        <v>0</v>
      </c>
      <c r="O962" s="192">
        <v>2</v>
      </c>
      <c r="AA962" s="170">
        <v>1</v>
      </c>
      <c r="AB962" s="170">
        <v>7</v>
      </c>
      <c r="AC962" s="170">
        <v>7</v>
      </c>
      <c r="AZ962" s="170">
        <v>2</v>
      </c>
      <c r="BA962" s="170">
        <f t="shared" si="25"/>
        <v>0</v>
      </c>
      <c r="BB962" s="170">
        <f t="shared" si="26"/>
        <v>0</v>
      </c>
      <c r="BC962" s="170">
        <f t="shared" si="27"/>
        <v>0</v>
      </c>
      <c r="BD962" s="170">
        <f t="shared" si="28"/>
        <v>0</v>
      </c>
      <c r="BE962" s="170">
        <f t="shared" si="29"/>
        <v>0</v>
      </c>
      <c r="CA962" s="199">
        <v>1</v>
      </c>
      <c r="CB962" s="199">
        <v>7</v>
      </c>
      <c r="CZ962" s="170">
        <v>0</v>
      </c>
    </row>
    <row r="963" spans="1:104">
      <c r="A963" s="193">
        <v>305</v>
      </c>
      <c r="B963" s="194" t="s">
        <v>1223</v>
      </c>
      <c r="C963" s="195" t="s">
        <v>1224</v>
      </c>
      <c r="D963" s="196" t="s">
        <v>24</v>
      </c>
      <c r="E963" s="197">
        <v>1</v>
      </c>
      <c r="F963" s="225">
        <v>0</v>
      </c>
      <c r="G963" s="198">
        <f t="shared" si="24"/>
        <v>0</v>
      </c>
      <c r="O963" s="192">
        <v>2</v>
      </c>
      <c r="AA963" s="170">
        <v>1</v>
      </c>
      <c r="AB963" s="170">
        <v>7</v>
      </c>
      <c r="AC963" s="170">
        <v>7</v>
      </c>
      <c r="AZ963" s="170">
        <v>2</v>
      </c>
      <c r="BA963" s="170">
        <f t="shared" si="25"/>
        <v>0</v>
      </c>
      <c r="BB963" s="170">
        <f t="shared" si="26"/>
        <v>0</v>
      </c>
      <c r="BC963" s="170">
        <f t="shared" si="27"/>
        <v>0</v>
      </c>
      <c r="BD963" s="170">
        <f t="shared" si="28"/>
        <v>0</v>
      </c>
      <c r="BE963" s="170">
        <f t="shared" si="29"/>
        <v>0</v>
      </c>
      <c r="CA963" s="199">
        <v>1</v>
      </c>
      <c r="CB963" s="199">
        <v>7</v>
      </c>
      <c r="CZ963" s="170">
        <v>0</v>
      </c>
    </row>
    <row r="964" spans="1:104">
      <c r="A964" s="193">
        <v>306</v>
      </c>
      <c r="B964" s="194" t="s">
        <v>1225</v>
      </c>
      <c r="C964" s="195" t="s">
        <v>1226</v>
      </c>
      <c r="D964" s="196" t="s">
        <v>24</v>
      </c>
      <c r="E964" s="197">
        <v>1</v>
      </c>
      <c r="F964" s="225">
        <v>0</v>
      </c>
      <c r="G964" s="198">
        <f t="shared" si="24"/>
        <v>0</v>
      </c>
      <c r="O964" s="192">
        <v>2</v>
      </c>
      <c r="AA964" s="170">
        <v>1</v>
      </c>
      <c r="AB964" s="170">
        <v>7</v>
      </c>
      <c r="AC964" s="170">
        <v>7</v>
      </c>
      <c r="AZ964" s="170">
        <v>2</v>
      </c>
      <c r="BA964" s="170">
        <f t="shared" si="25"/>
        <v>0</v>
      </c>
      <c r="BB964" s="170">
        <f t="shared" si="26"/>
        <v>0</v>
      </c>
      <c r="BC964" s="170">
        <f t="shared" si="27"/>
        <v>0</v>
      </c>
      <c r="BD964" s="170">
        <f t="shared" si="28"/>
        <v>0</v>
      </c>
      <c r="BE964" s="170">
        <f t="shared" si="29"/>
        <v>0</v>
      </c>
      <c r="CA964" s="199">
        <v>1</v>
      </c>
      <c r="CB964" s="199">
        <v>7</v>
      </c>
      <c r="CZ964" s="170">
        <v>0</v>
      </c>
    </row>
    <row r="965" spans="1:104">
      <c r="A965" s="193">
        <v>307</v>
      </c>
      <c r="B965" s="194" t="s">
        <v>1227</v>
      </c>
      <c r="C965" s="195" t="s">
        <v>1228</v>
      </c>
      <c r="D965" s="196" t="s">
        <v>24</v>
      </c>
      <c r="E965" s="197">
        <v>1</v>
      </c>
      <c r="F965" s="225">
        <v>0</v>
      </c>
      <c r="G965" s="198">
        <f t="shared" si="24"/>
        <v>0</v>
      </c>
      <c r="O965" s="192">
        <v>2</v>
      </c>
      <c r="AA965" s="170">
        <v>1</v>
      </c>
      <c r="AB965" s="170">
        <v>7</v>
      </c>
      <c r="AC965" s="170">
        <v>7</v>
      </c>
      <c r="AZ965" s="170">
        <v>2</v>
      </c>
      <c r="BA965" s="170">
        <f t="shared" si="25"/>
        <v>0</v>
      </c>
      <c r="BB965" s="170">
        <f t="shared" si="26"/>
        <v>0</v>
      </c>
      <c r="BC965" s="170">
        <f t="shared" si="27"/>
        <v>0</v>
      </c>
      <c r="BD965" s="170">
        <f t="shared" si="28"/>
        <v>0</v>
      </c>
      <c r="BE965" s="170">
        <f t="shared" si="29"/>
        <v>0</v>
      </c>
      <c r="CA965" s="199">
        <v>1</v>
      </c>
      <c r="CB965" s="199">
        <v>7</v>
      </c>
      <c r="CZ965" s="170">
        <v>0</v>
      </c>
    </row>
    <row r="966" spans="1:104">
      <c r="A966" s="193">
        <v>308</v>
      </c>
      <c r="B966" s="194" t="s">
        <v>1229</v>
      </c>
      <c r="C966" s="195" t="s">
        <v>1230</v>
      </c>
      <c r="D966" s="196" t="s">
        <v>24</v>
      </c>
      <c r="E966" s="197">
        <v>1</v>
      </c>
      <c r="F966" s="225">
        <v>0</v>
      </c>
      <c r="G966" s="198">
        <f t="shared" si="24"/>
        <v>0</v>
      </c>
      <c r="O966" s="192">
        <v>2</v>
      </c>
      <c r="AA966" s="170">
        <v>1</v>
      </c>
      <c r="AB966" s="170">
        <v>7</v>
      </c>
      <c r="AC966" s="170">
        <v>7</v>
      </c>
      <c r="AZ966" s="170">
        <v>2</v>
      </c>
      <c r="BA966" s="170">
        <f t="shared" si="25"/>
        <v>0</v>
      </c>
      <c r="BB966" s="170">
        <f t="shared" si="26"/>
        <v>0</v>
      </c>
      <c r="BC966" s="170">
        <f t="shared" si="27"/>
        <v>0</v>
      </c>
      <c r="BD966" s="170">
        <f t="shared" si="28"/>
        <v>0</v>
      </c>
      <c r="BE966" s="170">
        <f t="shared" si="29"/>
        <v>0</v>
      </c>
      <c r="CA966" s="199">
        <v>1</v>
      </c>
      <c r="CB966" s="199">
        <v>7</v>
      </c>
      <c r="CZ966" s="170">
        <v>0</v>
      </c>
    </row>
    <row r="967" spans="1:104">
      <c r="A967" s="193">
        <v>309</v>
      </c>
      <c r="B967" s="194" t="s">
        <v>1231</v>
      </c>
      <c r="C967" s="195" t="s">
        <v>1232</v>
      </c>
      <c r="D967" s="196" t="s">
        <v>24</v>
      </c>
      <c r="E967" s="197">
        <v>1</v>
      </c>
      <c r="F967" s="225">
        <v>0</v>
      </c>
      <c r="G967" s="198">
        <f t="shared" si="24"/>
        <v>0</v>
      </c>
      <c r="O967" s="192">
        <v>2</v>
      </c>
      <c r="AA967" s="170">
        <v>1</v>
      </c>
      <c r="AB967" s="170">
        <v>7</v>
      </c>
      <c r="AC967" s="170">
        <v>7</v>
      </c>
      <c r="AZ967" s="170">
        <v>2</v>
      </c>
      <c r="BA967" s="170">
        <f t="shared" si="25"/>
        <v>0</v>
      </c>
      <c r="BB967" s="170">
        <f t="shared" si="26"/>
        <v>0</v>
      </c>
      <c r="BC967" s="170">
        <f t="shared" si="27"/>
        <v>0</v>
      </c>
      <c r="BD967" s="170">
        <f t="shared" si="28"/>
        <v>0</v>
      </c>
      <c r="BE967" s="170">
        <f t="shared" si="29"/>
        <v>0</v>
      </c>
      <c r="CA967" s="199">
        <v>1</v>
      </c>
      <c r="CB967" s="199">
        <v>7</v>
      </c>
      <c r="CZ967" s="170">
        <v>0</v>
      </c>
    </row>
    <row r="968" spans="1:104">
      <c r="A968" s="193">
        <v>310</v>
      </c>
      <c r="B968" s="194" t="s">
        <v>1233</v>
      </c>
      <c r="C968" s="195" t="s">
        <v>1234</v>
      </c>
      <c r="D968" s="196" t="s">
        <v>24</v>
      </c>
      <c r="E968" s="197">
        <v>1</v>
      </c>
      <c r="F968" s="225">
        <v>0</v>
      </c>
      <c r="G968" s="198">
        <f t="shared" si="24"/>
        <v>0</v>
      </c>
      <c r="O968" s="192">
        <v>2</v>
      </c>
      <c r="AA968" s="170">
        <v>1</v>
      </c>
      <c r="AB968" s="170">
        <v>7</v>
      </c>
      <c r="AC968" s="170">
        <v>7</v>
      </c>
      <c r="AZ968" s="170">
        <v>2</v>
      </c>
      <c r="BA968" s="170">
        <f t="shared" si="25"/>
        <v>0</v>
      </c>
      <c r="BB968" s="170">
        <f t="shared" si="26"/>
        <v>0</v>
      </c>
      <c r="BC968" s="170">
        <f t="shared" si="27"/>
        <v>0</v>
      </c>
      <c r="BD968" s="170">
        <f t="shared" si="28"/>
        <v>0</v>
      </c>
      <c r="BE968" s="170">
        <f t="shared" si="29"/>
        <v>0</v>
      </c>
      <c r="CA968" s="199">
        <v>1</v>
      </c>
      <c r="CB968" s="199">
        <v>7</v>
      </c>
      <c r="CZ968" s="170">
        <v>0</v>
      </c>
    </row>
    <row r="969" spans="1:104">
      <c r="A969" s="193">
        <v>311</v>
      </c>
      <c r="B969" s="194" t="s">
        <v>1235</v>
      </c>
      <c r="C969" s="195" t="s">
        <v>1236</v>
      </c>
      <c r="D969" s="196" t="s">
        <v>24</v>
      </c>
      <c r="E969" s="197">
        <v>1</v>
      </c>
      <c r="F969" s="225">
        <v>0</v>
      </c>
      <c r="G969" s="198">
        <f t="shared" si="24"/>
        <v>0</v>
      </c>
      <c r="O969" s="192">
        <v>2</v>
      </c>
      <c r="AA969" s="170">
        <v>1</v>
      </c>
      <c r="AB969" s="170">
        <v>7</v>
      </c>
      <c r="AC969" s="170">
        <v>7</v>
      </c>
      <c r="AZ969" s="170">
        <v>2</v>
      </c>
      <c r="BA969" s="170">
        <f t="shared" si="25"/>
        <v>0</v>
      </c>
      <c r="BB969" s="170">
        <f t="shared" si="26"/>
        <v>0</v>
      </c>
      <c r="BC969" s="170">
        <f t="shared" si="27"/>
        <v>0</v>
      </c>
      <c r="BD969" s="170">
        <f t="shared" si="28"/>
        <v>0</v>
      </c>
      <c r="BE969" s="170">
        <f t="shared" si="29"/>
        <v>0</v>
      </c>
      <c r="CA969" s="199">
        <v>1</v>
      </c>
      <c r="CB969" s="199">
        <v>7</v>
      </c>
      <c r="CZ969" s="170">
        <v>0</v>
      </c>
    </row>
    <row r="970" spans="1:104">
      <c r="A970" s="193">
        <v>312</v>
      </c>
      <c r="B970" s="194" t="s">
        <v>1237</v>
      </c>
      <c r="C970" s="195" t="s">
        <v>1238</v>
      </c>
      <c r="D970" s="196" t="s">
        <v>24</v>
      </c>
      <c r="E970" s="197">
        <v>1</v>
      </c>
      <c r="F970" s="225">
        <v>0</v>
      </c>
      <c r="G970" s="198">
        <f t="shared" si="24"/>
        <v>0</v>
      </c>
      <c r="O970" s="192">
        <v>2</v>
      </c>
      <c r="AA970" s="170">
        <v>1</v>
      </c>
      <c r="AB970" s="170">
        <v>7</v>
      </c>
      <c r="AC970" s="170">
        <v>7</v>
      </c>
      <c r="AZ970" s="170">
        <v>2</v>
      </c>
      <c r="BA970" s="170">
        <f t="shared" si="25"/>
        <v>0</v>
      </c>
      <c r="BB970" s="170">
        <f t="shared" si="26"/>
        <v>0</v>
      </c>
      <c r="BC970" s="170">
        <f t="shared" si="27"/>
        <v>0</v>
      </c>
      <c r="BD970" s="170">
        <f t="shared" si="28"/>
        <v>0</v>
      </c>
      <c r="BE970" s="170">
        <f t="shared" si="29"/>
        <v>0</v>
      </c>
      <c r="CA970" s="199">
        <v>1</v>
      </c>
      <c r="CB970" s="199">
        <v>7</v>
      </c>
      <c r="CZ970" s="170">
        <v>0</v>
      </c>
    </row>
    <row r="971" spans="1:104">
      <c r="A971" s="193">
        <v>313</v>
      </c>
      <c r="B971" s="194" t="s">
        <v>1239</v>
      </c>
      <c r="C971" s="195" t="s">
        <v>1240</v>
      </c>
      <c r="D971" s="196" t="s">
        <v>24</v>
      </c>
      <c r="E971" s="197">
        <v>1</v>
      </c>
      <c r="F971" s="225">
        <v>0</v>
      </c>
      <c r="G971" s="198">
        <f t="shared" si="24"/>
        <v>0</v>
      </c>
      <c r="O971" s="192">
        <v>2</v>
      </c>
      <c r="AA971" s="170">
        <v>1</v>
      </c>
      <c r="AB971" s="170">
        <v>7</v>
      </c>
      <c r="AC971" s="170">
        <v>7</v>
      </c>
      <c r="AZ971" s="170">
        <v>2</v>
      </c>
      <c r="BA971" s="170">
        <f t="shared" si="25"/>
        <v>0</v>
      </c>
      <c r="BB971" s="170">
        <f t="shared" si="26"/>
        <v>0</v>
      </c>
      <c r="BC971" s="170">
        <f t="shared" si="27"/>
        <v>0</v>
      </c>
      <c r="BD971" s="170">
        <f t="shared" si="28"/>
        <v>0</v>
      </c>
      <c r="BE971" s="170">
        <f t="shared" si="29"/>
        <v>0</v>
      </c>
      <c r="CA971" s="199">
        <v>1</v>
      </c>
      <c r="CB971" s="199">
        <v>7</v>
      </c>
      <c r="CZ971" s="170">
        <v>0</v>
      </c>
    </row>
    <row r="972" spans="1:104">
      <c r="A972" s="193">
        <v>314</v>
      </c>
      <c r="B972" s="194" t="s">
        <v>1241</v>
      </c>
      <c r="C972" s="195" t="s">
        <v>1242</v>
      </c>
      <c r="D972" s="196" t="s">
        <v>24</v>
      </c>
      <c r="E972" s="197">
        <v>1</v>
      </c>
      <c r="F972" s="225">
        <v>0</v>
      </c>
      <c r="G972" s="198">
        <f t="shared" si="24"/>
        <v>0</v>
      </c>
      <c r="O972" s="192">
        <v>2</v>
      </c>
      <c r="AA972" s="170">
        <v>1</v>
      </c>
      <c r="AB972" s="170">
        <v>7</v>
      </c>
      <c r="AC972" s="170">
        <v>7</v>
      </c>
      <c r="AZ972" s="170">
        <v>2</v>
      </c>
      <c r="BA972" s="170">
        <f t="shared" si="25"/>
        <v>0</v>
      </c>
      <c r="BB972" s="170">
        <f t="shared" si="26"/>
        <v>0</v>
      </c>
      <c r="BC972" s="170">
        <f t="shared" si="27"/>
        <v>0</v>
      </c>
      <c r="BD972" s="170">
        <f t="shared" si="28"/>
        <v>0</v>
      </c>
      <c r="BE972" s="170">
        <f t="shared" si="29"/>
        <v>0</v>
      </c>
      <c r="CA972" s="199">
        <v>1</v>
      </c>
      <c r="CB972" s="199">
        <v>7</v>
      </c>
      <c r="CZ972" s="170">
        <v>0</v>
      </c>
    </row>
    <row r="973" spans="1:104">
      <c r="A973" s="193">
        <v>315</v>
      </c>
      <c r="B973" s="194" t="s">
        <v>1243</v>
      </c>
      <c r="C973" s="195" t="s">
        <v>1244</v>
      </c>
      <c r="D973" s="196" t="s">
        <v>24</v>
      </c>
      <c r="E973" s="197">
        <v>3</v>
      </c>
      <c r="F973" s="225">
        <v>0</v>
      </c>
      <c r="G973" s="198">
        <f t="shared" si="24"/>
        <v>0</v>
      </c>
      <c r="O973" s="192">
        <v>2</v>
      </c>
      <c r="AA973" s="170">
        <v>1</v>
      </c>
      <c r="AB973" s="170">
        <v>7</v>
      </c>
      <c r="AC973" s="170">
        <v>7</v>
      </c>
      <c r="AZ973" s="170">
        <v>2</v>
      </c>
      <c r="BA973" s="170">
        <f t="shared" si="25"/>
        <v>0</v>
      </c>
      <c r="BB973" s="170">
        <f t="shared" si="26"/>
        <v>0</v>
      </c>
      <c r="BC973" s="170">
        <f t="shared" si="27"/>
        <v>0</v>
      </c>
      <c r="BD973" s="170">
        <f t="shared" si="28"/>
        <v>0</v>
      </c>
      <c r="BE973" s="170">
        <f t="shared" si="29"/>
        <v>0</v>
      </c>
      <c r="CA973" s="199">
        <v>1</v>
      </c>
      <c r="CB973" s="199">
        <v>7</v>
      </c>
      <c r="CZ973" s="170">
        <v>0</v>
      </c>
    </row>
    <row r="974" spans="1:104">
      <c r="A974" s="193">
        <v>316</v>
      </c>
      <c r="B974" s="194" t="s">
        <v>1245</v>
      </c>
      <c r="C974" s="195" t="s">
        <v>1246</v>
      </c>
      <c r="D974" s="196" t="s">
        <v>24</v>
      </c>
      <c r="E974" s="197">
        <v>1</v>
      </c>
      <c r="F974" s="225">
        <v>0</v>
      </c>
      <c r="G974" s="198">
        <f t="shared" si="24"/>
        <v>0</v>
      </c>
      <c r="O974" s="192">
        <v>2</v>
      </c>
      <c r="AA974" s="170">
        <v>1</v>
      </c>
      <c r="AB974" s="170">
        <v>7</v>
      </c>
      <c r="AC974" s="170">
        <v>7</v>
      </c>
      <c r="AZ974" s="170">
        <v>2</v>
      </c>
      <c r="BA974" s="170">
        <f t="shared" si="25"/>
        <v>0</v>
      </c>
      <c r="BB974" s="170">
        <f t="shared" si="26"/>
        <v>0</v>
      </c>
      <c r="BC974" s="170">
        <f t="shared" si="27"/>
        <v>0</v>
      </c>
      <c r="BD974" s="170">
        <f t="shared" si="28"/>
        <v>0</v>
      </c>
      <c r="BE974" s="170">
        <f t="shared" si="29"/>
        <v>0</v>
      </c>
      <c r="CA974" s="199">
        <v>1</v>
      </c>
      <c r="CB974" s="199">
        <v>7</v>
      </c>
      <c r="CZ974" s="170">
        <v>0</v>
      </c>
    </row>
    <row r="975" spans="1:104">
      <c r="A975" s="193">
        <v>317</v>
      </c>
      <c r="B975" s="194" t="s">
        <v>1247</v>
      </c>
      <c r="C975" s="195" t="s">
        <v>1248</v>
      </c>
      <c r="D975" s="196" t="s">
        <v>24</v>
      </c>
      <c r="E975" s="197">
        <v>1</v>
      </c>
      <c r="F975" s="225">
        <v>0</v>
      </c>
      <c r="G975" s="198">
        <f t="shared" si="24"/>
        <v>0</v>
      </c>
      <c r="O975" s="192">
        <v>2</v>
      </c>
      <c r="AA975" s="170">
        <v>1</v>
      </c>
      <c r="AB975" s="170">
        <v>7</v>
      </c>
      <c r="AC975" s="170">
        <v>7</v>
      </c>
      <c r="AZ975" s="170">
        <v>2</v>
      </c>
      <c r="BA975" s="170">
        <f t="shared" si="25"/>
        <v>0</v>
      </c>
      <c r="BB975" s="170">
        <f t="shared" si="26"/>
        <v>0</v>
      </c>
      <c r="BC975" s="170">
        <f t="shared" si="27"/>
        <v>0</v>
      </c>
      <c r="BD975" s="170">
        <f t="shared" si="28"/>
        <v>0</v>
      </c>
      <c r="BE975" s="170">
        <f t="shared" si="29"/>
        <v>0</v>
      </c>
      <c r="CA975" s="199">
        <v>1</v>
      </c>
      <c r="CB975" s="199">
        <v>7</v>
      </c>
      <c r="CZ975" s="170">
        <v>0</v>
      </c>
    </row>
    <row r="976" spans="1:104">
      <c r="A976" s="193">
        <v>318</v>
      </c>
      <c r="B976" s="194" t="s">
        <v>1249</v>
      </c>
      <c r="C976" s="195" t="s">
        <v>1250</v>
      </c>
      <c r="D976" s="196" t="s">
        <v>24</v>
      </c>
      <c r="E976" s="197">
        <v>1</v>
      </c>
      <c r="F976" s="225">
        <v>0</v>
      </c>
      <c r="G976" s="198">
        <f t="shared" si="24"/>
        <v>0</v>
      </c>
      <c r="O976" s="192">
        <v>2</v>
      </c>
      <c r="AA976" s="170">
        <v>1</v>
      </c>
      <c r="AB976" s="170">
        <v>7</v>
      </c>
      <c r="AC976" s="170">
        <v>7</v>
      </c>
      <c r="AZ976" s="170">
        <v>2</v>
      </c>
      <c r="BA976" s="170">
        <f t="shared" si="25"/>
        <v>0</v>
      </c>
      <c r="BB976" s="170">
        <f t="shared" si="26"/>
        <v>0</v>
      </c>
      <c r="BC976" s="170">
        <f t="shared" si="27"/>
        <v>0</v>
      </c>
      <c r="BD976" s="170">
        <f t="shared" si="28"/>
        <v>0</v>
      </c>
      <c r="BE976" s="170">
        <f t="shared" si="29"/>
        <v>0</v>
      </c>
      <c r="CA976" s="199">
        <v>1</v>
      </c>
      <c r="CB976" s="199">
        <v>7</v>
      </c>
      <c r="CZ976" s="170">
        <v>0</v>
      </c>
    </row>
    <row r="977" spans="1:104">
      <c r="A977" s="193">
        <v>319</v>
      </c>
      <c r="B977" s="194" t="s">
        <v>1251</v>
      </c>
      <c r="C977" s="195" t="s">
        <v>1252</v>
      </c>
      <c r="D977" s="196" t="s">
        <v>24</v>
      </c>
      <c r="E977" s="197">
        <v>1</v>
      </c>
      <c r="F977" s="225">
        <v>0</v>
      </c>
      <c r="G977" s="198">
        <f t="shared" si="24"/>
        <v>0</v>
      </c>
      <c r="O977" s="192">
        <v>2</v>
      </c>
      <c r="AA977" s="170">
        <v>1</v>
      </c>
      <c r="AB977" s="170">
        <v>7</v>
      </c>
      <c r="AC977" s="170">
        <v>7</v>
      </c>
      <c r="AZ977" s="170">
        <v>2</v>
      </c>
      <c r="BA977" s="170">
        <f t="shared" si="25"/>
        <v>0</v>
      </c>
      <c r="BB977" s="170">
        <f t="shared" si="26"/>
        <v>0</v>
      </c>
      <c r="BC977" s="170">
        <f t="shared" si="27"/>
        <v>0</v>
      </c>
      <c r="BD977" s="170">
        <f t="shared" si="28"/>
        <v>0</v>
      </c>
      <c r="BE977" s="170">
        <f t="shared" si="29"/>
        <v>0</v>
      </c>
      <c r="CA977" s="199">
        <v>1</v>
      </c>
      <c r="CB977" s="199">
        <v>7</v>
      </c>
      <c r="CZ977" s="170">
        <v>0</v>
      </c>
    </row>
    <row r="978" spans="1:104">
      <c r="A978" s="193">
        <v>320</v>
      </c>
      <c r="B978" s="194" t="s">
        <v>1253</v>
      </c>
      <c r="C978" s="195" t="s">
        <v>1254</v>
      </c>
      <c r="D978" s="196" t="s">
        <v>24</v>
      </c>
      <c r="E978" s="197">
        <v>1</v>
      </c>
      <c r="F978" s="225">
        <v>0</v>
      </c>
      <c r="G978" s="198">
        <f t="shared" si="24"/>
        <v>0</v>
      </c>
      <c r="O978" s="192">
        <v>2</v>
      </c>
      <c r="AA978" s="170">
        <v>1</v>
      </c>
      <c r="AB978" s="170">
        <v>7</v>
      </c>
      <c r="AC978" s="170">
        <v>7</v>
      </c>
      <c r="AZ978" s="170">
        <v>2</v>
      </c>
      <c r="BA978" s="170">
        <f t="shared" si="25"/>
        <v>0</v>
      </c>
      <c r="BB978" s="170">
        <f t="shared" si="26"/>
        <v>0</v>
      </c>
      <c r="BC978" s="170">
        <f t="shared" si="27"/>
        <v>0</v>
      </c>
      <c r="BD978" s="170">
        <f t="shared" si="28"/>
        <v>0</v>
      </c>
      <c r="BE978" s="170">
        <f t="shared" si="29"/>
        <v>0</v>
      </c>
      <c r="CA978" s="199">
        <v>1</v>
      </c>
      <c r="CB978" s="199">
        <v>7</v>
      </c>
      <c r="CZ978" s="170">
        <v>0</v>
      </c>
    </row>
    <row r="979" spans="1:104">
      <c r="A979" s="193">
        <v>321</v>
      </c>
      <c r="B979" s="194" t="s">
        <v>1255</v>
      </c>
      <c r="C979" s="195" t="s">
        <v>1256</v>
      </c>
      <c r="D979" s="196" t="s">
        <v>24</v>
      </c>
      <c r="E979" s="197">
        <v>1</v>
      </c>
      <c r="F979" s="225">
        <v>0</v>
      </c>
      <c r="G979" s="198">
        <f t="shared" si="24"/>
        <v>0</v>
      </c>
      <c r="O979" s="192">
        <v>2</v>
      </c>
      <c r="AA979" s="170">
        <v>1</v>
      </c>
      <c r="AB979" s="170">
        <v>7</v>
      </c>
      <c r="AC979" s="170">
        <v>7</v>
      </c>
      <c r="AZ979" s="170">
        <v>2</v>
      </c>
      <c r="BA979" s="170">
        <f t="shared" si="25"/>
        <v>0</v>
      </c>
      <c r="BB979" s="170">
        <f t="shared" si="26"/>
        <v>0</v>
      </c>
      <c r="BC979" s="170">
        <f t="shared" si="27"/>
        <v>0</v>
      </c>
      <c r="BD979" s="170">
        <f t="shared" si="28"/>
        <v>0</v>
      </c>
      <c r="BE979" s="170">
        <f t="shared" si="29"/>
        <v>0</v>
      </c>
      <c r="CA979" s="199">
        <v>1</v>
      </c>
      <c r="CB979" s="199">
        <v>7</v>
      </c>
      <c r="CZ979" s="170">
        <v>0</v>
      </c>
    </row>
    <row r="980" spans="1:104">
      <c r="A980" s="206"/>
      <c r="B980" s="207" t="s">
        <v>89</v>
      </c>
      <c r="C980" s="208" t="str">
        <f>CONCATENATE(B945," ",C945)</f>
        <v>790 Vnitřní vybavení</v>
      </c>
      <c r="D980" s="209"/>
      <c r="E980" s="210"/>
      <c r="F980" s="211"/>
      <c r="G980" s="212">
        <f>SUM(G945:G979)</f>
        <v>0</v>
      </c>
      <c r="O980" s="192">
        <v>4</v>
      </c>
      <c r="BA980" s="213">
        <f>SUM(BA945:BA979)</f>
        <v>0</v>
      </c>
      <c r="BB980" s="213">
        <f>SUM(BB945:BB979)</f>
        <v>0</v>
      </c>
      <c r="BC980" s="213">
        <f>SUM(BC945:BC979)</f>
        <v>0</v>
      </c>
      <c r="BD980" s="213">
        <f>SUM(BD945:BD979)</f>
        <v>0</v>
      </c>
      <c r="BE980" s="213">
        <f>SUM(BE945:BE979)</f>
        <v>0</v>
      </c>
    </row>
    <row r="981" spans="1:104">
      <c r="A981" s="185" t="s">
        <v>23</v>
      </c>
      <c r="B981" s="186" t="s">
        <v>142</v>
      </c>
      <c r="C981" s="187" t="s">
        <v>143</v>
      </c>
      <c r="D981" s="188"/>
      <c r="E981" s="189"/>
      <c r="F981" s="189"/>
      <c r="G981" s="190"/>
      <c r="H981" s="191"/>
      <c r="I981" s="191"/>
      <c r="O981" s="192">
        <v>1</v>
      </c>
    </row>
    <row r="982" spans="1:104" ht="20.399999999999999">
      <c r="A982" s="193">
        <v>322</v>
      </c>
      <c r="B982" s="194" t="s">
        <v>1257</v>
      </c>
      <c r="C982" s="195" t="s">
        <v>1258</v>
      </c>
      <c r="D982" s="196" t="s">
        <v>32</v>
      </c>
      <c r="E982" s="197">
        <v>1</v>
      </c>
      <c r="F982" s="225">
        <v>0</v>
      </c>
      <c r="G982" s="198">
        <f>E982*F982</f>
        <v>0</v>
      </c>
      <c r="O982" s="192">
        <v>2</v>
      </c>
      <c r="AA982" s="170">
        <v>1</v>
      </c>
      <c r="AB982" s="170">
        <v>9</v>
      </c>
      <c r="AC982" s="170">
        <v>9</v>
      </c>
      <c r="AZ982" s="170">
        <v>4</v>
      </c>
      <c r="BA982" s="170">
        <f>IF(AZ982=1,G982,0)</f>
        <v>0</v>
      </c>
      <c r="BB982" s="170">
        <f>IF(AZ982=2,G982,0)</f>
        <v>0</v>
      </c>
      <c r="BC982" s="170">
        <f>IF(AZ982=3,G982,0)</f>
        <v>0</v>
      </c>
      <c r="BD982" s="170">
        <f>IF(AZ982=4,G982,0)</f>
        <v>0</v>
      </c>
      <c r="BE982" s="170">
        <f>IF(AZ982=5,G982,0)</f>
        <v>0</v>
      </c>
      <c r="CA982" s="199">
        <v>1</v>
      </c>
      <c r="CB982" s="199">
        <v>9</v>
      </c>
      <c r="CZ982" s="170">
        <v>0</v>
      </c>
    </row>
    <row r="983" spans="1:104" ht="20.399999999999999">
      <c r="A983" s="193">
        <v>323</v>
      </c>
      <c r="B983" s="194" t="s">
        <v>1259</v>
      </c>
      <c r="C983" s="195" t="s">
        <v>1260</v>
      </c>
      <c r="D983" s="196" t="s">
        <v>32</v>
      </c>
      <c r="E983" s="197">
        <v>1</v>
      </c>
      <c r="F983" s="225">
        <v>0</v>
      </c>
      <c r="G983" s="198">
        <f>E983*F983</f>
        <v>0</v>
      </c>
      <c r="O983" s="192">
        <v>2</v>
      </c>
      <c r="AA983" s="170">
        <v>1</v>
      </c>
      <c r="AB983" s="170">
        <v>9</v>
      </c>
      <c r="AC983" s="170">
        <v>9</v>
      </c>
      <c r="AZ983" s="170">
        <v>4</v>
      </c>
      <c r="BA983" s="170">
        <f>IF(AZ983=1,G983,0)</f>
        <v>0</v>
      </c>
      <c r="BB983" s="170">
        <f>IF(AZ983=2,G983,0)</f>
        <v>0</v>
      </c>
      <c r="BC983" s="170">
        <f>IF(AZ983=3,G983,0)</f>
        <v>0</v>
      </c>
      <c r="BD983" s="170">
        <f>IF(AZ983=4,G983,0)</f>
        <v>0</v>
      </c>
      <c r="BE983" s="170">
        <f>IF(AZ983=5,G983,0)</f>
        <v>0</v>
      </c>
      <c r="CA983" s="199">
        <v>1</v>
      </c>
      <c r="CB983" s="199">
        <v>9</v>
      </c>
      <c r="CZ983" s="170">
        <v>0</v>
      </c>
    </row>
    <row r="984" spans="1:104">
      <c r="A984" s="193">
        <v>324</v>
      </c>
      <c r="B984" s="194" t="s">
        <v>1261</v>
      </c>
      <c r="C984" s="195" t="s">
        <v>1262</v>
      </c>
      <c r="D984" s="196" t="s">
        <v>32</v>
      </c>
      <c r="E984" s="197">
        <v>1</v>
      </c>
      <c r="F984" s="225">
        <v>0</v>
      </c>
      <c r="G984" s="198">
        <f>E984*F984</f>
        <v>0</v>
      </c>
      <c r="O984" s="192">
        <v>2</v>
      </c>
      <c r="AA984" s="170">
        <v>1</v>
      </c>
      <c r="AB984" s="170">
        <v>9</v>
      </c>
      <c r="AC984" s="170">
        <v>9</v>
      </c>
      <c r="AZ984" s="170">
        <v>4</v>
      </c>
      <c r="BA984" s="170">
        <f>IF(AZ984=1,G984,0)</f>
        <v>0</v>
      </c>
      <c r="BB984" s="170">
        <f>IF(AZ984=2,G984,0)</f>
        <v>0</v>
      </c>
      <c r="BC984" s="170">
        <f>IF(AZ984=3,G984,0)</f>
        <v>0</v>
      </c>
      <c r="BD984" s="170">
        <f>IF(AZ984=4,G984,0)</f>
        <v>0</v>
      </c>
      <c r="BE984" s="170">
        <f>IF(AZ984=5,G984,0)</f>
        <v>0</v>
      </c>
      <c r="CA984" s="199">
        <v>1</v>
      </c>
      <c r="CB984" s="199">
        <v>9</v>
      </c>
      <c r="CZ984" s="170">
        <v>0</v>
      </c>
    </row>
    <row r="985" spans="1:104">
      <c r="A985" s="193">
        <v>325</v>
      </c>
      <c r="B985" s="194" t="s">
        <v>1263</v>
      </c>
      <c r="C985" s="195" t="s">
        <v>1264</v>
      </c>
      <c r="D985" s="196" t="s">
        <v>26</v>
      </c>
      <c r="E985" s="197">
        <v>2</v>
      </c>
      <c r="F985" s="225">
        <v>0</v>
      </c>
      <c r="G985" s="198">
        <f>E985*F985</f>
        <v>0</v>
      </c>
      <c r="O985" s="192">
        <v>2</v>
      </c>
      <c r="AA985" s="170">
        <v>1</v>
      </c>
      <c r="AB985" s="170">
        <v>9</v>
      </c>
      <c r="AC985" s="170">
        <v>9</v>
      </c>
      <c r="AZ985" s="170">
        <v>4</v>
      </c>
      <c r="BA985" s="170">
        <f>IF(AZ985=1,G985,0)</f>
        <v>0</v>
      </c>
      <c r="BB985" s="170">
        <f>IF(AZ985=2,G985,0)</f>
        <v>0</v>
      </c>
      <c r="BC985" s="170">
        <f>IF(AZ985=3,G985,0)</f>
        <v>0</v>
      </c>
      <c r="BD985" s="170">
        <f>IF(AZ985=4,G985,0)</f>
        <v>0</v>
      </c>
      <c r="BE985" s="170">
        <f>IF(AZ985=5,G985,0)</f>
        <v>0</v>
      </c>
      <c r="CA985" s="199">
        <v>1</v>
      </c>
      <c r="CB985" s="199">
        <v>9</v>
      </c>
      <c r="CZ985" s="170">
        <v>0</v>
      </c>
    </row>
    <row r="986" spans="1:104">
      <c r="A986" s="206"/>
      <c r="B986" s="207" t="s">
        <v>89</v>
      </c>
      <c r="C986" s="208" t="str">
        <f>CONCATENATE(B981," ",C981)</f>
        <v>M33 Montáže dopravních zařízení a vah-výtahy</v>
      </c>
      <c r="D986" s="209"/>
      <c r="E986" s="210"/>
      <c r="F986" s="211"/>
      <c r="G986" s="212">
        <f>SUM(G981:G985)</f>
        <v>0</v>
      </c>
      <c r="O986" s="192">
        <v>4</v>
      </c>
      <c r="BA986" s="213">
        <f>SUM(BA981:BA985)</f>
        <v>0</v>
      </c>
      <c r="BB986" s="213">
        <f>SUM(BB981:BB985)</f>
        <v>0</v>
      </c>
      <c r="BC986" s="213">
        <f>SUM(BC981:BC985)</f>
        <v>0</v>
      </c>
      <c r="BD986" s="213">
        <f>SUM(BD981:BD985)</f>
        <v>0</v>
      </c>
      <c r="BE986" s="213">
        <f>SUM(BE981:BE985)</f>
        <v>0</v>
      </c>
    </row>
    <row r="987" spans="1:104">
      <c r="E987" s="170"/>
    </row>
    <row r="988" spans="1:104">
      <c r="E988" s="170"/>
    </row>
    <row r="989" spans="1:104">
      <c r="E989" s="170"/>
    </row>
    <row r="990" spans="1:104">
      <c r="E990" s="170"/>
    </row>
    <row r="991" spans="1:104">
      <c r="E991" s="170"/>
    </row>
    <row r="992" spans="1:104">
      <c r="E992" s="170"/>
    </row>
    <row r="993" spans="5:5">
      <c r="E993" s="170"/>
    </row>
    <row r="994" spans="5:5">
      <c r="E994" s="170"/>
    </row>
    <row r="995" spans="5:5">
      <c r="E995" s="170"/>
    </row>
    <row r="996" spans="5:5">
      <c r="E996" s="170"/>
    </row>
    <row r="997" spans="5:5">
      <c r="E997" s="170"/>
    </row>
    <row r="998" spans="5:5">
      <c r="E998" s="170"/>
    </row>
    <row r="999" spans="5:5">
      <c r="E999" s="170"/>
    </row>
    <row r="1000" spans="5:5">
      <c r="E1000" s="170"/>
    </row>
    <row r="1001" spans="5:5">
      <c r="E1001" s="170"/>
    </row>
    <row r="1002" spans="5:5">
      <c r="E1002" s="170"/>
    </row>
    <row r="1003" spans="5:5">
      <c r="E1003" s="170"/>
    </row>
    <row r="1004" spans="5:5">
      <c r="E1004" s="170"/>
    </row>
    <row r="1005" spans="5:5">
      <c r="E1005" s="170"/>
    </row>
    <row r="1006" spans="5:5">
      <c r="E1006" s="170"/>
    </row>
    <row r="1007" spans="5:5">
      <c r="E1007" s="170"/>
    </row>
    <row r="1008" spans="5:5">
      <c r="E1008" s="170"/>
    </row>
    <row r="1009" spans="1:7">
      <c r="E1009" s="170"/>
    </row>
    <row r="1010" spans="1:7">
      <c r="A1010" s="216"/>
      <c r="B1010" s="216"/>
      <c r="C1010" s="216"/>
      <c r="D1010" s="216"/>
      <c r="E1010" s="216"/>
      <c r="F1010" s="216"/>
      <c r="G1010" s="216"/>
    </row>
    <row r="1011" spans="1:7">
      <c r="A1011" s="216"/>
      <c r="B1011" s="216"/>
      <c r="C1011" s="216"/>
      <c r="D1011" s="216"/>
      <c r="E1011" s="216"/>
      <c r="F1011" s="216"/>
      <c r="G1011" s="216"/>
    </row>
    <row r="1012" spans="1:7">
      <c r="A1012" s="216"/>
      <c r="B1012" s="216"/>
      <c r="C1012" s="216"/>
      <c r="D1012" s="216"/>
      <c r="E1012" s="216"/>
      <c r="F1012" s="216"/>
      <c r="G1012" s="216"/>
    </row>
    <row r="1013" spans="1:7">
      <c r="A1013" s="216"/>
      <c r="B1013" s="216"/>
      <c r="C1013" s="216"/>
      <c r="D1013" s="216"/>
      <c r="E1013" s="216"/>
      <c r="F1013" s="216"/>
      <c r="G1013" s="216"/>
    </row>
    <row r="1014" spans="1:7">
      <c r="E1014" s="170"/>
    </row>
    <row r="1015" spans="1:7">
      <c r="E1015" s="170"/>
    </row>
    <row r="1016" spans="1:7">
      <c r="E1016" s="170"/>
    </row>
    <row r="1017" spans="1:7">
      <c r="E1017" s="170"/>
    </row>
    <row r="1018" spans="1:7">
      <c r="E1018" s="170"/>
    </row>
    <row r="1019" spans="1:7">
      <c r="E1019" s="170"/>
    </row>
    <row r="1020" spans="1:7">
      <c r="E1020" s="170"/>
    </row>
    <row r="1021" spans="1:7">
      <c r="E1021" s="170"/>
    </row>
    <row r="1022" spans="1:7">
      <c r="E1022" s="170"/>
    </row>
    <row r="1023" spans="1:7">
      <c r="E1023" s="170"/>
    </row>
    <row r="1024" spans="1:7">
      <c r="E1024" s="170"/>
    </row>
    <row r="1025" spans="5:5">
      <c r="E1025" s="170"/>
    </row>
    <row r="1026" spans="5:5">
      <c r="E1026" s="170"/>
    </row>
    <row r="1027" spans="5:5">
      <c r="E1027" s="170"/>
    </row>
    <row r="1028" spans="5:5">
      <c r="E1028" s="170"/>
    </row>
    <row r="1029" spans="5:5">
      <c r="E1029" s="170"/>
    </row>
    <row r="1030" spans="5:5">
      <c r="E1030" s="170"/>
    </row>
    <row r="1031" spans="5:5">
      <c r="E1031" s="170"/>
    </row>
    <row r="1032" spans="5:5">
      <c r="E1032" s="170"/>
    </row>
    <row r="1033" spans="5:5">
      <c r="E1033" s="170"/>
    </row>
    <row r="1034" spans="5:5">
      <c r="E1034" s="170"/>
    </row>
    <row r="1035" spans="5:5">
      <c r="E1035" s="170"/>
    </row>
    <row r="1036" spans="5:5">
      <c r="E1036" s="170"/>
    </row>
    <row r="1037" spans="5:5">
      <c r="E1037" s="170"/>
    </row>
    <row r="1038" spans="5:5">
      <c r="E1038" s="170"/>
    </row>
    <row r="1039" spans="5:5">
      <c r="E1039" s="170"/>
    </row>
    <row r="1040" spans="5:5">
      <c r="E1040" s="170"/>
    </row>
    <row r="1041" spans="1:7">
      <c r="E1041" s="170"/>
    </row>
    <row r="1042" spans="1:7">
      <c r="E1042" s="170"/>
    </row>
    <row r="1043" spans="1:7">
      <c r="E1043" s="170"/>
    </row>
    <row r="1044" spans="1:7">
      <c r="E1044" s="170"/>
    </row>
    <row r="1045" spans="1:7">
      <c r="A1045" s="217"/>
      <c r="B1045" s="217"/>
    </row>
    <row r="1046" spans="1:7">
      <c r="A1046" s="216"/>
      <c r="B1046" s="216"/>
      <c r="C1046" s="219"/>
      <c r="D1046" s="219"/>
      <c r="E1046" s="220"/>
      <c r="F1046" s="219"/>
      <c r="G1046" s="221"/>
    </row>
    <row r="1047" spans="1:7">
      <c r="A1047" s="222"/>
      <c r="B1047" s="222"/>
      <c r="C1047" s="216"/>
      <c r="D1047" s="216"/>
      <c r="E1047" s="223"/>
      <c r="F1047" s="216"/>
      <c r="G1047" s="216"/>
    </row>
    <row r="1048" spans="1:7">
      <c r="A1048" s="216"/>
      <c r="B1048" s="216"/>
      <c r="C1048" s="216"/>
      <c r="D1048" s="216"/>
      <c r="E1048" s="223"/>
      <c r="F1048" s="216"/>
      <c r="G1048" s="216"/>
    </row>
    <row r="1049" spans="1:7">
      <c r="A1049" s="216"/>
      <c r="B1049" s="216"/>
      <c r="C1049" s="216"/>
      <c r="D1049" s="216"/>
      <c r="E1049" s="223"/>
      <c r="F1049" s="216"/>
      <c r="G1049" s="216"/>
    </row>
    <row r="1050" spans="1:7">
      <c r="A1050" s="216"/>
      <c r="B1050" s="216"/>
      <c r="C1050" s="216"/>
      <c r="D1050" s="216"/>
      <c r="E1050" s="223"/>
      <c r="F1050" s="216"/>
      <c r="G1050" s="216"/>
    </row>
    <row r="1051" spans="1:7">
      <c r="A1051" s="216"/>
      <c r="B1051" s="216"/>
      <c r="C1051" s="216"/>
      <c r="D1051" s="216"/>
      <c r="E1051" s="223"/>
      <c r="F1051" s="216"/>
      <c r="G1051" s="216"/>
    </row>
    <row r="1052" spans="1:7">
      <c r="A1052" s="216"/>
      <c r="B1052" s="216"/>
      <c r="C1052" s="216"/>
      <c r="D1052" s="216"/>
      <c r="E1052" s="223"/>
      <c r="F1052" s="216"/>
      <c r="G1052" s="216"/>
    </row>
    <row r="1053" spans="1:7">
      <c r="A1053" s="216"/>
      <c r="B1053" s="216"/>
      <c r="C1053" s="216"/>
      <c r="D1053" s="216"/>
      <c r="E1053" s="223"/>
      <c r="F1053" s="216"/>
      <c r="G1053" s="216"/>
    </row>
    <row r="1054" spans="1:7">
      <c r="A1054" s="216"/>
      <c r="B1054" s="216"/>
      <c r="C1054" s="216"/>
      <c r="D1054" s="216"/>
      <c r="E1054" s="223"/>
      <c r="F1054" s="216"/>
      <c r="G1054" s="216"/>
    </row>
    <row r="1055" spans="1:7">
      <c r="A1055" s="216"/>
      <c r="B1055" s="216"/>
      <c r="C1055" s="216"/>
      <c r="D1055" s="216"/>
      <c r="E1055" s="223"/>
      <c r="F1055" s="216"/>
      <c r="G1055" s="216"/>
    </row>
    <row r="1056" spans="1:7">
      <c r="A1056" s="216"/>
      <c r="B1056" s="216"/>
      <c r="C1056" s="216"/>
      <c r="D1056" s="216"/>
      <c r="E1056" s="223"/>
      <c r="F1056" s="216"/>
      <c r="G1056" s="216"/>
    </row>
    <row r="1057" spans="1:7">
      <c r="A1057" s="216"/>
      <c r="B1057" s="216"/>
      <c r="C1057" s="216"/>
      <c r="D1057" s="216"/>
      <c r="E1057" s="223"/>
      <c r="F1057" s="216"/>
      <c r="G1057" s="216"/>
    </row>
    <row r="1058" spans="1:7">
      <c r="A1058" s="216"/>
      <c r="B1058" s="216"/>
      <c r="C1058" s="216"/>
      <c r="D1058" s="216"/>
      <c r="E1058" s="223"/>
      <c r="F1058" s="216"/>
      <c r="G1058" s="216"/>
    </row>
    <row r="1059" spans="1:7">
      <c r="A1059" s="216"/>
      <c r="B1059" s="216"/>
      <c r="C1059" s="216"/>
      <c r="D1059" s="216"/>
      <c r="E1059" s="223"/>
      <c r="F1059" s="216"/>
      <c r="G1059" s="216"/>
    </row>
  </sheetData>
  <sheetProtection password="DCC9" sheet="1" objects="1" scenarios="1" selectLockedCells="1"/>
  <mergeCells count="611">
    <mergeCell ref="C938:D938"/>
    <mergeCell ref="C939:D939"/>
    <mergeCell ref="C940:D940"/>
    <mergeCell ref="C941:D941"/>
    <mergeCell ref="C943:D943"/>
    <mergeCell ref="C932:D932"/>
    <mergeCell ref="C933:D933"/>
    <mergeCell ref="C934:D934"/>
    <mergeCell ref="C935:D935"/>
    <mergeCell ref="C936:D936"/>
    <mergeCell ref="C937:D937"/>
    <mergeCell ref="C926:D926"/>
    <mergeCell ref="C927:D927"/>
    <mergeCell ref="C928:D928"/>
    <mergeCell ref="C929:D929"/>
    <mergeCell ref="C930:D930"/>
    <mergeCell ref="C931:D931"/>
    <mergeCell ref="C920:D920"/>
    <mergeCell ref="C921:D921"/>
    <mergeCell ref="C922:D922"/>
    <mergeCell ref="C923:D923"/>
    <mergeCell ref="C924:D924"/>
    <mergeCell ref="C925:D925"/>
    <mergeCell ref="C914:D914"/>
    <mergeCell ref="C915:D915"/>
    <mergeCell ref="C916:D916"/>
    <mergeCell ref="C917:D917"/>
    <mergeCell ref="C918:D918"/>
    <mergeCell ref="C919:D919"/>
    <mergeCell ref="C908:D908"/>
    <mergeCell ref="C909:D909"/>
    <mergeCell ref="C910:D910"/>
    <mergeCell ref="C911:D911"/>
    <mergeCell ref="C912:D912"/>
    <mergeCell ref="C913:D913"/>
    <mergeCell ref="C902:D902"/>
    <mergeCell ref="C903:D903"/>
    <mergeCell ref="C904:D904"/>
    <mergeCell ref="C905:D905"/>
    <mergeCell ref="C906:D906"/>
    <mergeCell ref="C907:D907"/>
    <mergeCell ref="C896:D896"/>
    <mergeCell ref="C897:D897"/>
    <mergeCell ref="C898:D898"/>
    <mergeCell ref="C899:D899"/>
    <mergeCell ref="C900:D900"/>
    <mergeCell ref="C901:D901"/>
    <mergeCell ref="C890:D890"/>
    <mergeCell ref="C891:D891"/>
    <mergeCell ref="C892:D892"/>
    <mergeCell ref="C893:D893"/>
    <mergeCell ref="C894:D894"/>
    <mergeCell ref="C895:D895"/>
    <mergeCell ref="C884:D884"/>
    <mergeCell ref="C885:D885"/>
    <mergeCell ref="C886:D886"/>
    <mergeCell ref="C887:D887"/>
    <mergeCell ref="C888:D888"/>
    <mergeCell ref="C889:D889"/>
    <mergeCell ref="C878:D878"/>
    <mergeCell ref="C879:D879"/>
    <mergeCell ref="C880:D880"/>
    <mergeCell ref="C881:D881"/>
    <mergeCell ref="C882:D882"/>
    <mergeCell ref="C883:D883"/>
    <mergeCell ref="C867:D867"/>
    <mergeCell ref="C868:D868"/>
    <mergeCell ref="C869:D869"/>
    <mergeCell ref="C870:D870"/>
    <mergeCell ref="C876:D876"/>
    <mergeCell ref="C877:D877"/>
    <mergeCell ref="C856:D856"/>
    <mergeCell ref="C861:D861"/>
    <mergeCell ref="C862:D862"/>
    <mergeCell ref="C863:D863"/>
    <mergeCell ref="C865:D865"/>
    <mergeCell ref="C866:D866"/>
    <mergeCell ref="C849:D849"/>
    <mergeCell ref="C850:D850"/>
    <mergeCell ref="C851:D851"/>
    <mergeCell ref="C852:D852"/>
    <mergeCell ref="C853:D853"/>
    <mergeCell ref="C854:D854"/>
    <mergeCell ref="C843:D843"/>
    <mergeCell ref="C844:D844"/>
    <mergeCell ref="C845:D845"/>
    <mergeCell ref="C846:D846"/>
    <mergeCell ref="C847:D847"/>
    <mergeCell ref="C848:D848"/>
    <mergeCell ref="C837:D837"/>
    <mergeCell ref="C838:D838"/>
    <mergeCell ref="C839:D839"/>
    <mergeCell ref="C840:D840"/>
    <mergeCell ref="C841:D841"/>
    <mergeCell ref="C842:D842"/>
    <mergeCell ref="C831:D831"/>
    <mergeCell ref="C832:D832"/>
    <mergeCell ref="C833:D833"/>
    <mergeCell ref="C834:D834"/>
    <mergeCell ref="C835:D835"/>
    <mergeCell ref="C836:D836"/>
    <mergeCell ref="C825:D825"/>
    <mergeCell ref="C826:D826"/>
    <mergeCell ref="C827:D827"/>
    <mergeCell ref="C828:D828"/>
    <mergeCell ref="C829:D829"/>
    <mergeCell ref="C830:D830"/>
    <mergeCell ref="C812:D812"/>
    <mergeCell ref="C813:D813"/>
    <mergeCell ref="C814:D814"/>
    <mergeCell ref="C816:D816"/>
    <mergeCell ref="C817:D817"/>
    <mergeCell ref="C819:D819"/>
    <mergeCell ref="C801:D801"/>
    <mergeCell ref="C802:D802"/>
    <mergeCell ref="C803:D803"/>
    <mergeCell ref="C808:D808"/>
    <mergeCell ref="C809:D809"/>
    <mergeCell ref="C811:D811"/>
    <mergeCell ref="C793:D793"/>
    <mergeCell ref="C794:D794"/>
    <mergeCell ref="C796:D796"/>
    <mergeCell ref="C797:D797"/>
    <mergeCell ref="C799:D799"/>
    <mergeCell ref="C800:D800"/>
    <mergeCell ref="C787:D787"/>
    <mergeCell ref="C788:D788"/>
    <mergeCell ref="C789:D789"/>
    <mergeCell ref="C790:D790"/>
    <mergeCell ref="C791:D791"/>
    <mergeCell ref="C792:D792"/>
    <mergeCell ref="C781:D781"/>
    <mergeCell ref="C782:D782"/>
    <mergeCell ref="C783:D783"/>
    <mergeCell ref="C784:D784"/>
    <mergeCell ref="C785:D785"/>
    <mergeCell ref="C786:D786"/>
    <mergeCell ref="C774:D774"/>
    <mergeCell ref="C775:D775"/>
    <mergeCell ref="C776:D776"/>
    <mergeCell ref="C777:D777"/>
    <mergeCell ref="C779:D779"/>
    <mergeCell ref="C780:D780"/>
    <mergeCell ref="C768:D768"/>
    <mergeCell ref="C769:D769"/>
    <mergeCell ref="C770:D770"/>
    <mergeCell ref="C771:D771"/>
    <mergeCell ref="C772:D772"/>
    <mergeCell ref="C773:D773"/>
    <mergeCell ref="C761:D761"/>
    <mergeCell ref="C763:D763"/>
    <mergeCell ref="C764:D764"/>
    <mergeCell ref="C765:D765"/>
    <mergeCell ref="C766:D766"/>
    <mergeCell ref="C767:D767"/>
    <mergeCell ref="C746:D746"/>
    <mergeCell ref="C748:D748"/>
    <mergeCell ref="C750:D750"/>
    <mergeCell ref="C752:D752"/>
    <mergeCell ref="C754:D754"/>
    <mergeCell ref="C756:D756"/>
    <mergeCell ref="C737:D737"/>
    <mergeCell ref="C739:D739"/>
    <mergeCell ref="C741:D741"/>
    <mergeCell ref="C743:D743"/>
    <mergeCell ref="C744:D744"/>
    <mergeCell ref="C745:D745"/>
    <mergeCell ref="C725:D725"/>
    <mergeCell ref="C727:D727"/>
    <mergeCell ref="C729:D729"/>
    <mergeCell ref="C731:D731"/>
    <mergeCell ref="C733:D733"/>
    <mergeCell ref="C735:D735"/>
    <mergeCell ref="C716:D716"/>
    <mergeCell ref="C718:D718"/>
    <mergeCell ref="C719:D719"/>
    <mergeCell ref="C721:D721"/>
    <mergeCell ref="C722:D722"/>
    <mergeCell ref="C724:D724"/>
    <mergeCell ref="C705:D705"/>
    <mergeCell ref="C707:D707"/>
    <mergeCell ref="C709:D709"/>
    <mergeCell ref="C710:D710"/>
    <mergeCell ref="C712:D712"/>
    <mergeCell ref="C714:D714"/>
    <mergeCell ref="C695:D695"/>
    <mergeCell ref="C696:D696"/>
    <mergeCell ref="C698:D698"/>
    <mergeCell ref="C700:D700"/>
    <mergeCell ref="C701:D701"/>
    <mergeCell ref="C703:D703"/>
    <mergeCell ref="C687:D687"/>
    <mergeCell ref="C688:D688"/>
    <mergeCell ref="C689:D689"/>
    <mergeCell ref="C691:D691"/>
    <mergeCell ref="C692:D692"/>
    <mergeCell ref="C693:D693"/>
    <mergeCell ref="C678:D678"/>
    <mergeCell ref="C679:D679"/>
    <mergeCell ref="C680:D680"/>
    <mergeCell ref="C682:D682"/>
    <mergeCell ref="C685:D685"/>
    <mergeCell ref="C686:D686"/>
    <mergeCell ref="C670:D670"/>
    <mergeCell ref="C672:D672"/>
    <mergeCell ref="C674:D674"/>
    <mergeCell ref="C675:D675"/>
    <mergeCell ref="C676:D676"/>
    <mergeCell ref="C677:D677"/>
    <mergeCell ref="C663:D663"/>
    <mergeCell ref="C664:D664"/>
    <mergeCell ref="C665:D665"/>
    <mergeCell ref="C666:D666"/>
    <mergeCell ref="C667:D667"/>
    <mergeCell ref="C668:D668"/>
    <mergeCell ref="C653:D653"/>
    <mergeCell ref="C654:D654"/>
    <mergeCell ref="C656:D656"/>
    <mergeCell ref="C659:D659"/>
    <mergeCell ref="C660:D660"/>
    <mergeCell ref="C662:D662"/>
    <mergeCell ref="C642:D642"/>
    <mergeCell ref="C643:D643"/>
    <mergeCell ref="C648:D648"/>
    <mergeCell ref="C649:D649"/>
    <mergeCell ref="C650:D650"/>
    <mergeCell ref="C652:D652"/>
    <mergeCell ref="C595:D595"/>
    <mergeCell ref="C597:D597"/>
    <mergeCell ref="C598:D598"/>
    <mergeCell ref="C600:D600"/>
    <mergeCell ref="C601:D601"/>
    <mergeCell ref="C641:D641"/>
    <mergeCell ref="C583:D583"/>
    <mergeCell ref="C584:D584"/>
    <mergeCell ref="C585:D585"/>
    <mergeCell ref="C587:D587"/>
    <mergeCell ref="C592:D592"/>
    <mergeCell ref="C594:D594"/>
    <mergeCell ref="C577:D577"/>
    <mergeCell ref="C578:D578"/>
    <mergeCell ref="C579:D579"/>
    <mergeCell ref="C580:D580"/>
    <mergeCell ref="C581:D581"/>
    <mergeCell ref="C582:D582"/>
    <mergeCell ref="C519:D519"/>
    <mergeCell ref="C530:D530"/>
    <mergeCell ref="C572:D572"/>
    <mergeCell ref="C574:D574"/>
    <mergeCell ref="C575:D575"/>
    <mergeCell ref="C576:D576"/>
    <mergeCell ref="C501:D501"/>
    <mergeCell ref="C502:D502"/>
    <mergeCell ref="C503:D503"/>
    <mergeCell ref="C504:D504"/>
    <mergeCell ref="C506:D506"/>
    <mergeCell ref="C507:D507"/>
    <mergeCell ref="C494:D494"/>
    <mergeCell ref="C496:D496"/>
    <mergeCell ref="C497:D497"/>
    <mergeCell ref="C498:D498"/>
    <mergeCell ref="C499:D499"/>
    <mergeCell ref="C500:D500"/>
    <mergeCell ref="C486:D486"/>
    <mergeCell ref="C487:D487"/>
    <mergeCell ref="C488:D488"/>
    <mergeCell ref="C490:D490"/>
    <mergeCell ref="C492:D492"/>
    <mergeCell ref="C493:D493"/>
    <mergeCell ref="C476:D476"/>
    <mergeCell ref="C477:D477"/>
    <mergeCell ref="C479:D479"/>
    <mergeCell ref="C481:D481"/>
    <mergeCell ref="C483:D483"/>
    <mergeCell ref="C485:D485"/>
    <mergeCell ref="C470:D470"/>
    <mergeCell ref="C471:D471"/>
    <mergeCell ref="C472:D472"/>
    <mergeCell ref="C473:D473"/>
    <mergeCell ref="C474:D474"/>
    <mergeCell ref="C475:D475"/>
    <mergeCell ref="C462:D462"/>
    <mergeCell ref="C464:D464"/>
    <mergeCell ref="C465:D465"/>
    <mergeCell ref="C467:D467"/>
    <mergeCell ref="C468:D468"/>
    <mergeCell ref="C469:D469"/>
    <mergeCell ref="C456:D456"/>
    <mergeCell ref="C457:D457"/>
    <mergeCell ref="C458:D458"/>
    <mergeCell ref="C459:D459"/>
    <mergeCell ref="C460:D460"/>
    <mergeCell ref="C461:D461"/>
    <mergeCell ref="C444:D444"/>
    <mergeCell ref="C445:D445"/>
    <mergeCell ref="C447:D447"/>
    <mergeCell ref="C452:D452"/>
    <mergeCell ref="C453:D453"/>
    <mergeCell ref="C455:D455"/>
    <mergeCell ref="C428:D428"/>
    <mergeCell ref="C430:D430"/>
    <mergeCell ref="C431:D431"/>
    <mergeCell ref="C433:D433"/>
    <mergeCell ref="C434:D434"/>
    <mergeCell ref="C442:D442"/>
    <mergeCell ref="C422:D422"/>
    <mergeCell ref="C423:D423"/>
    <mergeCell ref="C424:D424"/>
    <mergeCell ref="C425:D425"/>
    <mergeCell ref="C426:D426"/>
    <mergeCell ref="C427:D427"/>
    <mergeCell ref="C413:D413"/>
    <mergeCell ref="C414:D414"/>
    <mergeCell ref="C416:D416"/>
    <mergeCell ref="C417:D417"/>
    <mergeCell ref="C419:D419"/>
    <mergeCell ref="C421:D421"/>
    <mergeCell ref="C406:D406"/>
    <mergeCell ref="C407:D407"/>
    <mergeCell ref="C408:D408"/>
    <mergeCell ref="C409:D409"/>
    <mergeCell ref="C411:D411"/>
    <mergeCell ref="C412:D412"/>
    <mergeCell ref="C399:D399"/>
    <mergeCell ref="C401:D401"/>
    <mergeCell ref="C402:D402"/>
    <mergeCell ref="C403:D403"/>
    <mergeCell ref="C404:D404"/>
    <mergeCell ref="C405:D405"/>
    <mergeCell ref="C393:D393"/>
    <mergeCell ref="C394:D394"/>
    <mergeCell ref="C395:D395"/>
    <mergeCell ref="C396:D396"/>
    <mergeCell ref="C397:D397"/>
    <mergeCell ref="C398:D398"/>
    <mergeCell ref="C387:D387"/>
    <mergeCell ref="C388:D388"/>
    <mergeCell ref="C389:D389"/>
    <mergeCell ref="C390:D390"/>
    <mergeCell ref="C391:D391"/>
    <mergeCell ref="C392:D392"/>
    <mergeCell ref="C376:D376"/>
    <mergeCell ref="C378:D378"/>
    <mergeCell ref="C383:D383"/>
    <mergeCell ref="C384:D384"/>
    <mergeCell ref="C385:D385"/>
    <mergeCell ref="C386:D386"/>
    <mergeCell ref="C368:D368"/>
    <mergeCell ref="C369:D369"/>
    <mergeCell ref="C371:D371"/>
    <mergeCell ref="C372:D372"/>
    <mergeCell ref="C373:D373"/>
    <mergeCell ref="C375:D375"/>
    <mergeCell ref="C358:D358"/>
    <mergeCell ref="C359:D359"/>
    <mergeCell ref="C361:D361"/>
    <mergeCell ref="C363:D363"/>
    <mergeCell ref="C365:D365"/>
    <mergeCell ref="C367:D367"/>
    <mergeCell ref="C352:D352"/>
    <mergeCell ref="C353:D353"/>
    <mergeCell ref="C354:D354"/>
    <mergeCell ref="C355:D355"/>
    <mergeCell ref="C356:D356"/>
    <mergeCell ref="C357:D357"/>
    <mergeCell ref="C345:D345"/>
    <mergeCell ref="C346:D346"/>
    <mergeCell ref="C347:D347"/>
    <mergeCell ref="C349:D349"/>
    <mergeCell ref="C350:D350"/>
    <mergeCell ref="C351:D351"/>
    <mergeCell ref="C339:D339"/>
    <mergeCell ref="C340:D340"/>
    <mergeCell ref="C341:D341"/>
    <mergeCell ref="C342:D342"/>
    <mergeCell ref="C343:D343"/>
    <mergeCell ref="C344:D344"/>
    <mergeCell ref="C329:D329"/>
    <mergeCell ref="C330:D330"/>
    <mergeCell ref="C334:D334"/>
    <mergeCell ref="C335:D335"/>
    <mergeCell ref="C336:D336"/>
    <mergeCell ref="C338:D338"/>
    <mergeCell ref="C323:D323"/>
    <mergeCell ref="C324:D324"/>
    <mergeCell ref="C325:D325"/>
    <mergeCell ref="C326:D326"/>
    <mergeCell ref="C327:D327"/>
    <mergeCell ref="C328:D328"/>
    <mergeCell ref="C317:D317"/>
    <mergeCell ref="C318:D318"/>
    <mergeCell ref="C319:D319"/>
    <mergeCell ref="C320:D320"/>
    <mergeCell ref="C321:D321"/>
    <mergeCell ref="C322:D322"/>
    <mergeCell ref="C311:D311"/>
    <mergeCell ref="C312:D312"/>
    <mergeCell ref="C313:D313"/>
    <mergeCell ref="C314:D314"/>
    <mergeCell ref="C315:D315"/>
    <mergeCell ref="C316:D316"/>
    <mergeCell ref="C304:D304"/>
    <mergeCell ref="C305:D305"/>
    <mergeCell ref="C306:D306"/>
    <mergeCell ref="C308:D308"/>
    <mergeCell ref="C309:D309"/>
    <mergeCell ref="C310:D310"/>
    <mergeCell ref="C298:D298"/>
    <mergeCell ref="C299:D299"/>
    <mergeCell ref="C300:D300"/>
    <mergeCell ref="C301:D301"/>
    <mergeCell ref="C302:D302"/>
    <mergeCell ref="C303:D303"/>
    <mergeCell ref="C283:D283"/>
    <mergeCell ref="C284:D284"/>
    <mergeCell ref="C286:D286"/>
    <mergeCell ref="C287:D287"/>
    <mergeCell ref="C288:D288"/>
    <mergeCell ref="C296:D296"/>
    <mergeCell ref="C270:D270"/>
    <mergeCell ref="C276:D276"/>
    <mergeCell ref="C277:D277"/>
    <mergeCell ref="C278:D278"/>
    <mergeCell ref="C279:D279"/>
    <mergeCell ref="C282:D282"/>
    <mergeCell ref="C264:D264"/>
    <mergeCell ref="C265:D265"/>
    <mergeCell ref="C266:D266"/>
    <mergeCell ref="C267:D267"/>
    <mergeCell ref="C268:D268"/>
    <mergeCell ref="C269:D269"/>
    <mergeCell ref="C249:D249"/>
    <mergeCell ref="C250:D250"/>
    <mergeCell ref="C252:D252"/>
    <mergeCell ref="C261:D261"/>
    <mergeCell ref="C262:D262"/>
    <mergeCell ref="C263:D263"/>
    <mergeCell ref="C239:D239"/>
    <mergeCell ref="C240:D240"/>
    <mergeCell ref="C241:D241"/>
    <mergeCell ref="C242:D242"/>
    <mergeCell ref="C244:D244"/>
    <mergeCell ref="C248:D248"/>
    <mergeCell ref="C230:D230"/>
    <mergeCell ref="C231:D231"/>
    <mergeCell ref="C233:D233"/>
    <mergeCell ref="C235:D235"/>
    <mergeCell ref="C236:D236"/>
    <mergeCell ref="C238:D238"/>
    <mergeCell ref="C222:D222"/>
    <mergeCell ref="C223:D223"/>
    <mergeCell ref="C224:D224"/>
    <mergeCell ref="C226:D226"/>
    <mergeCell ref="C227:D227"/>
    <mergeCell ref="C228:D228"/>
    <mergeCell ref="C213:D213"/>
    <mergeCell ref="C214:D214"/>
    <mergeCell ref="C215:D215"/>
    <mergeCell ref="C219:D219"/>
    <mergeCell ref="C220:D220"/>
    <mergeCell ref="C221:D221"/>
    <mergeCell ref="C202:D202"/>
    <mergeCell ref="C203:D203"/>
    <mergeCell ref="C204:D204"/>
    <mergeCell ref="C205:D205"/>
    <mergeCell ref="C209:D209"/>
    <mergeCell ref="C211:D211"/>
    <mergeCell ref="C196:D196"/>
    <mergeCell ref="C197:D197"/>
    <mergeCell ref="C198:D198"/>
    <mergeCell ref="C199:D199"/>
    <mergeCell ref="C200:D200"/>
    <mergeCell ref="C201:D201"/>
    <mergeCell ref="C185:D185"/>
    <mergeCell ref="C186:D186"/>
    <mergeCell ref="C188:D188"/>
    <mergeCell ref="C189:D189"/>
    <mergeCell ref="C191:D191"/>
    <mergeCell ref="C194:D194"/>
    <mergeCell ref="C175:D175"/>
    <mergeCell ref="C176:D176"/>
    <mergeCell ref="C177:D177"/>
    <mergeCell ref="C178:D178"/>
    <mergeCell ref="C180:D180"/>
    <mergeCell ref="C181:D181"/>
    <mergeCell ref="C169:D169"/>
    <mergeCell ref="C170:D170"/>
    <mergeCell ref="C171:D171"/>
    <mergeCell ref="C172:D172"/>
    <mergeCell ref="C173:D173"/>
    <mergeCell ref="C174:D174"/>
    <mergeCell ref="C163:D163"/>
    <mergeCell ref="C164:D164"/>
    <mergeCell ref="C165:D165"/>
    <mergeCell ref="C166:D166"/>
    <mergeCell ref="C167:D167"/>
    <mergeCell ref="C168:D168"/>
    <mergeCell ref="C147:D147"/>
    <mergeCell ref="C149:D149"/>
    <mergeCell ref="C155:D155"/>
    <mergeCell ref="C157:D157"/>
    <mergeCell ref="C159:D159"/>
    <mergeCell ref="C161:D161"/>
    <mergeCell ref="C141:D141"/>
    <mergeCell ref="C142:D142"/>
    <mergeCell ref="C143:D143"/>
    <mergeCell ref="C144:D144"/>
    <mergeCell ref="C145:D145"/>
    <mergeCell ref="C146:D146"/>
    <mergeCell ref="C132:D132"/>
    <mergeCell ref="C134:D134"/>
    <mergeCell ref="C136:D136"/>
    <mergeCell ref="C137:D137"/>
    <mergeCell ref="C139:D139"/>
    <mergeCell ref="C140:D140"/>
    <mergeCell ref="C125:D125"/>
    <mergeCell ref="C126:D126"/>
    <mergeCell ref="C127:D127"/>
    <mergeCell ref="C128:D128"/>
    <mergeCell ref="C129:D129"/>
    <mergeCell ref="C130:D130"/>
    <mergeCell ref="C118:D118"/>
    <mergeCell ref="C120:D120"/>
    <mergeCell ref="C121:D121"/>
    <mergeCell ref="C122:D122"/>
    <mergeCell ref="C123:D123"/>
    <mergeCell ref="C124:D124"/>
    <mergeCell ref="C108:D108"/>
    <mergeCell ref="C109:D109"/>
    <mergeCell ref="C110:D110"/>
    <mergeCell ref="C112:D112"/>
    <mergeCell ref="C113:D113"/>
    <mergeCell ref="C117:D117"/>
    <mergeCell ref="C100:D100"/>
    <mergeCell ref="C101:D101"/>
    <mergeCell ref="C103:D103"/>
    <mergeCell ref="C105:D105"/>
    <mergeCell ref="C106:D106"/>
    <mergeCell ref="C107:D107"/>
    <mergeCell ref="C94:D94"/>
    <mergeCell ref="C95:D95"/>
    <mergeCell ref="C96:D96"/>
    <mergeCell ref="C97:D97"/>
    <mergeCell ref="C98:D98"/>
    <mergeCell ref="C99:D99"/>
    <mergeCell ref="C86:D86"/>
    <mergeCell ref="C88:D88"/>
    <mergeCell ref="C90:D90"/>
    <mergeCell ref="C91:D91"/>
    <mergeCell ref="C92:D92"/>
    <mergeCell ref="C93:D93"/>
    <mergeCell ref="C79:D79"/>
    <mergeCell ref="C80:D80"/>
    <mergeCell ref="C81:D81"/>
    <mergeCell ref="C83:D83"/>
    <mergeCell ref="C84:D84"/>
    <mergeCell ref="C85:D85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0:D60"/>
    <mergeCell ref="C61:D61"/>
    <mergeCell ref="C62:D62"/>
    <mergeCell ref="C63:D63"/>
    <mergeCell ref="C64:D64"/>
    <mergeCell ref="C65:D65"/>
    <mergeCell ref="C49:D49"/>
    <mergeCell ref="C51:D51"/>
    <mergeCell ref="C53:D53"/>
    <mergeCell ref="C55:D55"/>
    <mergeCell ref="C58:D58"/>
    <mergeCell ref="C59:D59"/>
    <mergeCell ref="C39:D39"/>
    <mergeCell ref="C41:D41"/>
    <mergeCell ref="C43:D43"/>
    <mergeCell ref="C45:D45"/>
    <mergeCell ref="C46:D46"/>
    <mergeCell ref="C47:D47"/>
    <mergeCell ref="C32:D32"/>
    <mergeCell ref="C33:D33"/>
    <mergeCell ref="C35:D35"/>
    <mergeCell ref="C36:D36"/>
    <mergeCell ref="C37:D37"/>
    <mergeCell ref="C38:D38"/>
    <mergeCell ref="C22:D22"/>
    <mergeCell ref="C27:D27"/>
    <mergeCell ref="C28:D28"/>
    <mergeCell ref="C29:D29"/>
    <mergeCell ref="C30:D30"/>
    <mergeCell ref="C31:D31"/>
    <mergeCell ref="C15:D15"/>
    <mergeCell ref="C16:D16"/>
    <mergeCell ref="C18:D18"/>
    <mergeCell ref="C19:D19"/>
    <mergeCell ref="C20:D20"/>
    <mergeCell ref="C21:D21"/>
    <mergeCell ref="A1:G1"/>
    <mergeCell ref="A3:B3"/>
    <mergeCell ref="A4:B4"/>
    <mergeCell ref="E4:G4"/>
    <mergeCell ref="C9:D9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scale="98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18" customWidth="1"/>
    <col min="2" max="2" width="14.44140625" style="18" customWidth="1"/>
    <col min="3" max="3" width="38.33203125" style="24" customWidth="1"/>
    <col min="4" max="4" width="4.5546875" style="18" customWidth="1"/>
    <col min="5" max="5" width="10.5546875" style="18" customWidth="1"/>
    <col min="6" max="6" width="9.88671875" style="18" customWidth="1"/>
    <col min="7" max="7" width="12.6640625" style="18" customWidth="1"/>
    <col min="8" max="256" width="9.109375" style="18"/>
    <col min="257" max="257" width="4.33203125" style="18" customWidth="1"/>
    <col min="258" max="258" width="14.44140625" style="18" customWidth="1"/>
    <col min="259" max="259" width="38.33203125" style="18" customWidth="1"/>
    <col min="260" max="260" width="4.5546875" style="18" customWidth="1"/>
    <col min="261" max="261" width="10.5546875" style="18" customWidth="1"/>
    <col min="262" max="262" width="9.88671875" style="18" customWidth="1"/>
    <col min="263" max="263" width="12.6640625" style="18" customWidth="1"/>
    <col min="264" max="512" width="9.109375" style="18"/>
    <col min="513" max="513" width="4.33203125" style="18" customWidth="1"/>
    <col min="514" max="514" width="14.44140625" style="18" customWidth="1"/>
    <col min="515" max="515" width="38.33203125" style="18" customWidth="1"/>
    <col min="516" max="516" width="4.5546875" style="18" customWidth="1"/>
    <col min="517" max="517" width="10.5546875" style="18" customWidth="1"/>
    <col min="518" max="518" width="9.88671875" style="18" customWidth="1"/>
    <col min="519" max="519" width="12.6640625" style="18" customWidth="1"/>
    <col min="520" max="768" width="9.109375" style="18"/>
    <col min="769" max="769" width="4.33203125" style="18" customWidth="1"/>
    <col min="770" max="770" width="14.44140625" style="18" customWidth="1"/>
    <col min="771" max="771" width="38.33203125" style="18" customWidth="1"/>
    <col min="772" max="772" width="4.5546875" style="18" customWidth="1"/>
    <col min="773" max="773" width="10.5546875" style="18" customWidth="1"/>
    <col min="774" max="774" width="9.88671875" style="18" customWidth="1"/>
    <col min="775" max="775" width="12.6640625" style="18" customWidth="1"/>
    <col min="776" max="1024" width="9.109375" style="18"/>
    <col min="1025" max="1025" width="4.33203125" style="18" customWidth="1"/>
    <col min="1026" max="1026" width="14.44140625" style="18" customWidth="1"/>
    <col min="1027" max="1027" width="38.33203125" style="18" customWidth="1"/>
    <col min="1028" max="1028" width="4.5546875" style="18" customWidth="1"/>
    <col min="1029" max="1029" width="10.5546875" style="18" customWidth="1"/>
    <col min="1030" max="1030" width="9.88671875" style="18" customWidth="1"/>
    <col min="1031" max="1031" width="12.6640625" style="18" customWidth="1"/>
    <col min="1032" max="1280" width="9.109375" style="18"/>
    <col min="1281" max="1281" width="4.33203125" style="18" customWidth="1"/>
    <col min="1282" max="1282" width="14.44140625" style="18" customWidth="1"/>
    <col min="1283" max="1283" width="38.33203125" style="18" customWidth="1"/>
    <col min="1284" max="1284" width="4.5546875" style="18" customWidth="1"/>
    <col min="1285" max="1285" width="10.5546875" style="18" customWidth="1"/>
    <col min="1286" max="1286" width="9.88671875" style="18" customWidth="1"/>
    <col min="1287" max="1287" width="12.6640625" style="18" customWidth="1"/>
    <col min="1288" max="1536" width="9.109375" style="18"/>
    <col min="1537" max="1537" width="4.33203125" style="18" customWidth="1"/>
    <col min="1538" max="1538" width="14.44140625" style="18" customWidth="1"/>
    <col min="1539" max="1539" width="38.33203125" style="18" customWidth="1"/>
    <col min="1540" max="1540" width="4.5546875" style="18" customWidth="1"/>
    <col min="1541" max="1541" width="10.5546875" style="18" customWidth="1"/>
    <col min="1542" max="1542" width="9.88671875" style="18" customWidth="1"/>
    <col min="1543" max="1543" width="12.6640625" style="18" customWidth="1"/>
    <col min="1544" max="1792" width="9.109375" style="18"/>
    <col min="1793" max="1793" width="4.33203125" style="18" customWidth="1"/>
    <col min="1794" max="1794" width="14.44140625" style="18" customWidth="1"/>
    <col min="1795" max="1795" width="38.33203125" style="18" customWidth="1"/>
    <col min="1796" max="1796" width="4.5546875" style="18" customWidth="1"/>
    <col min="1797" max="1797" width="10.5546875" style="18" customWidth="1"/>
    <col min="1798" max="1798" width="9.88671875" style="18" customWidth="1"/>
    <col min="1799" max="1799" width="12.6640625" style="18" customWidth="1"/>
    <col min="1800" max="2048" width="9.109375" style="18"/>
    <col min="2049" max="2049" width="4.33203125" style="18" customWidth="1"/>
    <col min="2050" max="2050" width="14.44140625" style="18" customWidth="1"/>
    <col min="2051" max="2051" width="38.33203125" style="18" customWidth="1"/>
    <col min="2052" max="2052" width="4.5546875" style="18" customWidth="1"/>
    <col min="2053" max="2053" width="10.5546875" style="18" customWidth="1"/>
    <col min="2054" max="2054" width="9.88671875" style="18" customWidth="1"/>
    <col min="2055" max="2055" width="12.6640625" style="18" customWidth="1"/>
    <col min="2056" max="2304" width="9.109375" style="18"/>
    <col min="2305" max="2305" width="4.33203125" style="18" customWidth="1"/>
    <col min="2306" max="2306" width="14.44140625" style="18" customWidth="1"/>
    <col min="2307" max="2307" width="38.33203125" style="18" customWidth="1"/>
    <col min="2308" max="2308" width="4.5546875" style="18" customWidth="1"/>
    <col min="2309" max="2309" width="10.5546875" style="18" customWidth="1"/>
    <col min="2310" max="2310" width="9.88671875" style="18" customWidth="1"/>
    <col min="2311" max="2311" width="12.6640625" style="18" customWidth="1"/>
    <col min="2312" max="2560" width="9.109375" style="18"/>
    <col min="2561" max="2561" width="4.33203125" style="18" customWidth="1"/>
    <col min="2562" max="2562" width="14.44140625" style="18" customWidth="1"/>
    <col min="2563" max="2563" width="38.33203125" style="18" customWidth="1"/>
    <col min="2564" max="2564" width="4.5546875" style="18" customWidth="1"/>
    <col min="2565" max="2565" width="10.5546875" style="18" customWidth="1"/>
    <col min="2566" max="2566" width="9.88671875" style="18" customWidth="1"/>
    <col min="2567" max="2567" width="12.6640625" style="18" customWidth="1"/>
    <col min="2568" max="2816" width="9.109375" style="18"/>
    <col min="2817" max="2817" width="4.33203125" style="18" customWidth="1"/>
    <col min="2818" max="2818" width="14.44140625" style="18" customWidth="1"/>
    <col min="2819" max="2819" width="38.33203125" style="18" customWidth="1"/>
    <col min="2820" max="2820" width="4.5546875" style="18" customWidth="1"/>
    <col min="2821" max="2821" width="10.5546875" style="18" customWidth="1"/>
    <col min="2822" max="2822" width="9.88671875" style="18" customWidth="1"/>
    <col min="2823" max="2823" width="12.6640625" style="18" customWidth="1"/>
    <col min="2824" max="3072" width="9.109375" style="18"/>
    <col min="3073" max="3073" width="4.33203125" style="18" customWidth="1"/>
    <col min="3074" max="3074" width="14.44140625" style="18" customWidth="1"/>
    <col min="3075" max="3075" width="38.33203125" style="18" customWidth="1"/>
    <col min="3076" max="3076" width="4.5546875" style="18" customWidth="1"/>
    <col min="3077" max="3077" width="10.5546875" style="18" customWidth="1"/>
    <col min="3078" max="3078" width="9.88671875" style="18" customWidth="1"/>
    <col min="3079" max="3079" width="12.6640625" style="18" customWidth="1"/>
    <col min="3080" max="3328" width="9.109375" style="18"/>
    <col min="3329" max="3329" width="4.33203125" style="18" customWidth="1"/>
    <col min="3330" max="3330" width="14.44140625" style="18" customWidth="1"/>
    <col min="3331" max="3331" width="38.33203125" style="18" customWidth="1"/>
    <col min="3332" max="3332" width="4.5546875" style="18" customWidth="1"/>
    <col min="3333" max="3333" width="10.5546875" style="18" customWidth="1"/>
    <col min="3334" max="3334" width="9.88671875" style="18" customWidth="1"/>
    <col min="3335" max="3335" width="12.6640625" style="18" customWidth="1"/>
    <col min="3336" max="3584" width="9.109375" style="18"/>
    <col min="3585" max="3585" width="4.33203125" style="18" customWidth="1"/>
    <col min="3586" max="3586" width="14.44140625" style="18" customWidth="1"/>
    <col min="3587" max="3587" width="38.33203125" style="18" customWidth="1"/>
    <col min="3588" max="3588" width="4.5546875" style="18" customWidth="1"/>
    <col min="3589" max="3589" width="10.5546875" style="18" customWidth="1"/>
    <col min="3590" max="3590" width="9.88671875" style="18" customWidth="1"/>
    <col min="3591" max="3591" width="12.6640625" style="18" customWidth="1"/>
    <col min="3592" max="3840" width="9.109375" style="18"/>
    <col min="3841" max="3841" width="4.33203125" style="18" customWidth="1"/>
    <col min="3842" max="3842" width="14.44140625" style="18" customWidth="1"/>
    <col min="3843" max="3843" width="38.33203125" style="18" customWidth="1"/>
    <col min="3844" max="3844" width="4.5546875" style="18" customWidth="1"/>
    <col min="3845" max="3845" width="10.5546875" style="18" customWidth="1"/>
    <col min="3846" max="3846" width="9.88671875" style="18" customWidth="1"/>
    <col min="3847" max="3847" width="12.6640625" style="18" customWidth="1"/>
    <col min="3848" max="4096" width="9.109375" style="18"/>
    <col min="4097" max="4097" width="4.33203125" style="18" customWidth="1"/>
    <col min="4098" max="4098" width="14.44140625" style="18" customWidth="1"/>
    <col min="4099" max="4099" width="38.33203125" style="18" customWidth="1"/>
    <col min="4100" max="4100" width="4.5546875" style="18" customWidth="1"/>
    <col min="4101" max="4101" width="10.5546875" style="18" customWidth="1"/>
    <col min="4102" max="4102" width="9.88671875" style="18" customWidth="1"/>
    <col min="4103" max="4103" width="12.6640625" style="18" customWidth="1"/>
    <col min="4104" max="4352" width="9.109375" style="18"/>
    <col min="4353" max="4353" width="4.33203125" style="18" customWidth="1"/>
    <col min="4354" max="4354" width="14.44140625" style="18" customWidth="1"/>
    <col min="4355" max="4355" width="38.33203125" style="18" customWidth="1"/>
    <col min="4356" max="4356" width="4.5546875" style="18" customWidth="1"/>
    <col min="4357" max="4357" width="10.5546875" style="18" customWidth="1"/>
    <col min="4358" max="4358" width="9.88671875" style="18" customWidth="1"/>
    <col min="4359" max="4359" width="12.6640625" style="18" customWidth="1"/>
    <col min="4360" max="4608" width="9.109375" style="18"/>
    <col min="4609" max="4609" width="4.33203125" style="18" customWidth="1"/>
    <col min="4610" max="4610" width="14.44140625" style="18" customWidth="1"/>
    <col min="4611" max="4611" width="38.33203125" style="18" customWidth="1"/>
    <col min="4612" max="4612" width="4.5546875" style="18" customWidth="1"/>
    <col min="4613" max="4613" width="10.5546875" style="18" customWidth="1"/>
    <col min="4614" max="4614" width="9.88671875" style="18" customWidth="1"/>
    <col min="4615" max="4615" width="12.6640625" style="18" customWidth="1"/>
    <col min="4616" max="4864" width="9.109375" style="18"/>
    <col min="4865" max="4865" width="4.33203125" style="18" customWidth="1"/>
    <col min="4866" max="4866" width="14.44140625" style="18" customWidth="1"/>
    <col min="4867" max="4867" width="38.33203125" style="18" customWidth="1"/>
    <col min="4868" max="4868" width="4.5546875" style="18" customWidth="1"/>
    <col min="4869" max="4869" width="10.5546875" style="18" customWidth="1"/>
    <col min="4870" max="4870" width="9.88671875" style="18" customWidth="1"/>
    <col min="4871" max="4871" width="12.6640625" style="18" customWidth="1"/>
    <col min="4872" max="5120" width="9.109375" style="18"/>
    <col min="5121" max="5121" width="4.33203125" style="18" customWidth="1"/>
    <col min="5122" max="5122" width="14.44140625" style="18" customWidth="1"/>
    <col min="5123" max="5123" width="38.33203125" style="18" customWidth="1"/>
    <col min="5124" max="5124" width="4.5546875" style="18" customWidth="1"/>
    <col min="5125" max="5125" width="10.5546875" style="18" customWidth="1"/>
    <col min="5126" max="5126" width="9.88671875" style="18" customWidth="1"/>
    <col min="5127" max="5127" width="12.6640625" style="18" customWidth="1"/>
    <col min="5128" max="5376" width="9.109375" style="18"/>
    <col min="5377" max="5377" width="4.33203125" style="18" customWidth="1"/>
    <col min="5378" max="5378" width="14.44140625" style="18" customWidth="1"/>
    <col min="5379" max="5379" width="38.33203125" style="18" customWidth="1"/>
    <col min="5380" max="5380" width="4.5546875" style="18" customWidth="1"/>
    <col min="5381" max="5381" width="10.5546875" style="18" customWidth="1"/>
    <col min="5382" max="5382" width="9.88671875" style="18" customWidth="1"/>
    <col min="5383" max="5383" width="12.6640625" style="18" customWidth="1"/>
    <col min="5384" max="5632" width="9.109375" style="18"/>
    <col min="5633" max="5633" width="4.33203125" style="18" customWidth="1"/>
    <col min="5634" max="5634" width="14.44140625" style="18" customWidth="1"/>
    <col min="5635" max="5635" width="38.33203125" style="18" customWidth="1"/>
    <col min="5636" max="5636" width="4.5546875" style="18" customWidth="1"/>
    <col min="5637" max="5637" width="10.5546875" style="18" customWidth="1"/>
    <col min="5638" max="5638" width="9.88671875" style="18" customWidth="1"/>
    <col min="5639" max="5639" width="12.6640625" style="18" customWidth="1"/>
    <col min="5640" max="5888" width="9.109375" style="18"/>
    <col min="5889" max="5889" width="4.33203125" style="18" customWidth="1"/>
    <col min="5890" max="5890" width="14.44140625" style="18" customWidth="1"/>
    <col min="5891" max="5891" width="38.33203125" style="18" customWidth="1"/>
    <col min="5892" max="5892" width="4.5546875" style="18" customWidth="1"/>
    <col min="5893" max="5893" width="10.5546875" style="18" customWidth="1"/>
    <col min="5894" max="5894" width="9.88671875" style="18" customWidth="1"/>
    <col min="5895" max="5895" width="12.6640625" style="18" customWidth="1"/>
    <col min="5896" max="6144" width="9.109375" style="18"/>
    <col min="6145" max="6145" width="4.33203125" style="18" customWidth="1"/>
    <col min="6146" max="6146" width="14.44140625" style="18" customWidth="1"/>
    <col min="6147" max="6147" width="38.33203125" style="18" customWidth="1"/>
    <col min="6148" max="6148" width="4.5546875" style="18" customWidth="1"/>
    <col min="6149" max="6149" width="10.5546875" style="18" customWidth="1"/>
    <col min="6150" max="6150" width="9.88671875" style="18" customWidth="1"/>
    <col min="6151" max="6151" width="12.6640625" style="18" customWidth="1"/>
    <col min="6152" max="6400" width="9.109375" style="18"/>
    <col min="6401" max="6401" width="4.33203125" style="18" customWidth="1"/>
    <col min="6402" max="6402" width="14.44140625" style="18" customWidth="1"/>
    <col min="6403" max="6403" width="38.33203125" style="18" customWidth="1"/>
    <col min="6404" max="6404" width="4.5546875" style="18" customWidth="1"/>
    <col min="6405" max="6405" width="10.5546875" style="18" customWidth="1"/>
    <col min="6406" max="6406" width="9.88671875" style="18" customWidth="1"/>
    <col min="6407" max="6407" width="12.6640625" style="18" customWidth="1"/>
    <col min="6408" max="6656" width="9.109375" style="18"/>
    <col min="6657" max="6657" width="4.33203125" style="18" customWidth="1"/>
    <col min="6658" max="6658" width="14.44140625" style="18" customWidth="1"/>
    <col min="6659" max="6659" width="38.33203125" style="18" customWidth="1"/>
    <col min="6660" max="6660" width="4.5546875" style="18" customWidth="1"/>
    <col min="6661" max="6661" width="10.5546875" style="18" customWidth="1"/>
    <col min="6662" max="6662" width="9.88671875" style="18" customWidth="1"/>
    <col min="6663" max="6663" width="12.6640625" style="18" customWidth="1"/>
    <col min="6664" max="6912" width="9.109375" style="18"/>
    <col min="6913" max="6913" width="4.33203125" style="18" customWidth="1"/>
    <col min="6914" max="6914" width="14.44140625" style="18" customWidth="1"/>
    <col min="6915" max="6915" width="38.33203125" style="18" customWidth="1"/>
    <col min="6916" max="6916" width="4.5546875" style="18" customWidth="1"/>
    <col min="6917" max="6917" width="10.5546875" style="18" customWidth="1"/>
    <col min="6918" max="6918" width="9.88671875" style="18" customWidth="1"/>
    <col min="6919" max="6919" width="12.6640625" style="18" customWidth="1"/>
    <col min="6920" max="7168" width="9.109375" style="18"/>
    <col min="7169" max="7169" width="4.33203125" style="18" customWidth="1"/>
    <col min="7170" max="7170" width="14.44140625" style="18" customWidth="1"/>
    <col min="7171" max="7171" width="38.33203125" style="18" customWidth="1"/>
    <col min="7172" max="7172" width="4.5546875" style="18" customWidth="1"/>
    <col min="7173" max="7173" width="10.5546875" style="18" customWidth="1"/>
    <col min="7174" max="7174" width="9.88671875" style="18" customWidth="1"/>
    <col min="7175" max="7175" width="12.6640625" style="18" customWidth="1"/>
    <col min="7176" max="7424" width="9.109375" style="18"/>
    <col min="7425" max="7425" width="4.33203125" style="18" customWidth="1"/>
    <col min="7426" max="7426" width="14.44140625" style="18" customWidth="1"/>
    <col min="7427" max="7427" width="38.33203125" style="18" customWidth="1"/>
    <col min="7428" max="7428" width="4.5546875" style="18" customWidth="1"/>
    <col min="7429" max="7429" width="10.5546875" style="18" customWidth="1"/>
    <col min="7430" max="7430" width="9.88671875" style="18" customWidth="1"/>
    <col min="7431" max="7431" width="12.6640625" style="18" customWidth="1"/>
    <col min="7432" max="7680" width="9.109375" style="18"/>
    <col min="7681" max="7681" width="4.33203125" style="18" customWidth="1"/>
    <col min="7682" max="7682" width="14.44140625" style="18" customWidth="1"/>
    <col min="7683" max="7683" width="38.33203125" style="18" customWidth="1"/>
    <col min="7684" max="7684" width="4.5546875" style="18" customWidth="1"/>
    <col min="7685" max="7685" width="10.5546875" style="18" customWidth="1"/>
    <col min="7686" max="7686" width="9.88671875" style="18" customWidth="1"/>
    <col min="7687" max="7687" width="12.6640625" style="18" customWidth="1"/>
    <col min="7688" max="7936" width="9.109375" style="18"/>
    <col min="7937" max="7937" width="4.33203125" style="18" customWidth="1"/>
    <col min="7938" max="7938" width="14.44140625" style="18" customWidth="1"/>
    <col min="7939" max="7939" width="38.33203125" style="18" customWidth="1"/>
    <col min="7940" max="7940" width="4.5546875" style="18" customWidth="1"/>
    <col min="7941" max="7941" width="10.5546875" style="18" customWidth="1"/>
    <col min="7942" max="7942" width="9.88671875" style="18" customWidth="1"/>
    <col min="7943" max="7943" width="12.6640625" style="18" customWidth="1"/>
    <col min="7944" max="8192" width="9.109375" style="18"/>
    <col min="8193" max="8193" width="4.33203125" style="18" customWidth="1"/>
    <col min="8194" max="8194" width="14.44140625" style="18" customWidth="1"/>
    <col min="8195" max="8195" width="38.33203125" style="18" customWidth="1"/>
    <col min="8196" max="8196" width="4.5546875" style="18" customWidth="1"/>
    <col min="8197" max="8197" width="10.5546875" style="18" customWidth="1"/>
    <col min="8198" max="8198" width="9.88671875" style="18" customWidth="1"/>
    <col min="8199" max="8199" width="12.6640625" style="18" customWidth="1"/>
    <col min="8200" max="8448" width="9.109375" style="18"/>
    <col min="8449" max="8449" width="4.33203125" style="18" customWidth="1"/>
    <col min="8450" max="8450" width="14.44140625" style="18" customWidth="1"/>
    <col min="8451" max="8451" width="38.33203125" style="18" customWidth="1"/>
    <col min="8452" max="8452" width="4.5546875" style="18" customWidth="1"/>
    <col min="8453" max="8453" width="10.5546875" style="18" customWidth="1"/>
    <col min="8454" max="8454" width="9.88671875" style="18" customWidth="1"/>
    <col min="8455" max="8455" width="12.6640625" style="18" customWidth="1"/>
    <col min="8456" max="8704" width="9.109375" style="18"/>
    <col min="8705" max="8705" width="4.33203125" style="18" customWidth="1"/>
    <col min="8706" max="8706" width="14.44140625" style="18" customWidth="1"/>
    <col min="8707" max="8707" width="38.33203125" style="18" customWidth="1"/>
    <col min="8708" max="8708" width="4.5546875" style="18" customWidth="1"/>
    <col min="8709" max="8709" width="10.5546875" style="18" customWidth="1"/>
    <col min="8710" max="8710" width="9.88671875" style="18" customWidth="1"/>
    <col min="8711" max="8711" width="12.6640625" style="18" customWidth="1"/>
    <col min="8712" max="8960" width="9.109375" style="18"/>
    <col min="8961" max="8961" width="4.33203125" style="18" customWidth="1"/>
    <col min="8962" max="8962" width="14.44140625" style="18" customWidth="1"/>
    <col min="8963" max="8963" width="38.33203125" style="18" customWidth="1"/>
    <col min="8964" max="8964" width="4.5546875" style="18" customWidth="1"/>
    <col min="8965" max="8965" width="10.5546875" style="18" customWidth="1"/>
    <col min="8966" max="8966" width="9.88671875" style="18" customWidth="1"/>
    <col min="8967" max="8967" width="12.6640625" style="18" customWidth="1"/>
    <col min="8968" max="9216" width="9.109375" style="18"/>
    <col min="9217" max="9217" width="4.33203125" style="18" customWidth="1"/>
    <col min="9218" max="9218" width="14.44140625" style="18" customWidth="1"/>
    <col min="9219" max="9219" width="38.33203125" style="18" customWidth="1"/>
    <col min="9220" max="9220" width="4.5546875" style="18" customWidth="1"/>
    <col min="9221" max="9221" width="10.5546875" style="18" customWidth="1"/>
    <col min="9222" max="9222" width="9.88671875" style="18" customWidth="1"/>
    <col min="9223" max="9223" width="12.6640625" style="18" customWidth="1"/>
    <col min="9224" max="9472" width="9.109375" style="18"/>
    <col min="9473" max="9473" width="4.33203125" style="18" customWidth="1"/>
    <col min="9474" max="9474" width="14.44140625" style="18" customWidth="1"/>
    <col min="9475" max="9475" width="38.33203125" style="18" customWidth="1"/>
    <col min="9476" max="9476" width="4.5546875" style="18" customWidth="1"/>
    <col min="9477" max="9477" width="10.5546875" style="18" customWidth="1"/>
    <col min="9478" max="9478" width="9.88671875" style="18" customWidth="1"/>
    <col min="9479" max="9479" width="12.6640625" style="18" customWidth="1"/>
    <col min="9480" max="9728" width="9.109375" style="18"/>
    <col min="9729" max="9729" width="4.33203125" style="18" customWidth="1"/>
    <col min="9730" max="9730" width="14.44140625" style="18" customWidth="1"/>
    <col min="9731" max="9731" width="38.33203125" style="18" customWidth="1"/>
    <col min="9732" max="9732" width="4.5546875" style="18" customWidth="1"/>
    <col min="9733" max="9733" width="10.5546875" style="18" customWidth="1"/>
    <col min="9734" max="9734" width="9.88671875" style="18" customWidth="1"/>
    <col min="9735" max="9735" width="12.6640625" style="18" customWidth="1"/>
    <col min="9736" max="9984" width="9.109375" style="18"/>
    <col min="9985" max="9985" width="4.33203125" style="18" customWidth="1"/>
    <col min="9986" max="9986" width="14.44140625" style="18" customWidth="1"/>
    <col min="9987" max="9987" width="38.33203125" style="18" customWidth="1"/>
    <col min="9988" max="9988" width="4.5546875" style="18" customWidth="1"/>
    <col min="9989" max="9989" width="10.5546875" style="18" customWidth="1"/>
    <col min="9990" max="9990" width="9.88671875" style="18" customWidth="1"/>
    <col min="9991" max="9991" width="12.6640625" style="18" customWidth="1"/>
    <col min="9992" max="10240" width="9.109375" style="18"/>
    <col min="10241" max="10241" width="4.33203125" style="18" customWidth="1"/>
    <col min="10242" max="10242" width="14.44140625" style="18" customWidth="1"/>
    <col min="10243" max="10243" width="38.33203125" style="18" customWidth="1"/>
    <col min="10244" max="10244" width="4.5546875" style="18" customWidth="1"/>
    <col min="10245" max="10245" width="10.5546875" style="18" customWidth="1"/>
    <col min="10246" max="10246" width="9.88671875" style="18" customWidth="1"/>
    <col min="10247" max="10247" width="12.6640625" style="18" customWidth="1"/>
    <col min="10248" max="10496" width="9.109375" style="18"/>
    <col min="10497" max="10497" width="4.33203125" style="18" customWidth="1"/>
    <col min="10498" max="10498" width="14.44140625" style="18" customWidth="1"/>
    <col min="10499" max="10499" width="38.33203125" style="18" customWidth="1"/>
    <col min="10500" max="10500" width="4.5546875" style="18" customWidth="1"/>
    <col min="10501" max="10501" width="10.5546875" style="18" customWidth="1"/>
    <col min="10502" max="10502" width="9.88671875" style="18" customWidth="1"/>
    <col min="10503" max="10503" width="12.6640625" style="18" customWidth="1"/>
    <col min="10504" max="10752" width="9.109375" style="18"/>
    <col min="10753" max="10753" width="4.33203125" style="18" customWidth="1"/>
    <col min="10754" max="10754" width="14.44140625" style="18" customWidth="1"/>
    <col min="10755" max="10755" width="38.33203125" style="18" customWidth="1"/>
    <col min="10756" max="10756" width="4.5546875" style="18" customWidth="1"/>
    <col min="10757" max="10757" width="10.5546875" style="18" customWidth="1"/>
    <col min="10758" max="10758" width="9.88671875" style="18" customWidth="1"/>
    <col min="10759" max="10759" width="12.6640625" style="18" customWidth="1"/>
    <col min="10760" max="11008" width="9.109375" style="18"/>
    <col min="11009" max="11009" width="4.33203125" style="18" customWidth="1"/>
    <col min="11010" max="11010" width="14.44140625" style="18" customWidth="1"/>
    <col min="11011" max="11011" width="38.33203125" style="18" customWidth="1"/>
    <col min="11012" max="11012" width="4.5546875" style="18" customWidth="1"/>
    <col min="11013" max="11013" width="10.5546875" style="18" customWidth="1"/>
    <col min="11014" max="11014" width="9.88671875" style="18" customWidth="1"/>
    <col min="11015" max="11015" width="12.6640625" style="18" customWidth="1"/>
    <col min="11016" max="11264" width="9.109375" style="18"/>
    <col min="11265" max="11265" width="4.33203125" style="18" customWidth="1"/>
    <col min="11266" max="11266" width="14.44140625" style="18" customWidth="1"/>
    <col min="11267" max="11267" width="38.33203125" style="18" customWidth="1"/>
    <col min="11268" max="11268" width="4.5546875" style="18" customWidth="1"/>
    <col min="11269" max="11269" width="10.5546875" style="18" customWidth="1"/>
    <col min="11270" max="11270" width="9.88671875" style="18" customWidth="1"/>
    <col min="11271" max="11271" width="12.6640625" style="18" customWidth="1"/>
    <col min="11272" max="11520" width="9.109375" style="18"/>
    <col min="11521" max="11521" width="4.33203125" style="18" customWidth="1"/>
    <col min="11522" max="11522" width="14.44140625" style="18" customWidth="1"/>
    <col min="11523" max="11523" width="38.33203125" style="18" customWidth="1"/>
    <col min="11524" max="11524" width="4.5546875" style="18" customWidth="1"/>
    <col min="11525" max="11525" width="10.5546875" style="18" customWidth="1"/>
    <col min="11526" max="11526" width="9.88671875" style="18" customWidth="1"/>
    <col min="11527" max="11527" width="12.6640625" style="18" customWidth="1"/>
    <col min="11528" max="11776" width="9.109375" style="18"/>
    <col min="11777" max="11777" width="4.33203125" style="18" customWidth="1"/>
    <col min="11778" max="11778" width="14.44140625" style="18" customWidth="1"/>
    <col min="11779" max="11779" width="38.33203125" style="18" customWidth="1"/>
    <col min="11780" max="11780" width="4.5546875" style="18" customWidth="1"/>
    <col min="11781" max="11781" width="10.5546875" style="18" customWidth="1"/>
    <col min="11782" max="11782" width="9.88671875" style="18" customWidth="1"/>
    <col min="11783" max="11783" width="12.6640625" style="18" customWidth="1"/>
    <col min="11784" max="12032" width="9.109375" style="18"/>
    <col min="12033" max="12033" width="4.33203125" style="18" customWidth="1"/>
    <col min="12034" max="12034" width="14.44140625" style="18" customWidth="1"/>
    <col min="12035" max="12035" width="38.33203125" style="18" customWidth="1"/>
    <col min="12036" max="12036" width="4.5546875" style="18" customWidth="1"/>
    <col min="12037" max="12037" width="10.5546875" style="18" customWidth="1"/>
    <col min="12038" max="12038" width="9.88671875" style="18" customWidth="1"/>
    <col min="12039" max="12039" width="12.6640625" style="18" customWidth="1"/>
    <col min="12040" max="12288" width="9.109375" style="18"/>
    <col min="12289" max="12289" width="4.33203125" style="18" customWidth="1"/>
    <col min="12290" max="12290" width="14.44140625" style="18" customWidth="1"/>
    <col min="12291" max="12291" width="38.33203125" style="18" customWidth="1"/>
    <col min="12292" max="12292" width="4.5546875" style="18" customWidth="1"/>
    <col min="12293" max="12293" width="10.5546875" style="18" customWidth="1"/>
    <col min="12294" max="12294" width="9.88671875" style="18" customWidth="1"/>
    <col min="12295" max="12295" width="12.6640625" style="18" customWidth="1"/>
    <col min="12296" max="12544" width="9.109375" style="18"/>
    <col min="12545" max="12545" width="4.33203125" style="18" customWidth="1"/>
    <col min="12546" max="12546" width="14.44140625" style="18" customWidth="1"/>
    <col min="12547" max="12547" width="38.33203125" style="18" customWidth="1"/>
    <col min="12548" max="12548" width="4.5546875" style="18" customWidth="1"/>
    <col min="12549" max="12549" width="10.5546875" style="18" customWidth="1"/>
    <col min="12550" max="12550" width="9.88671875" style="18" customWidth="1"/>
    <col min="12551" max="12551" width="12.6640625" style="18" customWidth="1"/>
    <col min="12552" max="12800" width="9.109375" style="18"/>
    <col min="12801" max="12801" width="4.33203125" style="18" customWidth="1"/>
    <col min="12802" max="12802" width="14.44140625" style="18" customWidth="1"/>
    <col min="12803" max="12803" width="38.33203125" style="18" customWidth="1"/>
    <col min="12804" max="12804" width="4.5546875" style="18" customWidth="1"/>
    <col min="12805" max="12805" width="10.5546875" style="18" customWidth="1"/>
    <col min="12806" max="12806" width="9.88671875" style="18" customWidth="1"/>
    <col min="12807" max="12807" width="12.6640625" style="18" customWidth="1"/>
    <col min="12808" max="13056" width="9.109375" style="18"/>
    <col min="13057" max="13057" width="4.33203125" style="18" customWidth="1"/>
    <col min="13058" max="13058" width="14.44140625" style="18" customWidth="1"/>
    <col min="13059" max="13059" width="38.33203125" style="18" customWidth="1"/>
    <col min="13060" max="13060" width="4.5546875" style="18" customWidth="1"/>
    <col min="13061" max="13061" width="10.5546875" style="18" customWidth="1"/>
    <col min="13062" max="13062" width="9.88671875" style="18" customWidth="1"/>
    <col min="13063" max="13063" width="12.6640625" style="18" customWidth="1"/>
    <col min="13064" max="13312" width="9.109375" style="18"/>
    <col min="13313" max="13313" width="4.33203125" style="18" customWidth="1"/>
    <col min="13314" max="13314" width="14.44140625" style="18" customWidth="1"/>
    <col min="13315" max="13315" width="38.33203125" style="18" customWidth="1"/>
    <col min="13316" max="13316" width="4.5546875" style="18" customWidth="1"/>
    <col min="13317" max="13317" width="10.5546875" style="18" customWidth="1"/>
    <col min="13318" max="13318" width="9.88671875" style="18" customWidth="1"/>
    <col min="13319" max="13319" width="12.6640625" style="18" customWidth="1"/>
    <col min="13320" max="13568" width="9.109375" style="18"/>
    <col min="13569" max="13569" width="4.33203125" style="18" customWidth="1"/>
    <col min="13570" max="13570" width="14.44140625" style="18" customWidth="1"/>
    <col min="13571" max="13571" width="38.33203125" style="18" customWidth="1"/>
    <col min="13572" max="13572" width="4.5546875" style="18" customWidth="1"/>
    <col min="13573" max="13573" width="10.5546875" style="18" customWidth="1"/>
    <col min="13574" max="13574" width="9.88671875" style="18" customWidth="1"/>
    <col min="13575" max="13575" width="12.6640625" style="18" customWidth="1"/>
    <col min="13576" max="13824" width="9.109375" style="18"/>
    <col min="13825" max="13825" width="4.33203125" style="18" customWidth="1"/>
    <col min="13826" max="13826" width="14.44140625" style="18" customWidth="1"/>
    <col min="13827" max="13827" width="38.33203125" style="18" customWidth="1"/>
    <col min="13828" max="13828" width="4.5546875" style="18" customWidth="1"/>
    <col min="13829" max="13829" width="10.5546875" style="18" customWidth="1"/>
    <col min="13830" max="13830" width="9.88671875" style="18" customWidth="1"/>
    <col min="13831" max="13831" width="12.6640625" style="18" customWidth="1"/>
    <col min="13832" max="14080" width="9.109375" style="18"/>
    <col min="14081" max="14081" width="4.33203125" style="18" customWidth="1"/>
    <col min="14082" max="14082" width="14.44140625" style="18" customWidth="1"/>
    <col min="14083" max="14083" width="38.33203125" style="18" customWidth="1"/>
    <col min="14084" max="14084" width="4.5546875" style="18" customWidth="1"/>
    <col min="14085" max="14085" width="10.5546875" style="18" customWidth="1"/>
    <col min="14086" max="14086" width="9.88671875" style="18" customWidth="1"/>
    <col min="14087" max="14087" width="12.6640625" style="18" customWidth="1"/>
    <col min="14088" max="14336" width="9.109375" style="18"/>
    <col min="14337" max="14337" width="4.33203125" style="18" customWidth="1"/>
    <col min="14338" max="14338" width="14.44140625" style="18" customWidth="1"/>
    <col min="14339" max="14339" width="38.33203125" style="18" customWidth="1"/>
    <col min="14340" max="14340" width="4.5546875" style="18" customWidth="1"/>
    <col min="14341" max="14341" width="10.5546875" style="18" customWidth="1"/>
    <col min="14342" max="14342" width="9.88671875" style="18" customWidth="1"/>
    <col min="14343" max="14343" width="12.6640625" style="18" customWidth="1"/>
    <col min="14344" max="14592" width="9.109375" style="18"/>
    <col min="14593" max="14593" width="4.33203125" style="18" customWidth="1"/>
    <col min="14594" max="14594" width="14.44140625" style="18" customWidth="1"/>
    <col min="14595" max="14595" width="38.33203125" style="18" customWidth="1"/>
    <col min="14596" max="14596" width="4.5546875" style="18" customWidth="1"/>
    <col min="14597" max="14597" width="10.5546875" style="18" customWidth="1"/>
    <col min="14598" max="14598" width="9.88671875" style="18" customWidth="1"/>
    <col min="14599" max="14599" width="12.6640625" style="18" customWidth="1"/>
    <col min="14600" max="14848" width="9.109375" style="18"/>
    <col min="14849" max="14849" width="4.33203125" style="18" customWidth="1"/>
    <col min="14850" max="14850" width="14.44140625" style="18" customWidth="1"/>
    <col min="14851" max="14851" width="38.33203125" style="18" customWidth="1"/>
    <col min="14852" max="14852" width="4.5546875" style="18" customWidth="1"/>
    <col min="14853" max="14853" width="10.5546875" style="18" customWidth="1"/>
    <col min="14854" max="14854" width="9.88671875" style="18" customWidth="1"/>
    <col min="14855" max="14855" width="12.6640625" style="18" customWidth="1"/>
    <col min="14856" max="15104" width="9.109375" style="18"/>
    <col min="15105" max="15105" width="4.33203125" style="18" customWidth="1"/>
    <col min="15106" max="15106" width="14.44140625" style="18" customWidth="1"/>
    <col min="15107" max="15107" width="38.33203125" style="18" customWidth="1"/>
    <col min="15108" max="15108" width="4.5546875" style="18" customWidth="1"/>
    <col min="15109" max="15109" width="10.5546875" style="18" customWidth="1"/>
    <col min="15110" max="15110" width="9.88671875" style="18" customWidth="1"/>
    <col min="15111" max="15111" width="12.6640625" style="18" customWidth="1"/>
    <col min="15112" max="15360" width="9.109375" style="18"/>
    <col min="15361" max="15361" width="4.33203125" style="18" customWidth="1"/>
    <col min="15362" max="15362" width="14.44140625" style="18" customWidth="1"/>
    <col min="15363" max="15363" width="38.33203125" style="18" customWidth="1"/>
    <col min="15364" max="15364" width="4.5546875" style="18" customWidth="1"/>
    <col min="15365" max="15365" width="10.5546875" style="18" customWidth="1"/>
    <col min="15366" max="15366" width="9.88671875" style="18" customWidth="1"/>
    <col min="15367" max="15367" width="12.6640625" style="18" customWidth="1"/>
    <col min="15368" max="15616" width="9.109375" style="18"/>
    <col min="15617" max="15617" width="4.33203125" style="18" customWidth="1"/>
    <col min="15618" max="15618" width="14.44140625" style="18" customWidth="1"/>
    <col min="15619" max="15619" width="38.33203125" style="18" customWidth="1"/>
    <col min="15620" max="15620" width="4.5546875" style="18" customWidth="1"/>
    <col min="15621" max="15621" width="10.5546875" style="18" customWidth="1"/>
    <col min="15622" max="15622" width="9.88671875" style="18" customWidth="1"/>
    <col min="15623" max="15623" width="12.6640625" style="18" customWidth="1"/>
    <col min="15624" max="15872" width="9.109375" style="18"/>
    <col min="15873" max="15873" width="4.33203125" style="18" customWidth="1"/>
    <col min="15874" max="15874" width="14.44140625" style="18" customWidth="1"/>
    <col min="15875" max="15875" width="38.33203125" style="18" customWidth="1"/>
    <col min="15876" max="15876" width="4.5546875" style="18" customWidth="1"/>
    <col min="15877" max="15877" width="10.5546875" style="18" customWidth="1"/>
    <col min="15878" max="15878" width="9.88671875" style="18" customWidth="1"/>
    <col min="15879" max="15879" width="12.6640625" style="18" customWidth="1"/>
    <col min="15880" max="16128" width="9.109375" style="18"/>
    <col min="16129" max="16129" width="4.33203125" style="18" customWidth="1"/>
    <col min="16130" max="16130" width="14.44140625" style="18" customWidth="1"/>
    <col min="16131" max="16131" width="38.33203125" style="18" customWidth="1"/>
    <col min="16132" max="16132" width="4.5546875" style="18" customWidth="1"/>
    <col min="16133" max="16133" width="10.5546875" style="18" customWidth="1"/>
    <col min="16134" max="16134" width="9.88671875" style="18" customWidth="1"/>
    <col min="16135" max="16135" width="12.6640625" style="18" customWidth="1"/>
    <col min="16136" max="16384" width="9.109375" style="18"/>
  </cols>
  <sheetData>
    <row r="1" spans="1:7" ht="15.6">
      <c r="A1" s="256" t="s">
        <v>9</v>
      </c>
      <c r="B1" s="256"/>
      <c r="C1" s="257"/>
      <c r="D1" s="256"/>
      <c r="E1" s="256"/>
      <c r="F1" s="256"/>
      <c r="G1" s="256"/>
    </row>
    <row r="2" spans="1:7" ht="24.9" customHeight="1">
      <c r="A2" s="19" t="s">
        <v>99</v>
      </c>
      <c r="B2" s="20"/>
      <c r="C2" s="258"/>
      <c r="D2" s="258"/>
      <c r="E2" s="258"/>
      <c r="F2" s="258"/>
      <c r="G2" s="259"/>
    </row>
    <row r="3" spans="1:7" ht="24.9" hidden="1" customHeight="1">
      <c r="A3" s="19" t="s">
        <v>11</v>
      </c>
      <c r="B3" s="20"/>
      <c r="C3" s="258"/>
      <c r="D3" s="258"/>
      <c r="E3" s="258"/>
      <c r="F3" s="258"/>
      <c r="G3" s="259"/>
    </row>
    <row r="4" spans="1:7" ht="24.9" hidden="1" customHeight="1">
      <c r="A4" s="19" t="s">
        <v>12</v>
      </c>
      <c r="B4" s="20"/>
      <c r="C4" s="258"/>
      <c r="D4" s="258"/>
      <c r="E4" s="258"/>
      <c r="F4" s="258"/>
      <c r="G4" s="259"/>
    </row>
    <row r="5" spans="1:7" hidden="1">
      <c r="B5" s="21"/>
      <c r="C5" s="22"/>
      <c r="D5" s="23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/>
  <cols>
    <col min="1" max="16384" width="8.88671875" style="14"/>
  </cols>
  <sheetData>
    <row r="1" spans="1:7">
      <c r="A1" s="13" t="s">
        <v>0</v>
      </c>
    </row>
    <row r="2" spans="1:7" ht="57.75" customHeight="1">
      <c r="A2" s="260" t="s">
        <v>1</v>
      </c>
      <c r="B2" s="260"/>
      <c r="C2" s="260"/>
      <c r="D2" s="260"/>
      <c r="E2" s="260"/>
      <c r="F2" s="260"/>
      <c r="G2" s="26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33203125" defaultRowHeight="13.2"/>
  <cols>
    <col min="1" max="1" width="4.33203125" style="3" customWidth="1"/>
    <col min="2" max="2" width="14.44140625" style="3" customWidth="1"/>
    <col min="3" max="3" width="38.33203125" style="9" customWidth="1"/>
    <col min="4" max="4" width="4.5546875" style="3" customWidth="1"/>
    <col min="5" max="5" width="10.5546875" style="3" customWidth="1"/>
    <col min="6" max="6" width="9.6640625" style="3" customWidth="1"/>
    <col min="7" max="7" width="12.6640625" style="3" customWidth="1"/>
    <col min="8" max="256" width="9.33203125" style="3"/>
    <col min="257" max="257" width="4.33203125" style="3" customWidth="1"/>
    <col min="258" max="258" width="14.44140625" style="3" customWidth="1"/>
    <col min="259" max="259" width="38.33203125" style="3" customWidth="1"/>
    <col min="260" max="260" width="4.5546875" style="3" customWidth="1"/>
    <col min="261" max="261" width="10.5546875" style="3" customWidth="1"/>
    <col min="262" max="262" width="9.6640625" style="3" customWidth="1"/>
    <col min="263" max="263" width="12.6640625" style="3" customWidth="1"/>
    <col min="264" max="512" width="9.33203125" style="3"/>
    <col min="513" max="513" width="4.33203125" style="3" customWidth="1"/>
    <col min="514" max="514" width="14.44140625" style="3" customWidth="1"/>
    <col min="515" max="515" width="38.33203125" style="3" customWidth="1"/>
    <col min="516" max="516" width="4.5546875" style="3" customWidth="1"/>
    <col min="517" max="517" width="10.5546875" style="3" customWidth="1"/>
    <col min="518" max="518" width="9.6640625" style="3" customWidth="1"/>
    <col min="519" max="519" width="12.6640625" style="3" customWidth="1"/>
    <col min="520" max="768" width="9.33203125" style="3"/>
    <col min="769" max="769" width="4.33203125" style="3" customWidth="1"/>
    <col min="770" max="770" width="14.44140625" style="3" customWidth="1"/>
    <col min="771" max="771" width="38.33203125" style="3" customWidth="1"/>
    <col min="772" max="772" width="4.5546875" style="3" customWidth="1"/>
    <col min="773" max="773" width="10.5546875" style="3" customWidth="1"/>
    <col min="774" max="774" width="9.6640625" style="3" customWidth="1"/>
    <col min="775" max="775" width="12.6640625" style="3" customWidth="1"/>
    <col min="776" max="1024" width="9.33203125" style="3"/>
    <col min="1025" max="1025" width="4.33203125" style="3" customWidth="1"/>
    <col min="1026" max="1026" width="14.44140625" style="3" customWidth="1"/>
    <col min="1027" max="1027" width="38.33203125" style="3" customWidth="1"/>
    <col min="1028" max="1028" width="4.5546875" style="3" customWidth="1"/>
    <col min="1029" max="1029" width="10.5546875" style="3" customWidth="1"/>
    <col min="1030" max="1030" width="9.6640625" style="3" customWidth="1"/>
    <col min="1031" max="1031" width="12.6640625" style="3" customWidth="1"/>
    <col min="1032" max="1280" width="9.33203125" style="3"/>
    <col min="1281" max="1281" width="4.33203125" style="3" customWidth="1"/>
    <col min="1282" max="1282" width="14.44140625" style="3" customWidth="1"/>
    <col min="1283" max="1283" width="38.33203125" style="3" customWidth="1"/>
    <col min="1284" max="1284" width="4.5546875" style="3" customWidth="1"/>
    <col min="1285" max="1285" width="10.5546875" style="3" customWidth="1"/>
    <col min="1286" max="1286" width="9.6640625" style="3" customWidth="1"/>
    <col min="1287" max="1287" width="12.6640625" style="3" customWidth="1"/>
    <col min="1288" max="1536" width="9.33203125" style="3"/>
    <col min="1537" max="1537" width="4.33203125" style="3" customWidth="1"/>
    <col min="1538" max="1538" width="14.44140625" style="3" customWidth="1"/>
    <col min="1539" max="1539" width="38.33203125" style="3" customWidth="1"/>
    <col min="1540" max="1540" width="4.5546875" style="3" customWidth="1"/>
    <col min="1541" max="1541" width="10.5546875" style="3" customWidth="1"/>
    <col min="1542" max="1542" width="9.6640625" style="3" customWidth="1"/>
    <col min="1543" max="1543" width="12.6640625" style="3" customWidth="1"/>
    <col min="1544" max="1792" width="9.33203125" style="3"/>
    <col min="1793" max="1793" width="4.33203125" style="3" customWidth="1"/>
    <col min="1794" max="1794" width="14.44140625" style="3" customWidth="1"/>
    <col min="1795" max="1795" width="38.33203125" style="3" customWidth="1"/>
    <col min="1796" max="1796" width="4.5546875" style="3" customWidth="1"/>
    <col min="1797" max="1797" width="10.5546875" style="3" customWidth="1"/>
    <col min="1798" max="1798" width="9.6640625" style="3" customWidth="1"/>
    <col min="1799" max="1799" width="12.6640625" style="3" customWidth="1"/>
    <col min="1800" max="2048" width="9.33203125" style="3"/>
    <col min="2049" max="2049" width="4.33203125" style="3" customWidth="1"/>
    <col min="2050" max="2050" width="14.44140625" style="3" customWidth="1"/>
    <col min="2051" max="2051" width="38.33203125" style="3" customWidth="1"/>
    <col min="2052" max="2052" width="4.5546875" style="3" customWidth="1"/>
    <col min="2053" max="2053" width="10.5546875" style="3" customWidth="1"/>
    <col min="2054" max="2054" width="9.6640625" style="3" customWidth="1"/>
    <col min="2055" max="2055" width="12.6640625" style="3" customWidth="1"/>
    <col min="2056" max="2304" width="9.33203125" style="3"/>
    <col min="2305" max="2305" width="4.33203125" style="3" customWidth="1"/>
    <col min="2306" max="2306" width="14.44140625" style="3" customWidth="1"/>
    <col min="2307" max="2307" width="38.33203125" style="3" customWidth="1"/>
    <col min="2308" max="2308" width="4.5546875" style="3" customWidth="1"/>
    <col min="2309" max="2309" width="10.5546875" style="3" customWidth="1"/>
    <col min="2310" max="2310" width="9.6640625" style="3" customWidth="1"/>
    <col min="2311" max="2311" width="12.6640625" style="3" customWidth="1"/>
    <col min="2312" max="2560" width="9.33203125" style="3"/>
    <col min="2561" max="2561" width="4.33203125" style="3" customWidth="1"/>
    <col min="2562" max="2562" width="14.44140625" style="3" customWidth="1"/>
    <col min="2563" max="2563" width="38.33203125" style="3" customWidth="1"/>
    <col min="2564" max="2564" width="4.5546875" style="3" customWidth="1"/>
    <col min="2565" max="2565" width="10.5546875" style="3" customWidth="1"/>
    <col min="2566" max="2566" width="9.6640625" style="3" customWidth="1"/>
    <col min="2567" max="2567" width="12.6640625" style="3" customWidth="1"/>
    <col min="2568" max="2816" width="9.33203125" style="3"/>
    <col min="2817" max="2817" width="4.33203125" style="3" customWidth="1"/>
    <col min="2818" max="2818" width="14.44140625" style="3" customWidth="1"/>
    <col min="2819" max="2819" width="38.33203125" style="3" customWidth="1"/>
    <col min="2820" max="2820" width="4.5546875" style="3" customWidth="1"/>
    <col min="2821" max="2821" width="10.5546875" style="3" customWidth="1"/>
    <col min="2822" max="2822" width="9.6640625" style="3" customWidth="1"/>
    <col min="2823" max="2823" width="12.6640625" style="3" customWidth="1"/>
    <col min="2824" max="3072" width="9.33203125" style="3"/>
    <col min="3073" max="3073" width="4.33203125" style="3" customWidth="1"/>
    <col min="3074" max="3074" width="14.44140625" style="3" customWidth="1"/>
    <col min="3075" max="3075" width="38.33203125" style="3" customWidth="1"/>
    <col min="3076" max="3076" width="4.5546875" style="3" customWidth="1"/>
    <col min="3077" max="3077" width="10.5546875" style="3" customWidth="1"/>
    <col min="3078" max="3078" width="9.6640625" style="3" customWidth="1"/>
    <col min="3079" max="3079" width="12.6640625" style="3" customWidth="1"/>
    <col min="3080" max="3328" width="9.33203125" style="3"/>
    <col min="3329" max="3329" width="4.33203125" style="3" customWidth="1"/>
    <col min="3330" max="3330" width="14.44140625" style="3" customWidth="1"/>
    <col min="3331" max="3331" width="38.33203125" style="3" customWidth="1"/>
    <col min="3332" max="3332" width="4.5546875" style="3" customWidth="1"/>
    <col min="3333" max="3333" width="10.5546875" style="3" customWidth="1"/>
    <col min="3334" max="3334" width="9.6640625" style="3" customWidth="1"/>
    <col min="3335" max="3335" width="12.6640625" style="3" customWidth="1"/>
    <col min="3336" max="3584" width="9.33203125" style="3"/>
    <col min="3585" max="3585" width="4.33203125" style="3" customWidth="1"/>
    <col min="3586" max="3586" width="14.44140625" style="3" customWidth="1"/>
    <col min="3587" max="3587" width="38.33203125" style="3" customWidth="1"/>
    <col min="3588" max="3588" width="4.5546875" style="3" customWidth="1"/>
    <col min="3589" max="3589" width="10.5546875" style="3" customWidth="1"/>
    <col min="3590" max="3590" width="9.6640625" style="3" customWidth="1"/>
    <col min="3591" max="3591" width="12.6640625" style="3" customWidth="1"/>
    <col min="3592" max="3840" width="9.33203125" style="3"/>
    <col min="3841" max="3841" width="4.33203125" style="3" customWidth="1"/>
    <col min="3842" max="3842" width="14.44140625" style="3" customWidth="1"/>
    <col min="3843" max="3843" width="38.33203125" style="3" customWidth="1"/>
    <col min="3844" max="3844" width="4.5546875" style="3" customWidth="1"/>
    <col min="3845" max="3845" width="10.5546875" style="3" customWidth="1"/>
    <col min="3846" max="3846" width="9.6640625" style="3" customWidth="1"/>
    <col min="3847" max="3847" width="12.6640625" style="3" customWidth="1"/>
    <col min="3848" max="4096" width="9.33203125" style="3"/>
    <col min="4097" max="4097" width="4.33203125" style="3" customWidth="1"/>
    <col min="4098" max="4098" width="14.44140625" style="3" customWidth="1"/>
    <col min="4099" max="4099" width="38.33203125" style="3" customWidth="1"/>
    <col min="4100" max="4100" width="4.5546875" style="3" customWidth="1"/>
    <col min="4101" max="4101" width="10.5546875" style="3" customWidth="1"/>
    <col min="4102" max="4102" width="9.6640625" style="3" customWidth="1"/>
    <col min="4103" max="4103" width="12.6640625" style="3" customWidth="1"/>
    <col min="4104" max="4352" width="9.33203125" style="3"/>
    <col min="4353" max="4353" width="4.33203125" style="3" customWidth="1"/>
    <col min="4354" max="4354" width="14.44140625" style="3" customWidth="1"/>
    <col min="4355" max="4355" width="38.33203125" style="3" customWidth="1"/>
    <col min="4356" max="4356" width="4.5546875" style="3" customWidth="1"/>
    <col min="4357" max="4357" width="10.5546875" style="3" customWidth="1"/>
    <col min="4358" max="4358" width="9.6640625" style="3" customWidth="1"/>
    <col min="4359" max="4359" width="12.6640625" style="3" customWidth="1"/>
    <col min="4360" max="4608" width="9.33203125" style="3"/>
    <col min="4609" max="4609" width="4.33203125" style="3" customWidth="1"/>
    <col min="4610" max="4610" width="14.44140625" style="3" customWidth="1"/>
    <col min="4611" max="4611" width="38.33203125" style="3" customWidth="1"/>
    <col min="4612" max="4612" width="4.5546875" style="3" customWidth="1"/>
    <col min="4613" max="4613" width="10.5546875" style="3" customWidth="1"/>
    <col min="4614" max="4614" width="9.6640625" style="3" customWidth="1"/>
    <col min="4615" max="4615" width="12.6640625" style="3" customWidth="1"/>
    <col min="4616" max="4864" width="9.33203125" style="3"/>
    <col min="4865" max="4865" width="4.33203125" style="3" customWidth="1"/>
    <col min="4866" max="4866" width="14.44140625" style="3" customWidth="1"/>
    <col min="4867" max="4867" width="38.33203125" style="3" customWidth="1"/>
    <col min="4868" max="4868" width="4.5546875" style="3" customWidth="1"/>
    <col min="4869" max="4869" width="10.5546875" style="3" customWidth="1"/>
    <col min="4870" max="4870" width="9.6640625" style="3" customWidth="1"/>
    <col min="4871" max="4871" width="12.6640625" style="3" customWidth="1"/>
    <col min="4872" max="5120" width="9.33203125" style="3"/>
    <col min="5121" max="5121" width="4.33203125" style="3" customWidth="1"/>
    <col min="5122" max="5122" width="14.44140625" style="3" customWidth="1"/>
    <col min="5123" max="5123" width="38.33203125" style="3" customWidth="1"/>
    <col min="5124" max="5124" width="4.5546875" style="3" customWidth="1"/>
    <col min="5125" max="5125" width="10.5546875" style="3" customWidth="1"/>
    <col min="5126" max="5126" width="9.6640625" style="3" customWidth="1"/>
    <col min="5127" max="5127" width="12.6640625" style="3" customWidth="1"/>
    <col min="5128" max="5376" width="9.33203125" style="3"/>
    <col min="5377" max="5377" width="4.33203125" style="3" customWidth="1"/>
    <col min="5378" max="5378" width="14.44140625" style="3" customWidth="1"/>
    <col min="5379" max="5379" width="38.33203125" style="3" customWidth="1"/>
    <col min="5380" max="5380" width="4.5546875" style="3" customWidth="1"/>
    <col min="5381" max="5381" width="10.5546875" style="3" customWidth="1"/>
    <col min="5382" max="5382" width="9.6640625" style="3" customWidth="1"/>
    <col min="5383" max="5383" width="12.6640625" style="3" customWidth="1"/>
    <col min="5384" max="5632" width="9.33203125" style="3"/>
    <col min="5633" max="5633" width="4.33203125" style="3" customWidth="1"/>
    <col min="5634" max="5634" width="14.44140625" style="3" customWidth="1"/>
    <col min="5635" max="5635" width="38.33203125" style="3" customWidth="1"/>
    <col min="5636" max="5636" width="4.5546875" style="3" customWidth="1"/>
    <col min="5637" max="5637" width="10.5546875" style="3" customWidth="1"/>
    <col min="5638" max="5638" width="9.6640625" style="3" customWidth="1"/>
    <col min="5639" max="5639" width="12.6640625" style="3" customWidth="1"/>
    <col min="5640" max="5888" width="9.33203125" style="3"/>
    <col min="5889" max="5889" width="4.33203125" style="3" customWidth="1"/>
    <col min="5890" max="5890" width="14.44140625" style="3" customWidth="1"/>
    <col min="5891" max="5891" width="38.33203125" style="3" customWidth="1"/>
    <col min="5892" max="5892" width="4.5546875" style="3" customWidth="1"/>
    <col min="5893" max="5893" width="10.5546875" style="3" customWidth="1"/>
    <col min="5894" max="5894" width="9.6640625" style="3" customWidth="1"/>
    <col min="5895" max="5895" width="12.6640625" style="3" customWidth="1"/>
    <col min="5896" max="6144" width="9.33203125" style="3"/>
    <col min="6145" max="6145" width="4.33203125" style="3" customWidth="1"/>
    <col min="6146" max="6146" width="14.44140625" style="3" customWidth="1"/>
    <col min="6147" max="6147" width="38.33203125" style="3" customWidth="1"/>
    <col min="6148" max="6148" width="4.5546875" style="3" customWidth="1"/>
    <col min="6149" max="6149" width="10.5546875" style="3" customWidth="1"/>
    <col min="6150" max="6150" width="9.6640625" style="3" customWidth="1"/>
    <col min="6151" max="6151" width="12.6640625" style="3" customWidth="1"/>
    <col min="6152" max="6400" width="9.33203125" style="3"/>
    <col min="6401" max="6401" width="4.33203125" style="3" customWidth="1"/>
    <col min="6402" max="6402" width="14.44140625" style="3" customWidth="1"/>
    <col min="6403" max="6403" width="38.33203125" style="3" customWidth="1"/>
    <col min="6404" max="6404" width="4.5546875" style="3" customWidth="1"/>
    <col min="6405" max="6405" width="10.5546875" style="3" customWidth="1"/>
    <col min="6406" max="6406" width="9.6640625" style="3" customWidth="1"/>
    <col min="6407" max="6407" width="12.6640625" style="3" customWidth="1"/>
    <col min="6408" max="6656" width="9.33203125" style="3"/>
    <col min="6657" max="6657" width="4.33203125" style="3" customWidth="1"/>
    <col min="6658" max="6658" width="14.44140625" style="3" customWidth="1"/>
    <col min="6659" max="6659" width="38.33203125" style="3" customWidth="1"/>
    <col min="6660" max="6660" width="4.5546875" style="3" customWidth="1"/>
    <col min="6661" max="6661" width="10.5546875" style="3" customWidth="1"/>
    <col min="6662" max="6662" width="9.6640625" style="3" customWidth="1"/>
    <col min="6663" max="6663" width="12.6640625" style="3" customWidth="1"/>
    <col min="6664" max="6912" width="9.33203125" style="3"/>
    <col min="6913" max="6913" width="4.33203125" style="3" customWidth="1"/>
    <col min="6914" max="6914" width="14.44140625" style="3" customWidth="1"/>
    <col min="6915" max="6915" width="38.33203125" style="3" customWidth="1"/>
    <col min="6916" max="6916" width="4.5546875" style="3" customWidth="1"/>
    <col min="6917" max="6917" width="10.5546875" style="3" customWidth="1"/>
    <col min="6918" max="6918" width="9.6640625" style="3" customWidth="1"/>
    <col min="6919" max="6919" width="12.6640625" style="3" customWidth="1"/>
    <col min="6920" max="7168" width="9.33203125" style="3"/>
    <col min="7169" max="7169" width="4.33203125" style="3" customWidth="1"/>
    <col min="7170" max="7170" width="14.44140625" style="3" customWidth="1"/>
    <col min="7171" max="7171" width="38.33203125" style="3" customWidth="1"/>
    <col min="7172" max="7172" width="4.5546875" style="3" customWidth="1"/>
    <col min="7173" max="7173" width="10.5546875" style="3" customWidth="1"/>
    <col min="7174" max="7174" width="9.6640625" style="3" customWidth="1"/>
    <col min="7175" max="7175" width="12.6640625" style="3" customWidth="1"/>
    <col min="7176" max="7424" width="9.33203125" style="3"/>
    <col min="7425" max="7425" width="4.33203125" style="3" customWidth="1"/>
    <col min="7426" max="7426" width="14.44140625" style="3" customWidth="1"/>
    <col min="7427" max="7427" width="38.33203125" style="3" customWidth="1"/>
    <col min="7428" max="7428" width="4.5546875" style="3" customWidth="1"/>
    <col min="7429" max="7429" width="10.5546875" style="3" customWidth="1"/>
    <col min="7430" max="7430" width="9.6640625" style="3" customWidth="1"/>
    <col min="7431" max="7431" width="12.6640625" style="3" customWidth="1"/>
    <col min="7432" max="7680" width="9.33203125" style="3"/>
    <col min="7681" max="7681" width="4.33203125" style="3" customWidth="1"/>
    <col min="7682" max="7682" width="14.44140625" style="3" customWidth="1"/>
    <col min="7683" max="7683" width="38.33203125" style="3" customWidth="1"/>
    <col min="7684" max="7684" width="4.5546875" style="3" customWidth="1"/>
    <col min="7685" max="7685" width="10.5546875" style="3" customWidth="1"/>
    <col min="7686" max="7686" width="9.6640625" style="3" customWidth="1"/>
    <col min="7687" max="7687" width="12.6640625" style="3" customWidth="1"/>
    <col min="7688" max="7936" width="9.33203125" style="3"/>
    <col min="7937" max="7937" width="4.33203125" style="3" customWidth="1"/>
    <col min="7938" max="7938" width="14.44140625" style="3" customWidth="1"/>
    <col min="7939" max="7939" width="38.33203125" style="3" customWidth="1"/>
    <col min="7940" max="7940" width="4.5546875" style="3" customWidth="1"/>
    <col min="7941" max="7941" width="10.5546875" style="3" customWidth="1"/>
    <col min="7942" max="7942" width="9.6640625" style="3" customWidth="1"/>
    <col min="7943" max="7943" width="12.6640625" style="3" customWidth="1"/>
    <col min="7944" max="8192" width="9.33203125" style="3"/>
    <col min="8193" max="8193" width="4.33203125" style="3" customWidth="1"/>
    <col min="8194" max="8194" width="14.44140625" style="3" customWidth="1"/>
    <col min="8195" max="8195" width="38.33203125" style="3" customWidth="1"/>
    <col min="8196" max="8196" width="4.5546875" style="3" customWidth="1"/>
    <col min="8197" max="8197" width="10.5546875" style="3" customWidth="1"/>
    <col min="8198" max="8198" width="9.6640625" style="3" customWidth="1"/>
    <col min="8199" max="8199" width="12.6640625" style="3" customWidth="1"/>
    <col min="8200" max="8448" width="9.33203125" style="3"/>
    <col min="8449" max="8449" width="4.33203125" style="3" customWidth="1"/>
    <col min="8450" max="8450" width="14.44140625" style="3" customWidth="1"/>
    <col min="8451" max="8451" width="38.33203125" style="3" customWidth="1"/>
    <col min="8452" max="8452" width="4.5546875" style="3" customWidth="1"/>
    <col min="8453" max="8453" width="10.5546875" style="3" customWidth="1"/>
    <col min="8454" max="8454" width="9.6640625" style="3" customWidth="1"/>
    <col min="8455" max="8455" width="12.6640625" style="3" customWidth="1"/>
    <col min="8456" max="8704" width="9.33203125" style="3"/>
    <col min="8705" max="8705" width="4.33203125" style="3" customWidth="1"/>
    <col min="8706" max="8706" width="14.44140625" style="3" customWidth="1"/>
    <col min="8707" max="8707" width="38.33203125" style="3" customWidth="1"/>
    <col min="8708" max="8708" width="4.5546875" style="3" customWidth="1"/>
    <col min="8709" max="8709" width="10.5546875" style="3" customWidth="1"/>
    <col min="8710" max="8710" width="9.6640625" style="3" customWidth="1"/>
    <col min="8711" max="8711" width="12.6640625" style="3" customWidth="1"/>
    <col min="8712" max="8960" width="9.33203125" style="3"/>
    <col min="8961" max="8961" width="4.33203125" style="3" customWidth="1"/>
    <col min="8962" max="8962" width="14.44140625" style="3" customWidth="1"/>
    <col min="8963" max="8963" width="38.33203125" style="3" customWidth="1"/>
    <col min="8964" max="8964" width="4.5546875" style="3" customWidth="1"/>
    <col min="8965" max="8965" width="10.5546875" style="3" customWidth="1"/>
    <col min="8966" max="8966" width="9.6640625" style="3" customWidth="1"/>
    <col min="8967" max="8967" width="12.6640625" style="3" customWidth="1"/>
    <col min="8968" max="9216" width="9.33203125" style="3"/>
    <col min="9217" max="9217" width="4.33203125" style="3" customWidth="1"/>
    <col min="9218" max="9218" width="14.44140625" style="3" customWidth="1"/>
    <col min="9219" max="9219" width="38.33203125" style="3" customWidth="1"/>
    <col min="9220" max="9220" width="4.5546875" style="3" customWidth="1"/>
    <col min="9221" max="9221" width="10.5546875" style="3" customWidth="1"/>
    <col min="9222" max="9222" width="9.6640625" style="3" customWidth="1"/>
    <col min="9223" max="9223" width="12.6640625" style="3" customWidth="1"/>
    <col min="9224" max="9472" width="9.33203125" style="3"/>
    <col min="9473" max="9473" width="4.33203125" style="3" customWidth="1"/>
    <col min="9474" max="9474" width="14.44140625" style="3" customWidth="1"/>
    <col min="9475" max="9475" width="38.33203125" style="3" customWidth="1"/>
    <col min="9476" max="9476" width="4.5546875" style="3" customWidth="1"/>
    <col min="9477" max="9477" width="10.5546875" style="3" customWidth="1"/>
    <col min="9478" max="9478" width="9.6640625" style="3" customWidth="1"/>
    <col min="9479" max="9479" width="12.6640625" style="3" customWidth="1"/>
    <col min="9480" max="9728" width="9.33203125" style="3"/>
    <col min="9729" max="9729" width="4.33203125" style="3" customWidth="1"/>
    <col min="9730" max="9730" width="14.44140625" style="3" customWidth="1"/>
    <col min="9731" max="9731" width="38.33203125" style="3" customWidth="1"/>
    <col min="9732" max="9732" width="4.5546875" style="3" customWidth="1"/>
    <col min="9733" max="9733" width="10.5546875" style="3" customWidth="1"/>
    <col min="9734" max="9734" width="9.6640625" style="3" customWidth="1"/>
    <col min="9735" max="9735" width="12.6640625" style="3" customWidth="1"/>
    <col min="9736" max="9984" width="9.33203125" style="3"/>
    <col min="9985" max="9985" width="4.33203125" style="3" customWidth="1"/>
    <col min="9986" max="9986" width="14.44140625" style="3" customWidth="1"/>
    <col min="9987" max="9987" width="38.33203125" style="3" customWidth="1"/>
    <col min="9988" max="9988" width="4.5546875" style="3" customWidth="1"/>
    <col min="9989" max="9989" width="10.5546875" style="3" customWidth="1"/>
    <col min="9990" max="9990" width="9.6640625" style="3" customWidth="1"/>
    <col min="9991" max="9991" width="12.6640625" style="3" customWidth="1"/>
    <col min="9992" max="10240" width="9.33203125" style="3"/>
    <col min="10241" max="10241" width="4.33203125" style="3" customWidth="1"/>
    <col min="10242" max="10242" width="14.44140625" style="3" customWidth="1"/>
    <col min="10243" max="10243" width="38.33203125" style="3" customWidth="1"/>
    <col min="10244" max="10244" width="4.5546875" style="3" customWidth="1"/>
    <col min="10245" max="10245" width="10.5546875" style="3" customWidth="1"/>
    <col min="10246" max="10246" width="9.6640625" style="3" customWidth="1"/>
    <col min="10247" max="10247" width="12.6640625" style="3" customWidth="1"/>
    <col min="10248" max="10496" width="9.33203125" style="3"/>
    <col min="10497" max="10497" width="4.33203125" style="3" customWidth="1"/>
    <col min="10498" max="10498" width="14.44140625" style="3" customWidth="1"/>
    <col min="10499" max="10499" width="38.33203125" style="3" customWidth="1"/>
    <col min="10500" max="10500" width="4.5546875" style="3" customWidth="1"/>
    <col min="10501" max="10501" width="10.5546875" style="3" customWidth="1"/>
    <col min="10502" max="10502" width="9.6640625" style="3" customWidth="1"/>
    <col min="10503" max="10503" width="12.6640625" style="3" customWidth="1"/>
    <col min="10504" max="10752" width="9.33203125" style="3"/>
    <col min="10753" max="10753" width="4.33203125" style="3" customWidth="1"/>
    <col min="10754" max="10754" width="14.44140625" style="3" customWidth="1"/>
    <col min="10755" max="10755" width="38.33203125" style="3" customWidth="1"/>
    <col min="10756" max="10756" width="4.5546875" style="3" customWidth="1"/>
    <col min="10757" max="10757" width="10.5546875" style="3" customWidth="1"/>
    <col min="10758" max="10758" width="9.6640625" style="3" customWidth="1"/>
    <col min="10759" max="10759" width="12.6640625" style="3" customWidth="1"/>
    <col min="10760" max="11008" width="9.33203125" style="3"/>
    <col min="11009" max="11009" width="4.33203125" style="3" customWidth="1"/>
    <col min="11010" max="11010" width="14.44140625" style="3" customWidth="1"/>
    <col min="11011" max="11011" width="38.33203125" style="3" customWidth="1"/>
    <col min="11012" max="11012" width="4.5546875" style="3" customWidth="1"/>
    <col min="11013" max="11013" width="10.5546875" style="3" customWidth="1"/>
    <col min="11014" max="11014" width="9.6640625" style="3" customWidth="1"/>
    <col min="11015" max="11015" width="12.6640625" style="3" customWidth="1"/>
    <col min="11016" max="11264" width="9.33203125" style="3"/>
    <col min="11265" max="11265" width="4.33203125" style="3" customWidth="1"/>
    <col min="11266" max="11266" width="14.44140625" style="3" customWidth="1"/>
    <col min="11267" max="11267" width="38.33203125" style="3" customWidth="1"/>
    <col min="11268" max="11268" width="4.5546875" style="3" customWidth="1"/>
    <col min="11269" max="11269" width="10.5546875" style="3" customWidth="1"/>
    <col min="11270" max="11270" width="9.6640625" style="3" customWidth="1"/>
    <col min="11271" max="11271" width="12.6640625" style="3" customWidth="1"/>
    <col min="11272" max="11520" width="9.33203125" style="3"/>
    <col min="11521" max="11521" width="4.33203125" style="3" customWidth="1"/>
    <col min="11522" max="11522" width="14.44140625" style="3" customWidth="1"/>
    <col min="11523" max="11523" width="38.33203125" style="3" customWidth="1"/>
    <col min="11524" max="11524" width="4.5546875" style="3" customWidth="1"/>
    <col min="11525" max="11525" width="10.5546875" style="3" customWidth="1"/>
    <col min="11526" max="11526" width="9.6640625" style="3" customWidth="1"/>
    <col min="11527" max="11527" width="12.6640625" style="3" customWidth="1"/>
    <col min="11528" max="11776" width="9.33203125" style="3"/>
    <col min="11777" max="11777" width="4.33203125" style="3" customWidth="1"/>
    <col min="11778" max="11778" width="14.44140625" style="3" customWidth="1"/>
    <col min="11779" max="11779" width="38.33203125" style="3" customWidth="1"/>
    <col min="11780" max="11780" width="4.5546875" style="3" customWidth="1"/>
    <col min="11781" max="11781" width="10.5546875" style="3" customWidth="1"/>
    <col min="11782" max="11782" width="9.6640625" style="3" customWidth="1"/>
    <col min="11783" max="11783" width="12.6640625" style="3" customWidth="1"/>
    <col min="11784" max="12032" width="9.33203125" style="3"/>
    <col min="12033" max="12033" width="4.33203125" style="3" customWidth="1"/>
    <col min="12034" max="12034" width="14.44140625" style="3" customWidth="1"/>
    <col min="12035" max="12035" width="38.33203125" style="3" customWidth="1"/>
    <col min="12036" max="12036" width="4.5546875" style="3" customWidth="1"/>
    <col min="12037" max="12037" width="10.5546875" style="3" customWidth="1"/>
    <col min="12038" max="12038" width="9.6640625" style="3" customWidth="1"/>
    <col min="12039" max="12039" width="12.6640625" style="3" customWidth="1"/>
    <col min="12040" max="12288" width="9.33203125" style="3"/>
    <col min="12289" max="12289" width="4.33203125" style="3" customWidth="1"/>
    <col min="12290" max="12290" width="14.44140625" style="3" customWidth="1"/>
    <col min="12291" max="12291" width="38.33203125" style="3" customWidth="1"/>
    <col min="12292" max="12292" width="4.5546875" style="3" customWidth="1"/>
    <col min="12293" max="12293" width="10.5546875" style="3" customWidth="1"/>
    <col min="12294" max="12294" width="9.6640625" style="3" customWidth="1"/>
    <col min="12295" max="12295" width="12.6640625" style="3" customWidth="1"/>
    <col min="12296" max="12544" width="9.33203125" style="3"/>
    <col min="12545" max="12545" width="4.33203125" style="3" customWidth="1"/>
    <col min="12546" max="12546" width="14.44140625" style="3" customWidth="1"/>
    <col min="12547" max="12547" width="38.33203125" style="3" customWidth="1"/>
    <col min="12548" max="12548" width="4.5546875" style="3" customWidth="1"/>
    <col min="12549" max="12549" width="10.5546875" style="3" customWidth="1"/>
    <col min="12550" max="12550" width="9.6640625" style="3" customWidth="1"/>
    <col min="12551" max="12551" width="12.6640625" style="3" customWidth="1"/>
    <col min="12552" max="12800" width="9.33203125" style="3"/>
    <col min="12801" max="12801" width="4.33203125" style="3" customWidth="1"/>
    <col min="12802" max="12802" width="14.44140625" style="3" customWidth="1"/>
    <col min="12803" max="12803" width="38.33203125" style="3" customWidth="1"/>
    <col min="12804" max="12804" width="4.5546875" style="3" customWidth="1"/>
    <col min="12805" max="12805" width="10.5546875" style="3" customWidth="1"/>
    <col min="12806" max="12806" width="9.6640625" style="3" customWidth="1"/>
    <col min="12807" max="12807" width="12.6640625" style="3" customWidth="1"/>
    <col min="12808" max="13056" width="9.33203125" style="3"/>
    <col min="13057" max="13057" width="4.33203125" style="3" customWidth="1"/>
    <col min="13058" max="13058" width="14.44140625" style="3" customWidth="1"/>
    <col min="13059" max="13059" width="38.33203125" style="3" customWidth="1"/>
    <col min="13060" max="13060" width="4.5546875" style="3" customWidth="1"/>
    <col min="13061" max="13061" width="10.5546875" style="3" customWidth="1"/>
    <col min="13062" max="13062" width="9.6640625" style="3" customWidth="1"/>
    <col min="13063" max="13063" width="12.6640625" style="3" customWidth="1"/>
    <col min="13064" max="13312" width="9.33203125" style="3"/>
    <col min="13313" max="13313" width="4.33203125" style="3" customWidth="1"/>
    <col min="13314" max="13314" width="14.44140625" style="3" customWidth="1"/>
    <col min="13315" max="13315" width="38.33203125" style="3" customWidth="1"/>
    <col min="13316" max="13316" width="4.5546875" style="3" customWidth="1"/>
    <col min="13317" max="13317" width="10.5546875" style="3" customWidth="1"/>
    <col min="13318" max="13318" width="9.6640625" style="3" customWidth="1"/>
    <col min="13319" max="13319" width="12.6640625" style="3" customWidth="1"/>
    <col min="13320" max="13568" width="9.33203125" style="3"/>
    <col min="13569" max="13569" width="4.33203125" style="3" customWidth="1"/>
    <col min="13570" max="13570" width="14.44140625" style="3" customWidth="1"/>
    <col min="13571" max="13571" width="38.33203125" style="3" customWidth="1"/>
    <col min="13572" max="13572" width="4.5546875" style="3" customWidth="1"/>
    <col min="13573" max="13573" width="10.5546875" style="3" customWidth="1"/>
    <col min="13574" max="13574" width="9.6640625" style="3" customWidth="1"/>
    <col min="13575" max="13575" width="12.6640625" style="3" customWidth="1"/>
    <col min="13576" max="13824" width="9.33203125" style="3"/>
    <col min="13825" max="13825" width="4.33203125" style="3" customWidth="1"/>
    <col min="13826" max="13826" width="14.44140625" style="3" customWidth="1"/>
    <col min="13827" max="13827" width="38.33203125" style="3" customWidth="1"/>
    <col min="13828" max="13828" width="4.5546875" style="3" customWidth="1"/>
    <col min="13829" max="13829" width="10.5546875" style="3" customWidth="1"/>
    <col min="13830" max="13830" width="9.6640625" style="3" customWidth="1"/>
    <col min="13831" max="13831" width="12.6640625" style="3" customWidth="1"/>
    <col min="13832" max="14080" width="9.33203125" style="3"/>
    <col min="14081" max="14081" width="4.33203125" style="3" customWidth="1"/>
    <col min="14082" max="14082" width="14.44140625" style="3" customWidth="1"/>
    <col min="14083" max="14083" width="38.33203125" style="3" customWidth="1"/>
    <col min="14084" max="14084" width="4.5546875" style="3" customWidth="1"/>
    <col min="14085" max="14085" width="10.5546875" style="3" customWidth="1"/>
    <col min="14086" max="14086" width="9.6640625" style="3" customWidth="1"/>
    <col min="14087" max="14087" width="12.6640625" style="3" customWidth="1"/>
    <col min="14088" max="14336" width="9.33203125" style="3"/>
    <col min="14337" max="14337" width="4.33203125" style="3" customWidth="1"/>
    <col min="14338" max="14338" width="14.44140625" style="3" customWidth="1"/>
    <col min="14339" max="14339" width="38.33203125" style="3" customWidth="1"/>
    <col min="14340" max="14340" width="4.5546875" style="3" customWidth="1"/>
    <col min="14341" max="14341" width="10.5546875" style="3" customWidth="1"/>
    <col min="14342" max="14342" width="9.6640625" style="3" customWidth="1"/>
    <col min="14343" max="14343" width="12.6640625" style="3" customWidth="1"/>
    <col min="14344" max="14592" width="9.33203125" style="3"/>
    <col min="14593" max="14593" width="4.33203125" style="3" customWidth="1"/>
    <col min="14594" max="14594" width="14.44140625" style="3" customWidth="1"/>
    <col min="14595" max="14595" width="38.33203125" style="3" customWidth="1"/>
    <col min="14596" max="14596" width="4.5546875" style="3" customWidth="1"/>
    <col min="14597" max="14597" width="10.5546875" style="3" customWidth="1"/>
    <col min="14598" max="14598" width="9.6640625" style="3" customWidth="1"/>
    <col min="14599" max="14599" width="12.6640625" style="3" customWidth="1"/>
    <col min="14600" max="14848" width="9.33203125" style="3"/>
    <col min="14849" max="14849" width="4.33203125" style="3" customWidth="1"/>
    <col min="14850" max="14850" width="14.44140625" style="3" customWidth="1"/>
    <col min="14851" max="14851" width="38.33203125" style="3" customWidth="1"/>
    <col min="14852" max="14852" width="4.5546875" style="3" customWidth="1"/>
    <col min="14853" max="14853" width="10.5546875" style="3" customWidth="1"/>
    <col min="14854" max="14854" width="9.6640625" style="3" customWidth="1"/>
    <col min="14855" max="14855" width="12.6640625" style="3" customWidth="1"/>
    <col min="14856" max="15104" width="9.33203125" style="3"/>
    <col min="15105" max="15105" width="4.33203125" style="3" customWidth="1"/>
    <col min="15106" max="15106" width="14.44140625" style="3" customWidth="1"/>
    <col min="15107" max="15107" width="38.33203125" style="3" customWidth="1"/>
    <col min="15108" max="15108" width="4.5546875" style="3" customWidth="1"/>
    <col min="15109" max="15109" width="10.5546875" style="3" customWidth="1"/>
    <col min="15110" max="15110" width="9.6640625" style="3" customWidth="1"/>
    <col min="15111" max="15111" width="12.6640625" style="3" customWidth="1"/>
    <col min="15112" max="15360" width="9.33203125" style="3"/>
    <col min="15361" max="15361" width="4.33203125" style="3" customWidth="1"/>
    <col min="15362" max="15362" width="14.44140625" style="3" customWidth="1"/>
    <col min="15363" max="15363" width="38.33203125" style="3" customWidth="1"/>
    <col min="15364" max="15364" width="4.5546875" style="3" customWidth="1"/>
    <col min="15365" max="15365" width="10.5546875" style="3" customWidth="1"/>
    <col min="15366" max="15366" width="9.6640625" style="3" customWidth="1"/>
    <col min="15367" max="15367" width="12.6640625" style="3" customWidth="1"/>
    <col min="15368" max="15616" width="9.33203125" style="3"/>
    <col min="15617" max="15617" width="4.33203125" style="3" customWidth="1"/>
    <col min="15618" max="15618" width="14.44140625" style="3" customWidth="1"/>
    <col min="15619" max="15619" width="38.33203125" style="3" customWidth="1"/>
    <col min="15620" max="15620" width="4.5546875" style="3" customWidth="1"/>
    <col min="15621" max="15621" width="10.5546875" style="3" customWidth="1"/>
    <col min="15622" max="15622" width="9.6640625" style="3" customWidth="1"/>
    <col min="15623" max="15623" width="12.6640625" style="3" customWidth="1"/>
    <col min="15624" max="15872" width="9.33203125" style="3"/>
    <col min="15873" max="15873" width="4.33203125" style="3" customWidth="1"/>
    <col min="15874" max="15874" width="14.44140625" style="3" customWidth="1"/>
    <col min="15875" max="15875" width="38.33203125" style="3" customWidth="1"/>
    <col min="15876" max="15876" width="4.5546875" style="3" customWidth="1"/>
    <col min="15877" max="15877" width="10.5546875" style="3" customWidth="1"/>
    <col min="15878" max="15878" width="9.6640625" style="3" customWidth="1"/>
    <col min="15879" max="15879" width="12.6640625" style="3" customWidth="1"/>
    <col min="15880" max="16128" width="9.33203125" style="3"/>
    <col min="16129" max="16129" width="4.33203125" style="3" customWidth="1"/>
    <col min="16130" max="16130" width="14.44140625" style="3" customWidth="1"/>
    <col min="16131" max="16131" width="38.33203125" style="3" customWidth="1"/>
    <col min="16132" max="16132" width="4.5546875" style="3" customWidth="1"/>
    <col min="16133" max="16133" width="10.5546875" style="3" customWidth="1"/>
    <col min="16134" max="16134" width="9.6640625" style="3" customWidth="1"/>
    <col min="16135" max="16135" width="12.6640625" style="3" customWidth="1"/>
    <col min="16136" max="16384" width="9.33203125" style="3"/>
  </cols>
  <sheetData>
    <row r="1" spans="1:7" ht="15.6">
      <c r="A1" s="261" t="s">
        <v>9</v>
      </c>
      <c r="B1" s="261"/>
      <c r="C1" s="262"/>
      <c r="D1" s="261"/>
      <c r="E1" s="261"/>
      <c r="F1" s="261"/>
      <c r="G1" s="261"/>
    </row>
    <row r="2" spans="1:7" ht="25.2" customHeight="1">
      <c r="A2" s="4" t="s">
        <v>10</v>
      </c>
      <c r="B2" s="5"/>
      <c r="C2" s="263"/>
      <c r="D2" s="263"/>
      <c r="E2" s="263"/>
      <c r="F2" s="263"/>
      <c r="G2" s="264"/>
    </row>
    <row r="3" spans="1:7" ht="25.2" customHeight="1">
      <c r="A3" s="4" t="s">
        <v>11</v>
      </c>
      <c r="B3" s="5"/>
      <c r="C3" s="263"/>
      <c r="D3" s="263"/>
      <c r="E3" s="263"/>
      <c r="F3" s="263"/>
      <c r="G3" s="264"/>
    </row>
    <row r="4" spans="1:7" ht="25.2" customHeight="1">
      <c r="A4" s="4" t="s">
        <v>12</v>
      </c>
      <c r="B4" s="5"/>
      <c r="C4" s="263"/>
      <c r="D4" s="263"/>
      <c r="E4" s="263"/>
      <c r="F4" s="263"/>
      <c r="G4" s="264"/>
    </row>
    <row r="5" spans="1:7">
      <c r="B5" s="6"/>
      <c r="C5" s="7"/>
      <c r="D5" s="8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/>
  <cols>
    <col min="1" max="16384" width="8.88671875" style="2"/>
  </cols>
  <sheetData>
    <row r="1" spans="1:7">
      <c r="A1" s="1" t="s">
        <v>0</v>
      </c>
    </row>
    <row r="2" spans="1:7" ht="57.75" customHeight="1">
      <c r="A2" s="265" t="s">
        <v>1</v>
      </c>
      <c r="B2" s="265"/>
      <c r="C2" s="265"/>
      <c r="D2" s="265"/>
      <c r="E2" s="265"/>
      <c r="F2" s="265"/>
      <c r="G2" s="26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37</vt:i4>
      </vt:variant>
    </vt:vector>
  </HeadingPairs>
  <TitlesOfParts>
    <vt:vector size="44" baseType="lpstr">
      <vt:lpstr>ST - Krycí list</vt:lpstr>
      <vt:lpstr>ST - Rekapitulace</vt:lpstr>
      <vt:lpstr>ST - Položky</vt:lpstr>
      <vt:lpstr>VzorPolozky (2)</vt:lpstr>
      <vt:lpstr>Pokyny pro vyplnění (2)</vt:lpstr>
      <vt:lpstr>VzorPolozky</vt:lpstr>
      <vt:lpstr>Pokyny pro vyplnění</vt:lpstr>
      <vt:lpstr>'ST - Krycí list'!cisloobjektu</vt:lpstr>
      <vt:lpstr>'ST - Krycí list'!cislostavby</vt:lpstr>
      <vt:lpstr>'ST - Krycí list'!Datum</vt:lpstr>
      <vt:lpstr>'ST - Rekapitulace'!Dil</vt:lpstr>
      <vt:lpstr>'ST - Rekapitulace'!Dodavka</vt:lpstr>
      <vt:lpstr>'ST - Rekapitulace'!HSV</vt:lpstr>
      <vt:lpstr>'ST - Rekapitulace'!HZS</vt:lpstr>
      <vt:lpstr>'ST - Krycí list'!JKSO</vt:lpstr>
      <vt:lpstr>'ST - Krycí list'!MJ</vt:lpstr>
      <vt:lpstr>'ST - Rekapitulace'!Mont</vt:lpstr>
      <vt:lpstr>'ST - Rekapitulace'!NazevDilu</vt:lpstr>
      <vt:lpstr>'ST - Krycí list'!nazevobjektu</vt:lpstr>
      <vt:lpstr>'ST - Krycí list'!nazevstavby</vt:lpstr>
      <vt:lpstr>'ST - Položky'!Názvy_tisku</vt:lpstr>
      <vt:lpstr>'ST - Rekapitulace'!Názvy_tisku</vt:lpstr>
      <vt:lpstr>'ST - Krycí list'!Objednatel</vt:lpstr>
      <vt:lpstr>'ST - Krycí list'!Oblast_tisku</vt:lpstr>
      <vt:lpstr>'ST - Položky'!Oblast_tisku</vt:lpstr>
      <vt:lpstr>'ST - Rekapitulace'!Oblast_tisku</vt:lpstr>
      <vt:lpstr>'ST - Krycí list'!PocetMJ</vt:lpstr>
      <vt:lpstr>'ST - Krycí list'!Poznamka</vt:lpstr>
      <vt:lpstr>'ST - Krycí list'!Projektant</vt:lpstr>
      <vt:lpstr>'ST - Rekapitulace'!PSV</vt:lpstr>
      <vt:lpstr>'ST - Krycí list'!SazbaDPH1</vt:lpstr>
      <vt:lpstr>'ST - Krycí list'!SazbaDPH2</vt:lpstr>
      <vt:lpstr>'ST - Položky'!SloupecCC</vt:lpstr>
      <vt:lpstr>'ST - Položky'!SloupecCisloPol</vt:lpstr>
      <vt:lpstr>'ST - Položky'!SloupecJC</vt:lpstr>
      <vt:lpstr>'ST - Položky'!SloupecMJ</vt:lpstr>
      <vt:lpstr>'ST - Položky'!SloupecMnozstvi</vt:lpstr>
      <vt:lpstr>'ST - Položky'!SloupecNazPol</vt:lpstr>
      <vt:lpstr>'ST - Položky'!SloupecPC</vt:lpstr>
      <vt:lpstr>'ST - Rekapitulace'!VRN</vt:lpstr>
      <vt:lpstr>'ST - Krycí list'!Zakazka</vt:lpstr>
      <vt:lpstr>'ST - Krycí list'!Zaklad22</vt:lpstr>
      <vt:lpstr>'ST - Krycí list'!Zaklad5</vt:lpstr>
      <vt:lpstr>'ST - Krycí list'!Zhotovitel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2018-12-17T12:55:17Z</dcterms:modified>
</cp:coreProperties>
</file>