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Demolice" sheetId="2" r:id="rId2"/>
    <sheet name="SO 01.3 - Terénní modelace" sheetId="3" r:id="rId3"/>
    <sheet name="SO 01.4 - Štěrkový trávní..." sheetId="4" r:id="rId4"/>
    <sheet name="SO 02 - MOBILIÁŘ" sheetId="5" r:id="rId5"/>
    <sheet name="SO 03.1.A - Stromy ve ště..." sheetId="6" r:id="rId6"/>
    <sheet name="SO 03.1.B - Štěrkový tráv..." sheetId="7" r:id="rId7"/>
    <sheet name="VRN - VEDLEJŠÍ A OSTATNÍ ..." sheetId="8" r:id="rId8"/>
    <sheet name="Seznam figur" sheetId="9" r:id="rId9"/>
  </sheets>
  <definedNames>
    <definedName name="_xlnm.Print_Area" localSheetId="0">'Rekapitulace stavby'!$D$4:$AO$76,'Rekapitulace stavby'!$C$82:$AQ$104</definedName>
    <definedName name="_xlnm._FilterDatabase" localSheetId="1" hidden="1">'SO 01.1 - Demolice'!$C$124:$K$317</definedName>
    <definedName name="_xlnm.Print_Area" localSheetId="1">'SO 01.1 - Demolice'!$C$4:$J$41,'SO 01.1 - Demolice'!$C$49:$J$75,'SO 01.1 - Demolice'!$C$81:$J$104,'SO 01.1 - Demolice'!$C$110:$K$317</definedName>
    <definedName name="_xlnm._FilterDatabase" localSheetId="2" hidden="1">'SO 01.3 - Terénní modelace'!$C$120:$K$187</definedName>
    <definedName name="_xlnm.Print_Area" localSheetId="2">'SO 01.3 - Terénní modelace'!$C$4:$J$41,'SO 01.3 - Terénní modelace'!$C$49:$J$75,'SO 01.3 - Terénní modelace'!$C$81:$J$100,'SO 01.3 - Terénní modelace'!$C$106:$K$187</definedName>
    <definedName name="_xlnm._FilterDatabase" localSheetId="3" hidden="1">'SO 01.4 - Štěrkový trávní...'!$C$123:$K$273</definedName>
    <definedName name="_xlnm.Print_Area" localSheetId="3">'SO 01.4 - Štěrkový trávní...'!$C$4:$J$41,'SO 01.4 - Štěrkový trávní...'!$C$49:$J$75,'SO 01.4 - Štěrkový trávní...'!$C$81:$J$103,'SO 01.4 - Štěrkový trávní...'!$C$109:$K$273</definedName>
    <definedName name="_xlnm._FilterDatabase" localSheetId="4" hidden="1">'SO 02 - MOBILIÁŘ'!$C$118:$K$156</definedName>
    <definedName name="_xlnm.Print_Area" localSheetId="4">'SO 02 - MOBILIÁŘ'!$C$4:$J$39,'SO 02 - MOBILIÁŘ'!$C$49:$J$75,'SO 02 - MOBILIÁŘ'!$C$81:$J$100,'SO 02 - MOBILIÁŘ'!$C$106:$K$156</definedName>
    <definedName name="_xlnm._FilterDatabase" localSheetId="5" hidden="1">'SO 03.1.A - Stromy ve ště...'!$C$121:$K$258</definedName>
    <definedName name="_xlnm.Print_Area" localSheetId="5">'SO 03.1.A - Stromy ve ště...'!$C$4:$J$41,'SO 03.1.A - Stromy ve ště...'!$C$49:$J$75,'SO 03.1.A - Stromy ve ště...'!$C$81:$J$101,'SO 03.1.A - Stromy ve ště...'!$C$107:$K$258</definedName>
    <definedName name="_xlnm._FilterDatabase" localSheetId="6" hidden="1">'SO 03.1.B - Štěrkový tráv...'!$C$121:$K$229</definedName>
    <definedName name="_xlnm.Print_Area" localSheetId="6">'SO 03.1.B - Štěrkový tráv...'!$C$4:$J$41,'SO 03.1.B - Štěrkový tráv...'!$C$49:$J$75,'SO 03.1.B - Štěrkový tráv...'!$C$81:$J$101,'SO 03.1.B - Štěrkový tráv...'!$C$107:$K$229</definedName>
    <definedName name="_xlnm._FilterDatabase" localSheetId="7" hidden="1">'VRN - VEDLEJŠÍ A OSTATNÍ ...'!$C$120:$K$155</definedName>
    <definedName name="_xlnm.Print_Area" localSheetId="7">'VRN - VEDLEJŠÍ A OSTATNÍ ...'!$C$4:$J$39,'VRN - VEDLEJŠÍ A OSTATNÍ ...'!$C$50:$J$76,'VRN - VEDLEJŠÍ A OSTATNÍ ...'!$C$82:$J$102,'VRN - VEDLEJŠÍ A OSTATNÍ ...'!$C$108:$K$155</definedName>
    <definedName name="_xlnm.Print_Area" localSheetId="8">'Seznam figur'!$C$4:$G$457</definedName>
    <definedName name="_xlnm.Print_Titles" localSheetId="0">'Rekapitulace stavby'!$92:$92</definedName>
    <definedName name="_xlnm.Print_Titles" localSheetId="1">'SO 01.1 - Demolice'!$124:$124</definedName>
    <definedName name="_xlnm.Print_Titles" localSheetId="2">'SO 01.3 - Terénní modelace'!$120:$120</definedName>
    <definedName name="_xlnm.Print_Titles" localSheetId="3">'SO 01.4 - Štěrkový trávní...'!$123:$123</definedName>
    <definedName name="_xlnm.Print_Titles" localSheetId="4">'SO 02 - MOBILIÁŘ'!$118:$118</definedName>
    <definedName name="_xlnm.Print_Titles" localSheetId="5">'SO 03.1.A - Stromy ve ště...'!$121:$121</definedName>
    <definedName name="_xlnm.Print_Titles" localSheetId="6">'SO 03.1.B - Štěrkový tráv...'!$121:$121</definedName>
    <definedName name="_xlnm.Print_Titles" localSheetId="7">'VRN - VEDLEJŠÍ A OSTATNÍ ...'!$120:$120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<sst xmlns="http://schemas.openxmlformats.org/spreadsheetml/2006/main" count="10104" uniqueCount="1096">
  <si>
    <t>Export Komplet</t>
  </si>
  <si>
    <t/>
  </si>
  <si>
    <t>2.0</t>
  </si>
  <si>
    <t>ZAMOK</t>
  </si>
  <si>
    <t>False</t>
  </si>
  <si>
    <t>{c2829ef1-bb56-4060-889a-85d1836b89ec}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</si>
  <si>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</si>
  <si>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</si>
  <si>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</si>
  <si>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</si>
  <si>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</si>
  <si>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</si>
  <si>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</si>
  <si>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</si>
  <si>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20039-01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</si>
  <si>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</si>
  <si>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</si>
  <si>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CENTRÁLNÍHO PROSTORU NOVÝCH SADŮ</t>
  </si>
  <si>
    <t>KSO:</t>
  </si>
  <si>
    <t>823 27</t>
  </si>
  <si>
    <t>CC-CZ:</t>
  </si>
  <si>
    <t>24124</t>
  </si>
  <si>
    <t>Místo:</t>
  </si>
  <si>
    <t>BRNO</t>
  </si>
  <si>
    <t>Datum:</t>
  </si>
  <si>
    <t>2. 7. 2020</t>
  </si>
  <si>
    <t>CZ-CPV:</t>
  </si>
  <si>
    <t>45112700-2</t>
  </si>
  <si>
    <t>CZ-CPA:</t>
  </si>
  <si>
    <t>42.99.22</t>
  </si>
  <si>
    <t>Zadavatel:</t>
  </si>
  <si>
    <t>IČ:</t>
  </si>
  <si>
    <t>44992785</t>
  </si>
  <si>
    <t>Statutání město Brno -Městská část Brno-střed</t>
  </si>
  <si>
    <t>DIČ:</t>
  </si>
  <si>
    <t>Uchazeč:</t>
  </si>
  <si>
    <t>Vyplň údaj</t>
  </si>
  <si>
    <t>Projektant:</t>
  </si>
  <si>
    <t>75518872</t>
  </si>
  <si>
    <t>Ing. Magr. Lucie Radilová, DiS</t>
  </si>
  <si>
    <t>CZ 8054283963</t>
  </si>
  <si>
    <t>True</t>
  </si>
  <si>
    <t>Zpracovatel:</t>
  </si>
  <si>
    <t xml:space="preserve"> </t>
  </si>
  <si>
    <t>Poznámka:</t>
  </si>
  <si>
    <t>Soupis prací je sestaven za využití položek Cenové soustavy ÚRS  2020-01 (CS). Cenové a technické podmínky položek CS ÚRS, které nejsou uvedeny v soupisu prací (tzv. úvodní části katalogů) jsou neomezeně dálkově k dispozici na www.cs-urs.cz. Položky soupisu prací, které nemají ve sloupci "Cenová soustava" uveden žádný údaj, nepochází z CS. Tyto položky byly vytvořeny pouze pro tento rozpočet a nenacházejí se v žádné cenové soustavě. Pokud byl v rozpočtu uveden konkrétní obchodní název materiálu nebo výrobku, byl použit s cílem zadavatele stanovit minimální kvalitativní standard. Výkaz výměr, který se vztahuje k více položkám je nahrazen odpovídajícím slovem  "FIGUROU".  Figura je uvedena ve sloupci "Kód" v položce, kde byla spočítána.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</si>
  <si>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</si>
  <si>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</si>
  <si>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</si>
  <si>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</si>
  <si>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</si>
  <si>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</si>
  <si>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</si>
  <si>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</si>
  <si>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</si>
  <si>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</si>
  <si>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</si>
  <si>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</si>
  <si>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</si>
  <si>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</si>
  <si>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</si>
  <si>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</si>
  <si>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</si>
  <si>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</si>
  <si>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</si>
  <si>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</si>
  <si>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</si>
  <si>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</si>
  <si>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</si>
  <si>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</si>
  <si>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</si>
  <si>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</si>
  <si>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</si>
  <si>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</si>
  <si>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</si>
  <si>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</si>
  <si>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</si>
  <si>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</si>
  <si>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</si>
  <si>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</si>
  <si>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</si>
  <si>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</si>
  <si>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</si>
  <si>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</si>
  <si>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</si>
  <si>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</si>
  <si>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</si>
  <si>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</si>
  <si>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</si>
  <si>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</si>
  <si>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</si>
  <si>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ÚPRAVY PLENÉRU</t>
  </si>
  <si>
    <t>ING</t>
  </si>
  <si>
    <t>1</t>
  </si>
  <si>
    <t>{1705fd19-9f33-42ef-be0a-75b75598e3d2}</t>
  </si>
  <si>
    <t>2</t>
  </si>
  <si>
    <t>/</t>
  </si>
  <si>
    <t>SO 01.1</t>
  </si>
  <si>
    <t>Demolice</t>
  </si>
  <si>
    <t>Soupis</t>
  </si>
  <si>
    <t>{112437d9-3490-4e4e-8a08-052542448e6e}</t>
  </si>
  <si>
    <t>SO 01.3</t>
  </si>
  <si>
    <t>Terénní modelace</t>
  </si>
  <si>
    <t>{1d0dccad-6323-49bb-8d8e-89055e00e54f}</t>
  </si>
  <si>
    <t>SO 01.4</t>
  </si>
  <si>
    <t>Štěrkový trávník a zpevněné plochy</t>
  </si>
  <si>
    <t>{45833752-33b6-4a36-ad55-875a2d347441}</t>
  </si>
  <si>
    <t>SO 02</t>
  </si>
  <si>
    <t>MOBILIÁŘ</t>
  </si>
  <si>
    <t>{b0dc6f16-b444-4406-aea4-8867405d5ea8}</t>
  </si>
  <si>
    <t>SO 03</t>
  </si>
  <si>
    <t>ŘEŠENÍ ZELENĚ</t>
  </si>
  <si>
    <t>{3c45841e-ebe6-4900-a2c5-e0dd8089fd9a}</t>
  </si>
  <si>
    <t>SO 03.1.A</t>
  </si>
  <si>
    <t>Stromy ve štěrkovém trávníku - výsadby, rozvojová  péče (do konce veget.období)</t>
  </si>
  <si>
    <t>{9ec30438-2f2c-42f5-82f5-c2c70da4abc0}</t>
  </si>
  <si>
    <t>SO 03.1.B</t>
  </si>
  <si>
    <t>Štěrkový trávník, kostky trávník - Biologická část - založení, rozvojová péče (do předání trávníku)</t>
  </si>
  <si>
    <t>{84aa54b3-1bc9-4fea-a123-825c796d2ca5}</t>
  </si>
  <si>
    <t>VRN</t>
  </si>
  <si>
    <t>VEDLEJŠÍ A OSTATNÍ NÁKLADY</t>
  </si>
  <si>
    <t>VON</t>
  </si>
  <si>
    <t>{f0a18306-f03e-43db-98a1-60db783404e5}</t>
  </si>
  <si>
    <t>sODKOPkamen11</t>
  </si>
  <si>
    <t>58,687</t>
  </si>
  <si>
    <t>ISodkop11</t>
  </si>
  <si>
    <t>12,51</t>
  </si>
  <si>
    <t>KRYCÍ LIST SOUPISU PRACÍ</t>
  </si>
  <si>
    <t>rDMbeton11</t>
  </si>
  <si>
    <t>3,801</t>
  </si>
  <si>
    <t>rODKOPkamen11</t>
  </si>
  <si>
    <t>4,513</t>
  </si>
  <si>
    <t>ODVOZkostky11</t>
  </si>
  <si>
    <t>53,95</t>
  </si>
  <si>
    <t>rZASYPpatekSD11</t>
  </si>
  <si>
    <t>0,189</t>
  </si>
  <si>
    <t>Objekt:</t>
  </si>
  <si>
    <t>sZASYPjamSD11</t>
  </si>
  <si>
    <t>12,6</t>
  </si>
  <si>
    <t>SO 01 - ÚPRAVY PLENÉRU</t>
  </si>
  <si>
    <t>HMpanelyZB11</t>
  </si>
  <si>
    <t>12,96</t>
  </si>
  <si>
    <t>Soupis:</t>
  </si>
  <si>
    <t>SUTkusZB11</t>
  </si>
  <si>
    <t>47,25</t>
  </si>
  <si>
    <t>SO 01.1 - Demolice</t>
  </si>
  <si>
    <t>SUTsypkBET11</t>
  </si>
  <si>
    <t>0,378</t>
  </si>
  <si>
    <t>HMOTYkose11</t>
  </si>
  <si>
    <t>0,144</t>
  </si>
  <si>
    <t>SUTkameni11</t>
  </si>
  <si>
    <t>1,72800000000001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</si>
  <si>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</si>
  <si>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</si>
  <si>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</si>
  <si>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</si>
  <si>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</si>
  <si>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</si>
  <si>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</si>
  <si>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</si>
  <si>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</si>
  <si>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</si>
  <si>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</si>
  <si>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</si>
  <si>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</si>
  <si>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</si>
  <si>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</si>
  <si>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</si>
  <si>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</si>
  <si>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</si>
  <si>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</si>
  <si>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</si>
  <si>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</si>
  <si>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</si>
  <si>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</si>
  <si>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</si>
  <si>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</si>
  <si>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</si>
  <si>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</si>
  <si>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</si>
  <si>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</si>
  <si>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113106191</t>
  </si>
  <si>
    <t>Rozebrání vozovek ze silničních dílců se spárami zalitými živicí strojně pl do 50 m2</t>
  </si>
  <si>
    <t>m2</t>
  </si>
  <si>
    <t>CS ÚRS 2020 01</t>
  </si>
  <si>
    <t>4</t>
  </si>
  <si>
    <t>-53577180</t>
  </si>
  <si>
    <t>VV</t>
  </si>
  <si>
    <t>" Odkaz VV na příslušnou část dokumentace "</t>
  </si>
  <si>
    <t>" Výkaz výměr dle  BILANČNÍ TABULKY, viz. Příloha PD, (dále už jen BT/...) "</t>
  </si>
  <si>
    <t>" BT/ SO 01.1  - DEMOLICE "</t>
  </si>
  <si>
    <t>" případné doplnění dle Souhrnné techn. zprávy -B  (dále jen TZ )"</t>
  </si>
  <si>
    <t>" výkresy:  C- SITUAČNÍ VÝKRESY  (C1, C2, C3)</t>
  </si>
  <si>
    <t>" výkresy:  D- DOKUMENTACE OBJEKTŮ .... (samostat.příloha Manuál DPS - str. 12,13)"</t>
  </si>
  <si>
    <t>" Poznámka odkazu VV na příslušn.část dokument.platí pro všechny položky  SO 01.1"</t>
  </si>
  <si>
    <t>Mezisoučet          POZNÁMKA odkazu  VV na PD</t>
  </si>
  <si>
    <t>3</t>
  </si>
  <si>
    <t>" BT 05/ demontáž lavic:   beton. panely/desky pod lavicemi  18ks "</t>
  </si>
  <si>
    <t>" výměra dle BT06/ zásypy 36m2*0,2m= 2m2/ks lavice"    18*2,0</t>
  </si>
  <si>
    <t>Mezisoučet</t>
  </si>
  <si>
    <t>Součet</t>
  </si>
  <si>
    <t>113107131</t>
  </si>
  <si>
    <t>Odstranění podkladu z betonu prostého tl 150 mm ručně</t>
  </si>
  <si>
    <t>1326264207</t>
  </si>
  <si>
    <t xml:space="preserve">" BT 01 /demol. ZP celk.hl. -0,35m / žul. kostka /mozaika v betonu (6cm kostka,5-10cm lože MC/beton) "      </t>
  </si>
  <si>
    <t>" ruční bourání kolem kolem kan.šachty 1x "</t>
  </si>
  <si>
    <t>(PI*((1,2+2*0,5)/2)^2)*1</t>
  </si>
  <si>
    <t>113107171</t>
  </si>
  <si>
    <t>Odstranění podkladu z betonu prostého tl 150 mm strojně pl přes 50 do 200 m2</t>
  </si>
  <si>
    <t>-1505957115</t>
  </si>
  <si>
    <t xml:space="preserve">" BT 01 /demol. ZP celk.hl. -0,35m / žul. kostka/mozika v betonu ( 6cm kostka, 5-10cm lože MC/beton) "      </t>
  </si>
  <si>
    <t>" (odvoz přímo na skládku do 10km bez poplatku, k dalšímu využití)"             166,0</t>
  </si>
  <si>
    <t>" - ruční bourání kolem kan. šachty  (foto+ Situace C3)</t>
  </si>
  <si>
    <t>-rDMbeton11</t>
  </si>
  <si>
    <t>" cena vč. naložení (přímo při bourání) na dopravní protředek "</t>
  </si>
  <si>
    <t>113107339</t>
  </si>
  <si>
    <t>Odstranění podkladu z betonu vyztuženého sítěmi tl 500 mm strojně pl do 50 m2</t>
  </si>
  <si>
    <t>1499071595</t>
  </si>
  <si>
    <t xml:space="preserve">" BT 6a/ DM bet. podkladní deska -monolit. tl.0,5m " </t>
  </si>
  <si>
    <t>" (základ původ. památníku, předpoklad vyztuž. ŽB)"   42,0</t>
  </si>
  <si>
    <t>5</t>
  </si>
  <si>
    <t>122311101</t>
  </si>
  <si>
    <t>Odkopávky a prokopávky v hornině třídy těžitelnosti II, skupiny 4 ručně</t>
  </si>
  <si>
    <t>m3</t>
  </si>
  <si>
    <t>234970014</t>
  </si>
  <si>
    <t xml:space="preserve">" BT 01 /demol. ZP celk.hl. -0,35m "      </t>
  </si>
  <si>
    <t>" ruční  odkop  kufru kolem kan.šachty 1x "</t>
  </si>
  <si>
    <t>(PI*((1,2+2*0,5)/2)^2)*(0,35-0,15)*1</t>
  </si>
  <si>
    <t>" + 30% z pásma IS odkopu kufru / 2 pruhy koridoru IS, výkr. C3 Situace"</t>
  </si>
  <si>
    <t>0,30*ISodkop11</t>
  </si>
  <si>
    <t>6</t>
  </si>
  <si>
    <t>122452203</t>
  </si>
  <si>
    <t>Odkopávky a prokopávky nezapažené pro silnice a dálnice v hornině třídy těžitelnosti II objem do 100 m3 strojně</t>
  </si>
  <si>
    <t>1659055980</t>
  </si>
  <si>
    <t>" BT 01 /demol. ZP celk.hl. -0,35m / odkop  zbytku k-ce = vrstev kameniva HDK  "</t>
  </si>
  <si>
    <t>"  hl.mimo žul.kostky vč. MC =-0,15m "             166,0*(0,35-0,15)</t>
  </si>
  <si>
    <t xml:space="preserve">" BT 03/  odvozy celk. 63,20m3 " </t>
  </si>
  <si>
    <t>" z toho odkop mlatu HTÚ:  30 m3"        63,2-166*0,20</t>
  </si>
  <si>
    <t>" dle TZ-B1 a) současný stav = kolem dlažeb je mlatová plocha (odkop  30m3= tř. II skup.4)"</t>
  </si>
  <si>
    <t>"  - odpočet ručního odkopu nad IS a kolem šachty"</t>
  </si>
  <si>
    <t>-rODKOPkamen11</t>
  </si>
  <si>
    <t>7</t>
  </si>
  <si>
    <t>129001101</t>
  </si>
  <si>
    <t>Příplatek za ztížení odkopávky nebo prokopávky v blízkosti inženýrských sítí</t>
  </si>
  <si>
    <t>-1346624788</t>
  </si>
  <si>
    <t>" BT 01 /demol. ZP celk.hl. -0,35m + výkr. C3 -Koordin. situace/ zákres IS  "</t>
  </si>
  <si>
    <t>" výkop v pásmu IS:   2x pruh nad koridorem více IS (parovod, kabely)"</t>
  </si>
  <si>
    <t>(4,4+2*0,5)*(4,0+2*0,5)*(0,35-(0,6-0,5))</t>
  </si>
  <si>
    <t>(3,0+2*0,5)*(4,0+2*0,5)*(0,35-(0,6-0,5))</t>
  </si>
  <si>
    <t>" výkop v pásmu  IS:  kolem kan.šachty "</t>
  </si>
  <si>
    <t>8</t>
  </si>
  <si>
    <t>162751133</t>
  </si>
  <si>
    <t>Vodorovné přemístění do 6000 m výkopku/sypaniny z horniny třídy těžitelnosti II, skupiny 4 a 5</t>
  </si>
  <si>
    <t>-839829488</t>
  </si>
  <si>
    <t>9</t>
  </si>
  <si>
    <t>167151102</t>
  </si>
  <si>
    <t>Nakládání výkopku z hornin třídy těžitelnosti II, skupiny 4 a 5 do 100 m3</t>
  </si>
  <si>
    <t>-2140821669</t>
  </si>
  <si>
    <t>" naložení ručních výkopů na DP pro jednotný odvoz</t>
  </si>
  <si>
    <t>10</t>
  </si>
  <si>
    <t>171201231</t>
  </si>
  <si>
    <t>Poplatek za uložení zeminy a kamení na recyklační skládce (skládkovné) kód odpadu 17 05 04</t>
  </si>
  <si>
    <t>t</t>
  </si>
  <si>
    <t>-873926956</t>
  </si>
  <si>
    <t>rODKOPkamen11*(1,8+1,9)/2</t>
  </si>
  <si>
    <t>sODKOPkamen11*(1,8+1,9)/2</t>
  </si>
  <si>
    <t>11</t>
  </si>
  <si>
    <t>171251201</t>
  </si>
  <si>
    <t>Uložení sypaniny na skládky nebo meziskládky</t>
  </si>
  <si>
    <t>-711945490</t>
  </si>
  <si>
    <t>12</t>
  </si>
  <si>
    <t>174111101</t>
  </si>
  <si>
    <t>Zásyp jam, šachet rýh nebo kolem objektů sypaninou se zhutněním ručně</t>
  </si>
  <si>
    <t>1239116406</t>
  </si>
  <si>
    <t>" BT 05a/ zásypy ŠD  po DM bet. patek košů (Situce+ foto)   6 ks"</t>
  </si>
  <si>
    <t>(0,3*0,3*0,35)*6</t>
  </si>
  <si>
    <t>13</t>
  </si>
  <si>
    <t>M</t>
  </si>
  <si>
    <t>58344197</t>
  </si>
  <si>
    <t>štěrkodrť frakce 0/63</t>
  </si>
  <si>
    <t>905775964</t>
  </si>
  <si>
    <t>" ruční zásyp po DM patek košů "</t>
  </si>
  <si>
    <t>rZASYPpatekSD11*2,3</t>
  </si>
  <si>
    <t>14</t>
  </si>
  <si>
    <t>174151101</t>
  </si>
  <si>
    <t>Zásyp jam, šachet rýh nebo kolem objektů sypaninou se zhutněním</t>
  </si>
  <si>
    <t>-1132978825</t>
  </si>
  <si>
    <t>" zásypy  jam se srovnáním a zhutněním  (dodávka ŠD= samostat.specifikace)"</t>
  </si>
  <si>
    <t>" zásypy ze ŠD 0-63, tl.0,5m  po DM zpev.ploch "</t>
  </si>
  <si>
    <t>" BT 06a/ zásyp po DM beton.desky  42m2 (21m3 celkem), z technolog. hlediska bude zásyp jámy jen 0,30m "</t>
  </si>
  <si>
    <t>" hl. zásyp. jámy snížena o -0,20m = zbytek započten v celk.plošn. zásypu  ŠD odd. 5 Komunikace "</t>
  </si>
  <si>
    <t>42,0*(0,5-0,2)</t>
  </si>
  <si>
    <t>-453248392</t>
  </si>
  <si>
    <t>" strojní zásyp jámy po DM bet. základu "</t>
  </si>
  <si>
    <t>sZASYPjamSD11*2,3</t>
  </si>
  <si>
    <t>16</t>
  </si>
  <si>
    <t>184818231</t>
  </si>
  <si>
    <t>Ochrana kmene průměru do 300 mm bedněním výšky do 2 m</t>
  </si>
  <si>
    <t>kus</t>
  </si>
  <si>
    <t>-1574148561</t>
  </si>
  <si>
    <t>" srovnávací položka  (stožáry viz. foto-mapy + výkr. Situace Demolice)"</t>
  </si>
  <si>
    <t>" BT  07a / ochrana stožárů VO při stavební činnosti bedn., D stožáru do 30cm "       2</t>
  </si>
  <si>
    <t>" POZNÁMKA:   v ceně položky je i odstranění bednění "</t>
  </si>
  <si>
    <t>17</t>
  </si>
  <si>
    <t>184818232</t>
  </si>
  <si>
    <t>Ochrana kmene průměru přes 300 do 500 mm bedněním výšky do 2 m</t>
  </si>
  <si>
    <t>-882706743</t>
  </si>
  <si>
    <t>" BT  07 / ochrana stromů při stavební činnosti bedněním, D kmene do 50cm "           11</t>
  </si>
  <si>
    <t>Komunikace pozemní</t>
  </si>
  <si>
    <t>18</t>
  </si>
  <si>
    <t>564861111</t>
  </si>
  <si>
    <t>Podklad ze štěrkodrtě ŠD tl 200 mm</t>
  </si>
  <si>
    <t>9750239</t>
  </si>
  <si>
    <t>" srovnávací položka: pro plošné zásypy se srovnáním a zhutněním vč. dodávky ŠD "</t>
  </si>
  <si>
    <t>" zásypy ze ŠD 0-63, tl.200, po DM zpev.ploch"</t>
  </si>
  <si>
    <t>" BT 04/ zásyp po DM kostek (33,2m3)"           33,2/0,20</t>
  </si>
  <si>
    <t>" BT 06/ zásyp po DM panelů lavic (7,2m3)"      7,2/0,20</t>
  </si>
  <si>
    <t>" BT 06a/ ZBYTEK zásypu (z celk.21m3) po DM bet.desky  42m2"  (21,0-42,0*0,3)/0,20</t>
  </si>
  <si>
    <t>Ostatní konstrukce a práce, bourání</t>
  </si>
  <si>
    <t>19</t>
  </si>
  <si>
    <t>966001212</t>
  </si>
  <si>
    <t>Odstranění lavičky stabilní kotvené šrouby na pevný podklad</t>
  </si>
  <si>
    <t>1371682462</t>
  </si>
  <si>
    <t>" BT 05/ odstran.lavic  (přimont.na panelech) "      18,0</t>
  </si>
  <si>
    <t>" V cenách jsou započteny i náklady na odklizení materiálu na vzdálenost do 20 m "</t>
  </si>
  <si>
    <t>" nebo naložení na dopravní prostředek"</t>
  </si>
  <si>
    <t>" vlastní odvoz ze stavby = na náklady vystavovatelů (majitelů) laviček"</t>
  </si>
  <si>
    <t>20</t>
  </si>
  <si>
    <t>966001311</t>
  </si>
  <si>
    <t>Odstranění odpadkového koše s betonovou patkou</t>
  </si>
  <si>
    <t>850759172</t>
  </si>
  <si>
    <t>" BT 05a/ DM košů (výkr.  Situce Demolice + foto)"     6</t>
  </si>
  <si>
    <t>997</t>
  </si>
  <si>
    <t>Přesun sutě</t>
  </si>
  <si>
    <t>997221561</t>
  </si>
  <si>
    <t>Vodorovná doprava suti z kusových materiálů do 1 km</t>
  </si>
  <si>
    <t>-929148979</t>
  </si>
  <si>
    <t xml:space="preserve">" odvoz přímo na skládku do 10km (bez poplatku) k dalšímu využití (kostky)"     </t>
  </si>
  <si>
    <t>"  žul.kostky vč. lože MC /beton: hned po vybourání/ 166m2 "   166,0*0,325</t>
  </si>
  <si>
    <t>22</t>
  </si>
  <si>
    <t>997221569</t>
  </si>
  <si>
    <t>Příplatek ZKD 1 km u vodorovné dopravy suti z kusových materiálů</t>
  </si>
  <si>
    <t>-1897340986</t>
  </si>
  <si>
    <t xml:space="preserve">" odvoz přímo na skládku do 10km (bez poplatku) k dalšímu využití : (kostky )"     </t>
  </si>
  <si>
    <t>ODVOZkostky11*(10-1)</t>
  </si>
  <si>
    <t>23</t>
  </si>
  <si>
    <t>997221611-01</t>
  </si>
  <si>
    <t>Nakládání kusových materiálů  na dopravní prostředky pro vodorovnou dopravu</t>
  </si>
  <si>
    <t xml:space="preserve"> vlastní</t>
  </si>
  <si>
    <t>1038153533</t>
  </si>
  <si>
    <t>" nakládka na DP po ručním  bourání kolem kan. šachty: kostky v betonu "</t>
  </si>
  <si>
    <t>rDMbeton11*0,325</t>
  </si>
  <si>
    <t>24</t>
  </si>
  <si>
    <t>997221551</t>
  </si>
  <si>
    <t>Vodorovná doprava suti ze sypkých materiálů do 1 km</t>
  </si>
  <si>
    <t>-200720052</t>
  </si>
  <si>
    <t>25</t>
  </si>
  <si>
    <t>997221559</t>
  </si>
  <si>
    <t>Příplatek ZKD 1 km u vodorovné dopravy suti ze sypkých materiálů</t>
  </si>
  <si>
    <t>-221820711</t>
  </si>
  <si>
    <t>" odvoz na recyklační skládku ( cca do 6km) "</t>
  </si>
  <si>
    <t>SUTsypkBET11*(6-1)</t>
  </si>
  <si>
    <t>SUTkameni11*(6-1)</t>
  </si>
  <si>
    <t>26</t>
  </si>
  <si>
    <t>199476517</t>
  </si>
  <si>
    <t>27</t>
  </si>
  <si>
    <t>-1487632463</t>
  </si>
  <si>
    <t>SUTkusZB11*(6-1)</t>
  </si>
  <si>
    <t>28</t>
  </si>
  <si>
    <t>997221571</t>
  </si>
  <si>
    <t>Vodorovná doprava vybouraných hmot do 1 km</t>
  </si>
  <si>
    <t>-1024184145</t>
  </si>
  <si>
    <t>29</t>
  </si>
  <si>
    <t>997221579</t>
  </si>
  <si>
    <t>Příplatek ZKD 1 km u vodorovné dopravy vybouraných hmot</t>
  </si>
  <si>
    <t>1263809366</t>
  </si>
  <si>
    <t>HMpanelyZB11*(6-1)</t>
  </si>
  <si>
    <t>" odvoz do sběrny nebo do skladu správce komunikace "</t>
  </si>
  <si>
    <t>HMOTYkose11*(10-1)</t>
  </si>
  <si>
    <t>30</t>
  </si>
  <si>
    <t>997221611</t>
  </si>
  <si>
    <t>Nakládání suti na dopravní prostředky pro vodorovnou dopravu</t>
  </si>
  <si>
    <t>-1820645786</t>
  </si>
  <si>
    <t>31</t>
  </si>
  <si>
    <t>997221612</t>
  </si>
  <si>
    <t>Nakládání vybouraných hmot na dopravní prostředky pro vodorovnou dopravu</t>
  </si>
  <si>
    <t>1817220544</t>
  </si>
  <si>
    <t>32</t>
  </si>
  <si>
    <t>997221861</t>
  </si>
  <si>
    <t>Poplatek za uložení stavebního odpadu na recyklační skládce (skládkovné) z prostého betonu pod kódem 17 01 01</t>
  </si>
  <si>
    <t>678725041</t>
  </si>
  <si>
    <t>" bet. patky DM košů "           6*(0,3*0,3*0,35)*2,0</t>
  </si>
  <si>
    <t>33</t>
  </si>
  <si>
    <t>997221862</t>
  </si>
  <si>
    <t>Poplatek za uložení stavebního odpadu na recyklační skládce (skládkovné) z armovaného betonu pod kódem 17 01 01</t>
  </si>
  <si>
    <t>-112744071</t>
  </si>
  <si>
    <t>" panely pod lavičkami  36m2 (hmoty)"         36,0*0,15*2,4</t>
  </si>
  <si>
    <t>" ŽB plocha tl.0,5m  42m2 (kusová suť)"         42,0*1,125</t>
  </si>
  <si>
    <t>34</t>
  </si>
  <si>
    <t>997221873</t>
  </si>
  <si>
    <t>Poplatek za uložení stavebního odpadu na recyklační skládce (skládkovné) zeminy a kamení zatříděného do Katalogu odpadů pod kódem 17 05 04</t>
  </si>
  <si>
    <t>-1921786158</t>
  </si>
  <si>
    <t>" suť a hmoty celkem "                      117,76</t>
  </si>
  <si>
    <t>"  - odpočet 18ks  DM laviček (odvoz jejich vystavovatelé) "</t>
  </si>
  <si>
    <t>-18*0,075</t>
  </si>
  <si>
    <t>" - jiné sutě dle poplatků ( betony, ŽB deska, panely, koše ) "</t>
  </si>
  <si>
    <t>-SUTsypkBET11</t>
  </si>
  <si>
    <t>-SUTkusZB11</t>
  </si>
  <si>
    <t>-HMpanelyZB11</t>
  </si>
  <si>
    <t>-HMOTYkose11</t>
  </si>
  <si>
    <t>" - odpočet KOSTEK v betonu/viz. odvozy na skládku do 10km, jiné použití "</t>
  </si>
  <si>
    <t>-ODVOZkostky11</t>
  </si>
  <si>
    <t>Součet       podsypy z panelů apod.</t>
  </si>
  <si>
    <t>35</t>
  </si>
  <si>
    <t>997221899-01</t>
  </si>
  <si>
    <t>DODAVATEL NACENÍ částkou 1 Kč (bez DPH) /t  -  Poplatek za uložení stavebního odpadu - skládka investora</t>
  </si>
  <si>
    <t>-1197877054</t>
  </si>
  <si>
    <t>" 6 ks  DM odpad. košů , (odečteny beton. patky)   koše odvézt do sběrny nebo do skladu správce komunikace "</t>
  </si>
  <si>
    <t>6*(0,087-(0,3*0,3*0,35)*2,0)</t>
  </si>
  <si>
    <t>998</t>
  </si>
  <si>
    <t>Přesun hmot</t>
  </si>
  <si>
    <t>36</t>
  </si>
  <si>
    <t>998225111</t>
  </si>
  <si>
    <t>Přesun hmot pro pozemní komunikace s krytem z kamene, monolitickým betonovým nebo živičným</t>
  </si>
  <si>
    <t>30296997</t>
  </si>
  <si>
    <t>" přesun hmot celkem "                   29,675</t>
  </si>
  <si>
    <t>" ochrana stromů bedněním "         -0,26</t>
  </si>
  <si>
    <t>37</t>
  </si>
  <si>
    <t>998231311</t>
  </si>
  <si>
    <t>Přesun hmot pro sadovnické a krajinářské úpravy vodorovně do 5000 m</t>
  </si>
  <si>
    <t>-1891287536</t>
  </si>
  <si>
    <t>" ochrana stromů bedněním "         0,26</t>
  </si>
  <si>
    <t>rODKOPmlat13</t>
  </si>
  <si>
    <t>40,216</t>
  </si>
  <si>
    <t>sODKOPmlat13</t>
  </si>
  <si>
    <t>195,484</t>
  </si>
  <si>
    <t>rM2stromJTU13</t>
  </si>
  <si>
    <t>42,333</t>
  </si>
  <si>
    <t>rM2stromROZRUS13</t>
  </si>
  <si>
    <t>338,664</t>
  </si>
  <si>
    <t>SO 01.3 - Terénní modelace</t>
  </si>
  <si>
    <t>538223328</t>
  </si>
  <si>
    <t>" BT/ SO 01.3  - TERÉNNÍ MODELACE "</t>
  </si>
  <si>
    <t>" výkresy:  D- DOKUMENTACE OBJEKTŮ .... (samostat.příloha Manuál DPS  - str.12,14)"</t>
  </si>
  <si>
    <t>" Poznámka odkazu VV na příslušn.část dokument.platí pro všechny položky  SO 01.3"</t>
  </si>
  <si>
    <t>" ručního práce v kořen. zóně stromů  11ks, viz. TZ -B2.2  "</t>
  </si>
  <si>
    <t>"  BT  9/ odkop -15cm centrál. část  (z toho práce u stromů cca do 10% z kořen. zony) "</t>
  </si>
  <si>
    <t>0,10*(0,15*PI*(2*1,5+0,5)^2)*11</t>
  </si>
  <si>
    <t>"  BT 11/ odkop -10cm celá plocha ( z toho práce u stromů cca 80% z kořen. zony) "</t>
  </si>
  <si>
    <t>0,80*(0,10*PI*(2*1,5+0,5)^2)*11</t>
  </si>
  <si>
    <t>122452204</t>
  </si>
  <si>
    <t>Odkopávky a prokopávky nezapažené pro silnice a dálnice v hornině třídy těžitelnosti II objem do 500 m3 strojně</t>
  </si>
  <si>
    <t>471370019</t>
  </si>
  <si>
    <t>" dle TZ-B1 a) současný stav = kolem dlažeb je mlatová plocha (odkopy pro modelace= tř.II skup.4)"</t>
  </si>
  <si>
    <t xml:space="preserve">" BT 09/  odkop mlatu pro odvoz ŠD / centrální část  (110,5m3) "    </t>
  </si>
  <si>
    <t>0,15*670,0</t>
  </si>
  <si>
    <t xml:space="preserve">" BT 11/  odkop mlatu pro odvoz ŠD/ celá plocha      (135,2m3) "    </t>
  </si>
  <si>
    <t>0,10*1352,0</t>
  </si>
  <si>
    <t>"  - odpočet ručního odkopu v  kořen. zóně  stromů  (BT 9/ % cetr.pl. -0,15m, BT11/% celá pl. -0,10m)"</t>
  </si>
  <si>
    <t>-rODKOPmlat13</t>
  </si>
  <si>
    <t>2036808539</t>
  </si>
  <si>
    <t>" BT 09 / odvoz ŠD (z mlatové plochy na skládku )  100,5m3 "</t>
  </si>
  <si>
    <t>" BT 11 / odvoz ŠD (z mlatové plochy na skládku )  135,2m3 "</t>
  </si>
  <si>
    <t>" odkopy celkem "</t>
  </si>
  <si>
    <t>220275382</t>
  </si>
  <si>
    <t>1029729384</t>
  </si>
  <si>
    <t>rODKOPmlat13*(1,8+1,9)/2</t>
  </si>
  <si>
    <t>sODKOPmlat13*(1,8+1,9)/2</t>
  </si>
  <si>
    <t>-687634887</t>
  </si>
  <si>
    <t>181111121</t>
  </si>
  <si>
    <t>Plošná úprava terénu do 500 m2 zemina tř 1 až 4 nerovnosti do 150 mm v rovinně a svahu do 1:5</t>
  </si>
  <si>
    <t>-1981363689</t>
  </si>
  <si>
    <t>" ručního práce v kořen. zóně stromů  11ks, viz. TZ -B2.2 "</t>
  </si>
  <si>
    <t>"  BT  8/ JTÚ , remodelace:   cetrál.část  (práce u stromů cca do 10% z kořen. zony) "</t>
  </si>
  <si>
    <t>0,10*(PI*(2*1,5+0,5)^2)*11</t>
  </si>
  <si>
    <t>181151311</t>
  </si>
  <si>
    <t>Plošná úprava terénu přes 500 m2 zemina tř 1 až 4 nerovnosti do 100 mm v rovinně a svahu do 1:5</t>
  </si>
  <si>
    <t>1628774504</t>
  </si>
  <si>
    <t xml:space="preserve">"  BT 8/ jemné terénní úpravy +-150mm= JTÚ:  remodelace cetrální část 670m2  "               </t>
  </si>
  <si>
    <t>" výkr. Situce Modelace /plocha celkem "                    670,0</t>
  </si>
  <si>
    <t xml:space="preserve"> " - ručně kořen. zóně stromů "  </t>
  </si>
  <si>
    <t>-rM2stromJTU13</t>
  </si>
  <si>
    <t>183402121</t>
  </si>
  <si>
    <t>Rozrušení půdy souvislé plochy do 500 m2 hloubky do 150 mm v rovině a svahu do 1:5</t>
  </si>
  <si>
    <t>1650852549</t>
  </si>
  <si>
    <t xml:space="preserve">" ručního práce v kořen. zóně stromů  11ks, viz. TZ -B2.2 </t>
  </si>
  <si>
    <t>"  BT 10/ rozrušení celá plocha (práce u stromů cca 80% z kořen. zony) "</t>
  </si>
  <si>
    <t>0,80*(PI*(2*1,5+0,5)^2)*11</t>
  </si>
  <si>
    <t>183402131</t>
  </si>
  <si>
    <t>Rozrušení půdy souvislé plochy přes 500 m2 hloubky do 150 mm v rovině a svahu do 1:5</t>
  </si>
  <si>
    <t>355270729</t>
  </si>
  <si>
    <t>"  BT 10/ rozrušení  hl. 150mm:  celá plocha  "                    1352,0</t>
  </si>
  <si>
    <t>-rM2stromROZRUS13</t>
  </si>
  <si>
    <t>ksRAM14</t>
  </si>
  <si>
    <t>ISodkop14</t>
  </si>
  <si>
    <t>15,11</t>
  </si>
  <si>
    <t>rODKOPkamen14</t>
  </si>
  <si>
    <t>2,04</t>
  </si>
  <si>
    <t>sODKOPkamen14</t>
  </si>
  <si>
    <t>16,464</t>
  </si>
  <si>
    <t>sODKOPzem14</t>
  </si>
  <si>
    <t>20,123</t>
  </si>
  <si>
    <t>rODKOPzem14</t>
  </si>
  <si>
    <t>2,493</t>
  </si>
  <si>
    <t>ODVOZkamen14</t>
  </si>
  <si>
    <t>18,504</t>
  </si>
  <si>
    <t>ODVOZzem14</t>
  </si>
  <si>
    <t>22,616</t>
  </si>
  <si>
    <t>SO 01.4 - Štěrkový trávník a zpevněné plochy</t>
  </si>
  <si>
    <t>HSV - HSV</t>
  </si>
  <si>
    <t xml:space="preserve">    SO 01.4 A - Nástupy ze zatravněné kamenné kostky -A</t>
  </si>
  <si>
    <t xml:space="preserve">    SO 01.4 B - Štěrkové trávníky - B</t>
  </si>
  <si>
    <t xml:space="preserve">    SO 01.4 C - Plocha pod křesly a koši - C</t>
  </si>
  <si>
    <t xml:space="preserve">    SO 01.5 D - Okolí stromů - D</t>
  </si>
  <si>
    <t>SO 01.4 A</t>
  </si>
  <si>
    <t>Nástupy ze zatravněné kamenné kostky -A</t>
  </si>
  <si>
    <t>122211101</t>
  </si>
  <si>
    <t>Odkopávky a prokopávky v hornině třídy těžitelnosti I, skupiny 3 ručně</t>
  </si>
  <si>
    <t>933304292</t>
  </si>
  <si>
    <t>" BT/ SO 01.4   - ŠTĚRKOVÝ TRÁVNÍK A ZPEVNĚNÉ PLOCHY  "</t>
  </si>
  <si>
    <t>" výkresy:  D- DOKUMENTACE OBJEKTŮ...(příloha Manuál DPS - str. 15...18)"</t>
  </si>
  <si>
    <t>" Poznámka odkazu VV na příslušn.část dokument.platí pro všechny položky  SO 01.4"</t>
  </si>
  <si>
    <t xml:space="preserve">" BT 12...16+17 / odkop PT pro k-ci  kostky hl.0,40m"     </t>
  </si>
  <si>
    <t>" odhad tříd těžitelnosti  ( I. tř. 55 % zemina, II tř. 45 % mlat .kamenivo/MZK)"</t>
  </si>
  <si>
    <t>" ruční  odkop ( cca 30% z pásma) v pásmu IS a v části kořen.zony  stromů /zemina"</t>
  </si>
  <si>
    <t>0,30*ISodkop14*0,55</t>
  </si>
  <si>
    <t>122252203</t>
  </si>
  <si>
    <t>Odkopávky a prokopávky nezapažené pro silnice a dálnice v hornině třídy těžitelnosti I objem do 100 m3 strojně</t>
  </si>
  <si>
    <t>1021631568</t>
  </si>
  <si>
    <t>"  DPS -str.18 / vzorový řez +výkr. C3 -Koordin. situace  "</t>
  </si>
  <si>
    <t>" výkopy celkem:  0,40*(80+76*0,3)=41,12m3 (vč. ručních a tř.I+II) "</t>
  </si>
  <si>
    <t>" odhad tříd těžitelnosti  ( I. tř. 55% zemina, II tř. 45% mlat .kamenivo/MZK) "</t>
  </si>
  <si>
    <t>" BT 12...16+17 / odkop PT pro k-ci  kostky hl.0,40m"          (0,40*(80,0+76*0,30))*0,55</t>
  </si>
  <si>
    <t>"  - odpočet ručního odkopu nad IS ve I.tř. /zemina"</t>
  </si>
  <si>
    <t>-rODKOPzem14</t>
  </si>
  <si>
    <t>1069804525</t>
  </si>
  <si>
    <t xml:space="preserve">" BT 12...16+17 / odkop PT pro k-ci  kostky hl.0,40m "     </t>
  </si>
  <si>
    <t>" odhad tříd těžitlenosti  ( I. tř. 55% zemina, II tř. 45% mlat .kamenivo/MZK)"</t>
  </si>
  <si>
    <t>" ruční  odkop (cca 30% z pásma) v pásmu IS a v části kořen.zony  stromů / kamení "</t>
  </si>
  <si>
    <t>0,30*ISodkop14*0,45</t>
  </si>
  <si>
    <t>1172074244</t>
  </si>
  <si>
    <t>" odhad tříd těžitelnosti  ( I. tř. 55% zemina, II tř. 45% mlat .kamenivo/MZK)"</t>
  </si>
  <si>
    <t>" BT 12...16+17 / odkop PT pro k-ci  kostky hl.0,40m"          (0,40*(80,0+76*0,30))*0,45</t>
  </si>
  <si>
    <t>"  - odpočet ručního odkopu nad IS ve II.tř. / kamení "</t>
  </si>
  <si>
    <t>-rODKOPkamen14</t>
  </si>
  <si>
    <t>2015999733</t>
  </si>
  <si>
    <t>" výkop pro k-ci kostky  v pásmu IS: + výkr. C3 -Koordin. situace / zákres IS "</t>
  </si>
  <si>
    <t xml:space="preserve">" kabely "    </t>
  </si>
  <si>
    <t>((0,5+0+0,5)*4,0+(0,5+2,0+0,5)*3,0)*(0,40-(0,6-0,5))</t>
  </si>
  <si>
    <t>(0,5+0+0,5)*3,0*(0,40-(0,6-0,5))</t>
  </si>
  <si>
    <t>(0,5+0+0,5)*5,2*(0,40-(0,6-0,5))</t>
  </si>
  <si>
    <t>" koridor (více IS)"</t>
  </si>
  <si>
    <t>(0,5+2,0+0,5)*(6,0+1,0)/2*(0,40-(0,6-0,5))</t>
  </si>
  <si>
    <t>" + zasahující kořen. zona "</t>
  </si>
  <si>
    <t>((2,0*3,5)/2*0,40)*4</t>
  </si>
  <si>
    <t>162751113</t>
  </si>
  <si>
    <t>Vodorovné přemístění do 6000 m výkopku/sypaniny z horniny třídy těžitelnosti I, skupiny 1 až 3</t>
  </si>
  <si>
    <t>-945456015</t>
  </si>
  <si>
    <t>-2018830211</t>
  </si>
  <si>
    <t>167151101</t>
  </si>
  <si>
    <t>Nakládání výkopku z hornin třídy těžitelnosti I, skupiny 1 až 3 do 100 m3</t>
  </si>
  <si>
    <t>1540384165</t>
  </si>
  <si>
    <t>1682511550</t>
  </si>
  <si>
    <t>-1138172353</t>
  </si>
  <si>
    <t>ODVOZzem14*(1,7+1,8)/2</t>
  </si>
  <si>
    <t>ODVOZkamen14*(1,8+1,9)/2</t>
  </si>
  <si>
    <t>-668475279</t>
  </si>
  <si>
    <t>181951112</t>
  </si>
  <si>
    <t>Úprava pláně v hornině třídy těžitelnosti I, skupiny 1 až 3 se zhutněním</t>
  </si>
  <si>
    <t>1358464514</t>
  </si>
  <si>
    <t>"  DPS -str.18 / vzorový řez  "</t>
  </si>
  <si>
    <t>" BT 16 a / úprava pláně pod spodní ŠD"                   80,0</t>
  </si>
  <si>
    <t>" BT 17a / úprava pláně /rozšíření pod obruby"     76*0,30</t>
  </si>
  <si>
    <t>-1147506975</t>
  </si>
  <si>
    <t>" BT 16 / spodní ŠD fr.0/63, tl. 200mm (kufr skl. Kostky)"     80,0</t>
  </si>
  <si>
    <t>591111111-52</t>
  </si>
  <si>
    <t>Kladení dlažby pro zatravnění z kostek velkých z kamene do lože směs: z drti fr.8/16 s podílem písku a zeminy, tl.do 50 mm- vč. spár š.20-30mm (+dodávka substrátu spár směs ŠD+zemina)</t>
  </si>
  <si>
    <t>-1149551552</t>
  </si>
  <si>
    <t>" BT 13,14,15 / dláždění+lože:  kamen. kostka 15/17cm pro  zatravnění "</t>
  </si>
  <si>
    <t>80,0</t>
  </si>
  <si>
    <t>58381008-09</t>
  </si>
  <si>
    <t>kostka dlažební -droba- velká 15/17</t>
  </si>
  <si>
    <t>578702731</t>
  </si>
  <si>
    <t>" BT 12 / kamen. kostka 15/17cm:  80m2 "                                 80,0*1,01</t>
  </si>
  <si>
    <t>" spotřeba pro zatravn.min. o 10%  méně (širší spáry) "  -0,10*80,0</t>
  </si>
  <si>
    <t>916111113</t>
  </si>
  <si>
    <t>Osazení obruby z velkých kostek s boční opěrou do lože z betonu prostého</t>
  </si>
  <si>
    <t>m</t>
  </si>
  <si>
    <t>1329143613</t>
  </si>
  <si>
    <t>" BT 17 / obruby 1-řádek v betonu kostka 150/170"    76,0</t>
  </si>
  <si>
    <t>1822065894</t>
  </si>
  <si>
    <t>" BT 17 /obruby 1-řádek, kostka 150/170"    76,0*0,17*1,01</t>
  </si>
  <si>
    <t>916991121</t>
  </si>
  <si>
    <t>Lože pod obrubníky, krajníky nebo obruby z dlažebních kostek z betonu prostého</t>
  </si>
  <si>
    <t>-1074101075</t>
  </si>
  <si>
    <t>" DPS str.18 / vzorový řez:  zvětšené lože po kostkou VŽK "</t>
  </si>
  <si>
    <t>" BT 17 / obruby 1-řádek v betonu kostka 150/170,  mb=76,0"</t>
  </si>
  <si>
    <t>(0,30*0,30)*76,0</t>
  </si>
  <si>
    <t>" - lože započtené v mtž. položce Osazení obruby z kostek VŽK  (0,047m3/mb) "</t>
  </si>
  <si>
    <t>-0,047*76,0</t>
  </si>
  <si>
    <t>998223011</t>
  </si>
  <si>
    <t>Přesun hmot pro pozemní komunikace s krytem dlážděným</t>
  </si>
  <si>
    <t>-2091941490</t>
  </si>
  <si>
    <t>SO 01.4 B</t>
  </si>
  <si>
    <t>Štěrkové trávníky - B</t>
  </si>
  <si>
    <t>181351113</t>
  </si>
  <si>
    <t>Rozprostření ornice tl vrstvy do 200 mm pl přes 500 m2 v rovině nebo ve svahu do 1:5 strojně</t>
  </si>
  <si>
    <t>-1675888231</t>
  </si>
  <si>
    <t>" BT 19/ rozprostření substrátu tl.150mm "                1245,0</t>
  </si>
  <si>
    <t>10371500-13</t>
  </si>
  <si>
    <t xml:space="preserve">substrát strukturní pro sadové úpravy pod zpevněné plochy - bez obsahu organických látek ( dovezená míchaná směs: 30%  katrovaná bezplevelná zemina pro sadové úpravy,70 % štěrk fr.16/32)  </t>
  </si>
  <si>
    <t>-278703014</t>
  </si>
  <si>
    <t xml:space="preserve">" BT 19/ dodávka substrátu tl.150mm "              </t>
  </si>
  <si>
    <t>"namíchaná (70 % ŠD 16/32 : 30 % zemina) "</t>
  </si>
  <si>
    <t>" cena vč. dovozu na místo, lokální rozvozy = Nakládání+ Vodorov.přemístění do 50m "</t>
  </si>
  <si>
    <t>0,15*1245,0*1,03</t>
  </si>
  <si>
    <t>162251102</t>
  </si>
  <si>
    <t>Vodorovné přemístění do 50 m výkopku/sypaniny z horniny třídy těžitelnosti I, skupiny 1 až 3</t>
  </si>
  <si>
    <t>-856888978</t>
  </si>
  <si>
    <t xml:space="preserve">" BT 19/ lokální rozvozy substrátu tl.150mm "              </t>
  </si>
  <si>
    <t>167151111</t>
  </si>
  <si>
    <t>Nakládání výkopku z hornin třídy těžitelnosti I, skupiny 1 až 3 přes 100 m3</t>
  </si>
  <si>
    <t>-1319341522</t>
  </si>
  <si>
    <t>181951111</t>
  </si>
  <si>
    <t>Úprava pláně v hornině třídy těžitelnosti I, skupiny 1 až 3 bez zhutnění</t>
  </si>
  <si>
    <t>1989340002</t>
  </si>
  <si>
    <t>" BT 18 / srovnání a vyspádování podkladních vrstev "   1245,0</t>
  </si>
  <si>
    <t>183403161</t>
  </si>
  <si>
    <t>Obdělání půdy válením v rovině a svahu do 1:5</t>
  </si>
  <si>
    <t>-1361556568</t>
  </si>
  <si>
    <t xml:space="preserve">" BT 20/ hutnění substrátu válcem bez vibrace 3,5 t "         </t>
  </si>
  <si>
    <t>1245,0</t>
  </si>
  <si>
    <t>SO 01.4 C</t>
  </si>
  <si>
    <t>Plocha pod křesly a koši - C</t>
  </si>
  <si>
    <t>181951112-09</t>
  </si>
  <si>
    <t>Úprava pláně v hornině třídy těžitelnosti I, skupiny 1 až 3 se zhutněním - ručně vibrační deskou</t>
  </si>
  <si>
    <t>2076162354</t>
  </si>
  <si>
    <t>" BT 22 / úprava pláně pod  ŠD ( ručně,lokálně pod křesla+koše )"        22,0+4,0</t>
  </si>
  <si>
    <t>564811112-09</t>
  </si>
  <si>
    <t>Podklad ze štěrkodrtě ŠD tl 60 mm -  malé plochy 1,0x1,0m,  ruční mechanizace</t>
  </si>
  <si>
    <t>1186817526</t>
  </si>
  <si>
    <t>" zbytek tl. ŠD  dle vzor.řezu (nad rámec lože 40mm započt. v pokládce dlaždic) "</t>
  </si>
  <si>
    <t>" BT 22 /  podkladní vrrstva ŠD fr.0/63, pod křesla +koše "   22,0+4,0</t>
  </si>
  <si>
    <t>596811321</t>
  </si>
  <si>
    <t>Kladení velkoformátové betonové dlažby tl do 100 mm velikosti přes 0,5 m2 pl do 300 m2</t>
  </si>
  <si>
    <t>816094305</t>
  </si>
  <si>
    <t>" v ceně i dodávka lože 4cm z kameniva HDK fr.4-8cm "</t>
  </si>
  <si>
    <t xml:space="preserve">" BT 23 /uložení dlaždice velkormátové vel. 100/100/60cm:  pod křesla  22ks + koše 4ks"  </t>
  </si>
  <si>
    <t>(22+4)*1,0*1,0</t>
  </si>
  <si>
    <t>59246019-06</t>
  </si>
  <si>
    <t>dlažba velkoformátová betonová vibrolitá plochy 1m2: 1000x1000mm/ tl 60mm  přírodní</t>
  </si>
  <si>
    <t>1338515701</t>
  </si>
  <si>
    <t xml:space="preserve">" BT 23 / dodávka dlaždice velkormátové vel. 100/100/60cm:  pod křesla  22ks + koše 4ks"  </t>
  </si>
  <si>
    <t>(22+4)*1,0*1,0*1,03</t>
  </si>
  <si>
    <t>-158191958</t>
  </si>
  <si>
    <t>SO 01.5 D</t>
  </si>
  <si>
    <t>Okolí stromů - D</t>
  </si>
  <si>
    <t>919791061</t>
  </si>
  <si>
    <t>Montáž ochrany stromů v komunikaci bez vnitřní výplně a volně položeným rámem plochy do 1 m2</t>
  </si>
  <si>
    <t>-1036813562</t>
  </si>
  <si>
    <t>" výkr. DPS -str. 24, Výsadba stromu do štěrk záhonu - Detail "</t>
  </si>
  <si>
    <t xml:space="preserve">" BT 25/ ochran. rámeček stromů dle Detailu (z Lprofilů, 24mb/4mb/1ks)"  </t>
  </si>
  <si>
    <t>24,0/4,0</t>
  </si>
  <si>
    <t>74910198-8</t>
  </si>
  <si>
    <t>rám ochranný ke stromům, velikost rámu 1000x1000mm, z L- profilu 80/40/8 (4mb/1ks rámu) + 4x kotva, ocel.trn dl.800mm k fixaci/ atyp, svařenec</t>
  </si>
  <si>
    <t>-1346252133</t>
  </si>
  <si>
    <t>" BT 25+26/ ochran. rámeček stromů dle Detailu ( atyp z L profilů vč. kotev. trnů) "</t>
  </si>
  <si>
    <t>998231411</t>
  </si>
  <si>
    <t>Ruční přesun hmot pro sadovnické a krajinářské úpravy do 100 m</t>
  </si>
  <si>
    <t>1903177401</t>
  </si>
  <si>
    <t>184911161</t>
  </si>
  <si>
    <t>Mulčování záhonů kačírkem tl. vrstvy do 0,1 m v rovině a svahu do 1:5</t>
  </si>
  <si>
    <t>1834289718</t>
  </si>
  <si>
    <t>" BT 24/ štěrdk.drť fr. 32-63. tl. 100mm (zamulčo. výsadb.mísy stromů)"  6,0</t>
  </si>
  <si>
    <t>58343959</t>
  </si>
  <si>
    <t>kamenivo drcené hrubé frakce 32/63</t>
  </si>
  <si>
    <t>760267596</t>
  </si>
  <si>
    <t>" BT 24/ štěrk. HDK  fr. 32-63. tl. 100mm,   6,0m2  "</t>
  </si>
  <si>
    <t>0,10*6,0*1,7*1,03</t>
  </si>
  <si>
    <t>998229111</t>
  </si>
  <si>
    <t>Přesun hmot ruční pro pozemní komunikace s krytem z kameniva, betonu,živice na vzdálenost do 50 m</t>
  </si>
  <si>
    <t>1038534546</t>
  </si>
  <si>
    <t>ODVOZzem02</t>
  </si>
  <si>
    <t>2,6</t>
  </si>
  <si>
    <t>SO 02 - MOBILIÁŘ</t>
  </si>
  <si>
    <t>887819878</t>
  </si>
  <si>
    <t>" BT/ SO 02   - MOBILIÁŘ"</t>
  </si>
  <si>
    <t>" výkresy:  D- DOKUMENTACE OBJEKTŮ...(příloha Manuál DPS - str. 19...21)"</t>
  </si>
  <si>
    <t>" Poznámka odkazu VV na příslušn.část dokument.platí pro všechny položky  SO 02"</t>
  </si>
  <si>
    <t>" odvoz výkopků z patek mobiliáře"</t>
  </si>
  <si>
    <t>" BT 25/ lavice, křesla stabilní  "             15,0*0,080</t>
  </si>
  <si>
    <t>" BT 26/ lavice, křesla otočná  "                 7,0*(0,5*0,5*0,8*1)</t>
  </si>
  <si>
    <t>426739147</t>
  </si>
  <si>
    <t>" naložení ručních výkopů z mobiláře na DP pro jednotný odvoz</t>
  </si>
  <si>
    <t>2016280343</t>
  </si>
  <si>
    <t>ODVOZzem02*(1,7+1,8)/2</t>
  </si>
  <si>
    <t>-1403001290</t>
  </si>
  <si>
    <t>936104213-01</t>
  </si>
  <si>
    <t xml:space="preserve">Osazení a montáž stabilní odpadkový koš se zabetonov.+ ukotvením noh (vč.dodávky průvlek.kotev) do beton.patky, vč. betonu, výkopu, odklizením zbylé zeminy </t>
  </si>
  <si>
    <t>-1032180766</t>
  </si>
  <si>
    <t>" BT 26/ koš betonový, kotvený, spodní stavba  "            4</t>
  </si>
  <si>
    <t>74910134-91</t>
  </si>
  <si>
    <t>koš odpadkový z vysokopevnostního betonu (HSC)  485x745/v.800mm, vnitř. pozink. nádoba 120L</t>
  </si>
  <si>
    <t>748394170</t>
  </si>
  <si>
    <t>" BT 26/ koš betonový (dle výkr.DPS- STR.29) "         4</t>
  </si>
  <si>
    <t>936124112-11</t>
  </si>
  <si>
    <t xml:space="preserve">Montáž stabilní parkové lavice pro 1 osobu se zabetonov.noh + ukotvením (vč.dodávky 4 ks chem.kotev M8x165) do 2 beton.patek (celk.0,08m3) , vč. betonu C12/15, výkopu, odklizením zbylé zeminy </t>
  </si>
  <si>
    <t>2424262</t>
  </si>
  <si>
    <t>" BT 25/ lavice, křesla stabilní  "             15,0</t>
  </si>
  <si>
    <t>74910100-1</t>
  </si>
  <si>
    <t>křeslo pro 1 osobu  s opěradlem, kotvené, š.588/hl.650/v.808 m konstrukce-kov AL slitina, sedák i opěradlo - trop. nebo akát. dřevo bez PÚ, područky</t>
  </si>
  <si>
    <t>-172299845</t>
  </si>
  <si>
    <t xml:space="preserve">" křeslo dle výkr.  D.2- DPS - str. 19,20 "         </t>
  </si>
  <si>
    <t>936124112-12</t>
  </si>
  <si>
    <t xml:space="preserve">Montáž otočné stabilní parkové lavice pro 1 osobu se zabetonov.1 nohy + ukotvením (bez dodávky kotev.otočn. mechanismu= vlastní specifikace křesla) do 1 beton.patky (500/500/800mm), vč. betonu C12/15, výkopu, odklizením zbylé zeminy </t>
  </si>
  <si>
    <t>-402803662</t>
  </si>
  <si>
    <t>" BT 26/ lavice, křesla otočná  "                 7,0</t>
  </si>
  <si>
    <t>74910109-2</t>
  </si>
  <si>
    <t>otočná litinová lavička kotvená, dl.1600/v.800 m konstrukce-litina, sedák i opěradlo - akát bez PÚ, vč. 2 otáčecích ložisek a kotvení</t>
  </si>
  <si>
    <t>-1247714847</t>
  </si>
  <si>
    <t>" BT 26/ lavice, křesla OTOČNÁ  "           7</t>
  </si>
  <si>
    <t>-1821453213</t>
  </si>
  <si>
    <t>SKLADKAzem3</t>
  </si>
  <si>
    <t>16,71</t>
  </si>
  <si>
    <t>STROM2530ks3</t>
  </si>
  <si>
    <t>FolieISmb3</t>
  </si>
  <si>
    <t>m2ROHOZ3</t>
  </si>
  <si>
    <t>4,8</t>
  </si>
  <si>
    <t>VODAvysadb31</t>
  </si>
  <si>
    <t>0,6</t>
  </si>
  <si>
    <t>DRENtextil3</t>
  </si>
  <si>
    <t>22,054</t>
  </si>
  <si>
    <t>spodSUBSTRAT</t>
  </si>
  <si>
    <t>19,32</t>
  </si>
  <si>
    <t>SO 03 - ŘEŠENÍ ZELENĚ</t>
  </si>
  <si>
    <t>horniSUBSTRAT</t>
  </si>
  <si>
    <t>15,96</t>
  </si>
  <si>
    <t>VODApece31</t>
  </si>
  <si>
    <t>1,8</t>
  </si>
  <si>
    <t>SO 03.1.A - Stromy ve štěrkovém trávníku - výsadby, rozvojová  péče (do konce veget.období)</t>
  </si>
  <si>
    <t xml:space="preserve">    3.1A - STROMY - VÝSADBA</t>
  </si>
  <si>
    <t xml:space="preserve">    3.2A - STROMY - ROZVOJOVÁ PÉČE DO KONCE VEGETAČNÍHO OBDOBÍ</t>
  </si>
  <si>
    <t>3.1A</t>
  </si>
  <si>
    <t>STROMY - VÝSADBA</t>
  </si>
  <si>
    <t>171201201</t>
  </si>
  <si>
    <t>853117770</t>
  </si>
  <si>
    <t>" BT/ SO 03   - ZELEŇ -  VÝSADBA STROMŮ....."</t>
  </si>
  <si>
    <t>" výkresy:  D- DOKUMENTACE OBJEKTŮ...(příloha Manuál DPS - str. 22...24)"</t>
  </si>
  <si>
    <t>" Poznámka odkazu VV na příslušn.část dokument.platí pro všechny položky  SO 03.1"</t>
  </si>
  <si>
    <t>" BT 3.1+TZ / výsadba strom: vým. půdy 50%, jáma 5m3*6 ks  OK 25-30 "</t>
  </si>
  <si>
    <t>" odvoz (do 20km) odpadu na skládku (výměna za substrát)  je započten v ceně jam s výměnou "</t>
  </si>
  <si>
    <t>6*5,0</t>
  </si>
  <si>
    <t>" BT 5/ - čistá zemina zpět. použitá do SPODNÍHO substrátu stromů "    -7,59</t>
  </si>
  <si>
    <t>" BT 9/ - čistá zemina zpět. použitá do HORNÍHO  substrátu stromů "     -5,70</t>
  </si>
  <si>
    <t>Mezisoučet           BT 11/  odvoz přebytečného výkopku na skládku   16,71m3</t>
  </si>
  <si>
    <t>-1387335967</t>
  </si>
  <si>
    <t xml:space="preserve"> "BT 11/  odvoz přebytečného výkopku na skládku   16,71m3 "</t>
  </si>
  <si>
    <t>SKLADKAzem3*(1,7+1,8)/2</t>
  </si>
  <si>
    <t>139001101</t>
  </si>
  <si>
    <t>Příplatek za ztížení vykopávky v blízkosti podzemního vedení</t>
  </si>
  <si>
    <t>-1088397212</t>
  </si>
  <si>
    <t>" výkop jam pro stromy v blízkosti IS "</t>
  </si>
  <si>
    <t xml:space="preserve">" dle BT 15 + TZ+DETAIL / výsad.strom ok 25/30:  6 ks, bariéra  25m"   </t>
  </si>
  <si>
    <t>0,50*25,0*1,0</t>
  </si>
  <si>
    <t>183101225</t>
  </si>
  <si>
    <t>Jamky pro výsadbu s výměnou 50 % půdy zeminy tř 1 až 4 objem do 5 m3 v rovině a svahu do 1:5</t>
  </si>
  <si>
    <t>-1164326553</t>
  </si>
  <si>
    <t xml:space="preserve">" BT  1 + TZ / stromy ok.25/30cm, 6ks - výsadb.jáma 5m3  "  </t>
  </si>
  <si>
    <t>10321002-03</t>
  </si>
  <si>
    <t>pěstební substrát míchaný na stavbě - bez obsahu organických látek ( míchaná směs: 35% původní pročištěná zemina, 65 % štěrk fr.16/32)  vč. potřebné technologické manipulace na deponii stavby a  dodávek štěrku</t>
  </si>
  <si>
    <t>416533020</t>
  </si>
  <si>
    <t>" míchaná směs na deponii stavby ( využití původní zeminy z jamek =35% směsi, celkem 7,59m3) "</t>
  </si>
  <si>
    <t>"  lokální rozvozy smíchané směsi = Nakládání+ Vodorov.přemístění do 50m "</t>
  </si>
  <si>
    <t>" BT 3/  SPODNÍ  pěstební strukturální substrát (35 % původní zemina, 65 % štěrkodrť 16/32) "</t>
  </si>
  <si>
    <t>"  vč. sléhavosti 40 %, pro  6 ks =19,32m3"                19,32</t>
  </si>
  <si>
    <t>10321002-04</t>
  </si>
  <si>
    <t>pěstební substrát míchaný na stavbě - s obsahem organických látek ( míchaná směs: 10% kompost, 30% původní pročištěná zemina, 60 % štěrk fr.16/32)  vč. potřebné technologické manipulace na deponii stavby a  dodávek štěrku a kompostu</t>
  </si>
  <si>
    <t>-694557809</t>
  </si>
  <si>
    <t>" míchaná směs na deponii stavby ( využití původní zeminy z jamek = 30% směsi =celkem 5,7m3) "</t>
  </si>
  <si>
    <t>" BT 4 /  HORNÍ  pěstební strukturální substrát (30 % původní zemina, 60 % štěrkodrť 16/32 +  10% kompost) "</t>
  </si>
  <si>
    <t>"  vč. sléhavosti 40 %, pro  6 ks =15,96m3"                15,96</t>
  </si>
  <si>
    <t>67806789</t>
  </si>
  <si>
    <t xml:space="preserve">" BT 3+6/  lokální rozvozy substrátu (po namíchání)   z deponie stavby   </t>
  </si>
  <si>
    <t>-979109338</t>
  </si>
  <si>
    <t>" BT 3+6/  nalož. pro lokální rozvozy substrátu (po namíchání)   z deponie stavby   "</t>
  </si>
  <si>
    <t>183106613</t>
  </si>
  <si>
    <t>Ochrana stromu protikořenovou clonou v rovině nebo na svahu do 1:5 hloubky do 1000 mm</t>
  </si>
  <si>
    <t>881023270</t>
  </si>
  <si>
    <t>" ochrana IS proti kořenům , mtž. clony do vyhloubené jámy"</t>
  </si>
  <si>
    <t xml:space="preserve">" BT 15 + TZ+DETAIL / výsad.strom ok 25/30:  6 ks, bariéra  š.1m (Rootcontrool)"   </t>
  </si>
  <si>
    <t>25,0</t>
  </si>
  <si>
    <t>693112970-12</t>
  </si>
  <si>
    <t>ochranná protikořenová folie (např. bariéra ROOTCONTROL š.1m) - netkaná textilie ze 100 % polypropylenu se speciální povrchovou úpravou</t>
  </si>
  <si>
    <t>-673290347</t>
  </si>
  <si>
    <t>1,0*FolieISmb3*1,15</t>
  </si>
  <si>
    <t>183403132</t>
  </si>
  <si>
    <t>Obdělání půdy rytím zemina tř 3 v rovině a svahu do 1:5</t>
  </si>
  <si>
    <t>-486526985</t>
  </si>
  <si>
    <t>" mechan. rozpojení dna jámy pro výsadbu stromu "</t>
  </si>
  <si>
    <t>" BT 3.2+ TZ+DETAIL / výsadba stromy ok 25/30:  6 ks "</t>
  </si>
  <si>
    <t>STROM2530ks3*PI*(1,8/2)^2</t>
  </si>
  <si>
    <t>" dtto stěny "</t>
  </si>
  <si>
    <t>STROM2530ks3*PI*1,8*1,3</t>
  </si>
  <si>
    <t>184102117</t>
  </si>
  <si>
    <t>Výsadba dřeviny s balem D do 1 m do jamky se zalitím v rovině a svahu do 1:5</t>
  </si>
  <si>
    <t>-198361302</t>
  </si>
  <si>
    <t>" BT 2 + TZ / stromy ok.25/30cm, 6ks - výsadba "                  6</t>
  </si>
  <si>
    <t>0265035-31</t>
  </si>
  <si>
    <t>Platanus acerifolia ´Valis causa´ - platan javorolistý /odolný vůči skvrnám a chorobám,  Vk/sol, 4xp,  ok. 25/30, ZB nasazení koruny min. 3,0 m, soliterní strom listnatý</t>
  </si>
  <si>
    <t>1004183430</t>
  </si>
  <si>
    <t>" BT  1/ Platanus acerifolia ´Valis causa´ "           6</t>
  </si>
  <si>
    <t>184215133-43</t>
  </si>
  <si>
    <t>Ukotvení kmene dřevin 4 kůly D do 0,1 m délky do 3 m, vč. 2 řad spojovacích příček,  vč. dodávky drátů a pásky</t>
  </si>
  <si>
    <t>1377265503</t>
  </si>
  <si>
    <t>" Položka je vč. dodávek drátů a pásky a jutoviny "</t>
  </si>
  <si>
    <t>" BT 12 + TZ / stromy ok.25/ 30cm, 6ks  - kotvení  4 kůlové"</t>
  </si>
  <si>
    <t>605912570-9</t>
  </si>
  <si>
    <t>kůl vyvazovací dřevěný impregnovaný D 9cm dl 3,0m</t>
  </si>
  <si>
    <t>1590861282</t>
  </si>
  <si>
    <t>STROM2530ks3*4</t>
  </si>
  <si>
    <t>60591320</t>
  </si>
  <si>
    <t>kulatina odkorněná D 7-15cm do dl 5m</t>
  </si>
  <si>
    <t>1584837909</t>
  </si>
  <si>
    <t>" 2 řady spojovacích příčlí   kotvících kůlů"</t>
  </si>
  <si>
    <t>(STROM2530ks3*4*0,9)*1,10</t>
  </si>
  <si>
    <t>(STROM2530ks3*4*0,6)*1,10</t>
  </si>
  <si>
    <t>184215413-09</t>
  </si>
  <si>
    <t>Osazení závlahové hadice  při výsadbě dřevin v rovině nebo na svahu do 1:5</t>
  </si>
  <si>
    <t>1902829280</t>
  </si>
  <si>
    <t xml:space="preserve">" BT 14/-závlahový systém: drenážní hadice flexibilní    6 ks + výkr. Detail stromu "     </t>
  </si>
  <si>
    <t>6*(1,0+2,0)</t>
  </si>
  <si>
    <t>28611222</t>
  </si>
  <si>
    <t>trubka drenážní flexibilní celoperforovaná PVC-U SN 4 DN 80 pro meliorace, dočasné nebo odlehčovací drenáže</t>
  </si>
  <si>
    <t>-872073971</t>
  </si>
  <si>
    <t xml:space="preserve">" BT 14/-závlahový systém: drenážní hadice flexibilní    6 ks"     </t>
  </si>
  <si>
    <t>184501141</t>
  </si>
  <si>
    <t>Zhotovení obalu z rákosové nebo kokosové rohože v rovině a svahu do 1:5</t>
  </si>
  <si>
    <t>-1919812647</t>
  </si>
  <si>
    <t>" BT 13 + TZ + výkr. DETAIL / stromy ok.25/30cm, 6ks : rákosová rohož š.2m "</t>
  </si>
  <si>
    <t>" Položka je vč. dodávek drátů  "</t>
  </si>
  <si>
    <t>((0,30+0,1)*2,0)*6</t>
  </si>
  <si>
    <t>618940030</t>
  </si>
  <si>
    <t>rákos ohradový neloupaný 60x200cm</t>
  </si>
  <si>
    <t>1796379933</t>
  </si>
  <si>
    <t>m2ROHOZ3*1,04</t>
  </si>
  <si>
    <t>185802114</t>
  </si>
  <si>
    <t>Hnojení půdy umělým hnojivem k jednotlivým rostlinám v rovině a svahu do 1:5</t>
  </si>
  <si>
    <t>398883828</t>
  </si>
  <si>
    <t xml:space="preserve">" BT 1 + TZ / stromy ok.25/30cm, 6 ks -5 tablet/1strom  (10g tableta) " </t>
  </si>
  <si>
    <t>STROM2530ks3*5*0,010*0,001+0,001</t>
  </si>
  <si>
    <t>25111111-01</t>
  </si>
  <si>
    <t xml:space="preserve">hnojivo postupně rozpustné k rostlinám - tablety  10g </t>
  </si>
  <si>
    <t>772845028</t>
  </si>
  <si>
    <t xml:space="preserve">"  5 tablet / 1strom  (10g tableta)"       </t>
  </si>
  <si>
    <t>STROM2530ks3*5*1,03</t>
  </si>
  <si>
    <t>185804311</t>
  </si>
  <si>
    <t>Zalití rostlin vodou plocha do 20 m2</t>
  </si>
  <si>
    <t>161538897</t>
  </si>
  <si>
    <t>" BT 1 + TZ / stromy ok.25/30cm, 6ks - 1. zálivka po výsadbě "</t>
  </si>
  <si>
    <t>STROM2530ks3*0,100*1</t>
  </si>
  <si>
    <t xml:space="preserve">Mezisoučet   </t>
  </si>
  <si>
    <t>185851121</t>
  </si>
  <si>
    <t>Dovoz vody pro zálivku rostlin za vzdálenost do 1000 m</t>
  </si>
  <si>
    <t>-391655064</t>
  </si>
  <si>
    <t>185851129</t>
  </si>
  <si>
    <t>Příplatek k dovozu vody pro zálivku rostlin do 1000 m ZKD 1000 m</t>
  </si>
  <si>
    <t>1486205314</t>
  </si>
  <si>
    <t>" cenu (počet km) za dovozovou vzdálenost si dodavatel upraví dle vlastních možností "</t>
  </si>
  <si>
    <t>VODAvysadb31*(2-1)</t>
  </si>
  <si>
    <t>211531111-32</t>
  </si>
  <si>
    <t>Výplň odvodňovacích žeber nebo trativodů kamenivem hrubým drceným frakce 16 až 32 mm</t>
  </si>
  <si>
    <t>2009519194</t>
  </si>
  <si>
    <t>"  výsadba stromy: štěrkový podsyp (oddrenážov. jámy úprava)  tl. 15cm "</t>
  </si>
  <si>
    <t>" BT 10+ TZ+DETAIL / výsadba stromy ok 25/30:  6 ks   celkem 3m3"</t>
  </si>
  <si>
    <t>m3LOZE3</t>
  </si>
  <si>
    <t>STROM2530ks3*PI*(1,8/2)^2*0,15</t>
  </si>
  <si>
    <t>3,0-2,29</t>
  </si>
  <si>
    <t>m3LOZEcelkem3</t>
  </si>
  <si>
    <t>211971121</t>
  </si>
  <si>
    <t>Zřízení opláštění žeber nebo trativodů geotextilií v rýze nebo zářezu sklonu přes 1:2 š do 2,5 m</t>
  </si>
  <si>
    <t>303669534</t>
  </si>
  <si>
    <t>" BT 1+ TZ+DETAIL / výsadba stromy: štěrkový podsyp (oddrenážov. jámy úprava) 6 ks jam "</t>
  </si>
  <si>
    <t>" filtrač. geotextilie přes celé dno jámy vč. obvod. vytažení 0,20m "</t>
  </si>
  <si>
    <t>STROM2530ks3*(PI*(1,8/2)^2+PI*1,8*0,20)</t>
  </si>
  <si>
    <t>69311068</t>
  </si>
  <si>
    <t>geotextilie netkaná separační, ochranná, filtrační, drenážní PP 300g/m2</t>
  </si>
  <si>
    <t>2117637261</t>
  </si>
  <si>
    <t>DRENtextil3*1,02</t>
  </si>
  <si>
    <t>1926191116</t>
  </si>
  <si>
    <t>3.2A</t>
  </si>
  <si>
    <t>STROMY - ROZVOJOVÁ PÉČE DO KONCE VEGETAČNÍHO OBDOBÍ</t>
  </si>
  <si>
    <t>184801121</t>
  </si>
  <si>
    <t>Ošetřování vysazených dřevin soliterních v rovině a svahu do 1:5</t>
  </si>
  <si>
    <t>104184511</t>
  </si>
  <si>
    <t>" TZ / výsadba soliterních STROMŮ  - 1.ošetření  po výsadbě /rozvojová péče "</t>
  </si>
  <si>
    <t>184852322</t>
  </si>
  <si>
    <t>Řez stromu výchovný alejových stromů výšky přes 4 do 6 m</t>
  </si>
  <si>
    <t>-1823560237</t>
  </si>
  <si>
    <t>" TZ/  výsadba soliterních STROMŮ  - výchovný řez při  výsadbě/ rozvojová péče "</t>
  </si>
  <si>
    <t>-1820639134</t>
  </si>
  <si>
    <t>" BT 17 + TZ / stromy ok.25/30cm, 6ks - zálivky ROZVOJOVÁ PÉČE "</t>
  </si>
  <si>
    <t>STROM2530ks3*0,100*3</t>
  </si>
  <si>
    <t>106388877</t>
  </si>
  <si>
    <t>-2009445734</t>
  </si>
  <si>
    <t>VODApece31*(2-1)</t>
  </si>
  <si>
    <t>sterkTRAVA31</t>
  </si>
  <si>
    <t>1245</t>
  </si>
  <si>
    <t>TravaVODA31</t>
  </si>
  <si>
    <t>13,25</t>
  </si>
  <si>
    <t>travaVODApece32</t>
  </si>
  <si>
    <t>53</t>
  </si>
  <si>
    <t>kostkyTRAVA31</t>
  </si>
  <si>
    <t>80</t>
  </si>
  <si>
    <t>SO 03.1.B - Štěrkový trávník, kostky trávník - Biologická část - založení, rozvojová péče (do předání trávníku)</t>
  </si>
  <si>
    <t xml:space="preserve">    3.1.B - ŠTERKOVÝ TRÁVNÍK  výsevem, ZATRAVN. KOSTEK - ZALOŽENÍ TRÁVNÍKŮ</t>
  </si>
  <si>
    <t xml:space="preserve">    3.2.B - ŠTERKOVÝ TRÁVNÍK výsevem,ZATRAV.KOSTKY-  ROZVOJ. PÉČE DO PŘEDÁNÍ TRÁVNÍKU</t>
  </si>
  <si>
    <t>3.1.B</t>
  </si>
  <si>
    <t>ŠTERKOVÝ TRÁVNÍK  výsevem, ZATRAVN. KOSTEK - ZALOŽENÍ TRÁVNÍKŮ</t>
  </si>
  <si>
    <t>230966700</t>
  </si>
  <si>
    <t>" BT/ SO 03   - ZELEŇ -  ŠTĚRKOVÝ TRÁVNÍK....."</t>
  </si>
  <si>
    <t>" výkresy:  D- DOKUMENTACE OBJEKTŮ...(příloha DPS - str. 17+24)+ Situace C3+TZ "</t>
  </si>
  <si>
    <t>" Poznámka odkazu VV na příslušn.část dokument.platí pro všechny položky  SO 03.1B"</t>
  </si>
  <si>
    <t>" BT 24 + TZ/  štěrkový  trávník, výsevem "</t>
  </si>
  <si>
    <t>" Technologie založení trávníků: JTÚ, urovnání  spec. štěrk. substrátu "</t>
  </si>
  <si>
    <t>" po odplevelení a rotavátoru"</t>
  </si>
  <si>
    <t>181451131</t>
  </si>
  <si>
    <t>Založení parkového trávníku výsevem plochy přes 1000 m2 v rovině a ve svahu do 1:5</t>
  </si>
  <si>
    <t>1473209106</t>
  </si>
  <si>
    <t>" BT 24 + TZ /  štěrkový  trávník, výsevem "</t>
  </si>
  <si>
    <t>00572420-29</t>
  </si>
  <si>
    <t>osivo travní - speciální suchovzdorná směs, přesné složení upřesněno dle stanovištních podmínek během realizace a odsouhlaseno architektem, odolnější směs snášející zátěž, výsev 20-30g/m2</t>
  </si>
  <si>
    <t>kg</t>
  </si>
  <si>
    <t>-953758307</t>
  </si>
  <si>
    <t xml:space="preserve"> " atypická směs, míchaná specilaně pro dané podmínky a stavbu "</t>
  </si>
  <si>
    <t>"(suchomilná trávo-bylinná společenstva – vysoké procento dvouděložných -"</t>
  </si>
  <si>
    <t>" - řebříčky,jestřábníky, příprava směsi specializovanou firmou) "</t>
  </si>
  <si>
    <t>" TZ:  trávník štěrkový  - výsev 20-30g/m2  + 3% ztratné"</t>
  </si>
  <si>
    <t>sterkTRAVA31*(0,020+0,030)/2*1,03</t>
  </si>
  <si>
    <t>183403113</t>
  </si>
  <si>
    <t>Obdělání půdy frézováním v rovině a svahu do 1:5</t>
  </si>
  <si>
    <t>-1884013627</t>
  </si>
  <si>
    <t>" obdělání půdY pro trávník "</t>
  </si>
  <si>
    <t>183403152</t>
  </si>
  <si>
    <t>Obdělání půdy vláčením v rovině a svahu do 1:5</t>
  </si>
  <si>
    <t>2022730882</t>
  </si>
  <si>
    <t>" BT 23/vyvláč. po odplevelení ploch pro trávníky: 1x cykl  po slehnutí veget.vrstev  "</t>
  </si>
  <si>
    <t>1*sterkTRAVA31</t>
  </si>
  <si>
    <t>183403153</t>
  </si>
  <si>
    <t>Obdělání půdy hrabáním v rovině a svahu do 1:5</t>
  </si>
  <si>
    <t>-143909240</t>
  </si>
  <si>
    <t>2*sterkTRAVA31</t>
  </si>
  <si>
    <t>1044172723</t>
  </si>
  <si>
    <t>184802111</t>
  </si>
  <si>
    <t>Chemické odplevelení před založením kultury nad 20 m2 postřikem na široko v rovině a svahu do 1:5</t>
  </si>
  <si>
    <t>642390413</t>
  </si>
  <si>
    <t>" BT 23/  bezplevelná úprava pro trávníky: 1x cykl  po slehnutí  nové veget. vrstvy "</t>
  </si>
  <si>
    <t>" odplevelení zaspárov. plochy  přes osetím   (spáry= v rámci SO 01.4 -A dlažby, BT 14) "</t>
  </si>
  <si>
    <t>1*kostkyTRAVA31</t>
  </si>
  <si>
    <t>185802113</t>
  </si>
  <si>
    <t>Hnojení půdy umělým hnojivem na široko v rovině a svahu do 1:5</t>
  </si>
  <si>
    <t>1112318547</t>
  </si>
  <si>
    <t>" obdělání půd pro trávník : TZ startovací hnojivo "</t>
  </si>
  <si>
    <t>sterkTRAVA31*0,30*0,001</t>
  </si>
  <si>
    <t>25191155-11</t>
  </si>
  <si>
    <t>hnojivo startovací - pro založení trávníků,   spotřeba 30g/m2</t>
  </si>
  <si>
    <t>-1836536941</t>
  </si>
  <si>
    <t>sterkTRAVA31*0,030*1,03</t>
  </si>
  <si>
    <t>180405111</t>
  </si>
  <si>
    <t>Založení trávníku ve vegetačních prefabrikátech výsevem semene v rovině a ve svahu do 1:5</t>
  </si>
  <si>
    <t>-1294325562</t>
  </si>
  <si>
    <t>" SROVNÁVACÍ POLOŽKA pro zatravnění žulov. kostek "</t>
  </si>
  <si>
    <t>"  viz. SO 01.4 - A  nástupy ze zatravněné kamenné kostky "</t>
  </si>
  <si>
    <t>" BT 14/  osetí dlažby z kostky do spár  (spáry+substrát = započteno v SO 01.4-A)"</t>
  </si>
  <si>
    <t>1277845104</t>
  </si>
  <si>
    <t>"(suchomilná trávo-bylinná společenstva – vysoké procento dvouděložných "</t>
  </si>
  <si>
    <t>" BT 14/  osivo dlažby z kostky do spár:   nástupy celkem=80m2 "</t>
  </si>
  <si>
    <t>" distanční plocha=podíl zeleně do 30% "</t>
  </si>
  <si>
    <t>(80,0*(0,020+0,030)/2*1,03)*0,30</t>
  </si>
  <si>
    <t>185804312</t>
  </si>
  <si>
    <t>Zalití rostlin vodou plocha přes 20 m2</t>
  </si>
  <si>
    <t>1184157038</t>
  </si>
  <si>
    <t>" BT 24+ TZ /  štěrkový trávník, výsevem  "</t>
  </si>
  <si>
    <t>" 1. zálivka po založení ( cca 10L/m2,  výsev) "</t>
  </si>
  <si>
    <t>sterkTRAVA31*0,010</t>
  </si>
  <si>
    <t>" + dtto  zatravněné kostky BT 14/ "</t>
  </si>
  <si>
    <t>kostkyTRAVA31*0,010</t>
  </si>
  <si>
    <t>1755172724</t>
  </si>
  <si>
    <t>312975124</t>
  </si>
  <si>
    <t>TravaVODA31*(2-1)</t>
  </si>
  <si>
    <t>-789030480</t>
  </si>
  <si>
    <t>3.2.B</t>
  </si>
  <si>
    <t>ŠTERKOVÝ TRÁVNÍK výsevem,ZATRAV.KOSTKY-  ROZVOJ. PÉČE DO PŘEDÁNÍ TRÁVNÍKU</t>
  </si>
  <si>
    <t>184802611-01</t>
  </si>
  <si>
    <t xml:space="preserve">Chemické odplevelení po založení kultury -selektivním herbicidem - postřikem na široko v rovině a svahu do 1:5 vč. dodávky herbicidu </t>
  </si>
  <si>
    <t>-581049644</t>
  </si>
  <si>
    <t>" TZ -Založení travn. ploch výsevem - ROZVOJ.PÉČE DO PŘEDÁNÍ TRÁVNÍKU "</t>
  </si>
  <si>
    <t>sterkTRAVA31*1</t>
  </si>
  <si>
    <t>kostkyTRAVA31*1</t>
  </si>
  <si>
    <t>919895055</t>
  </si>
  <si>
    <t>" BT 27/ hnojení   5g dusíku "</t>
  </si>
  <si>
    <t>sterkTRAVA31*0,005*0,001</t>
  </si>
  <si>
    <t>25191155-13</t>
  </si>
  <si>
    <t>hnojivo dusíkaté granulované pro údržbu  trávníků - spotřeba 5g/m2</t>
  </si>
  <si>
    <t>1085738826</t>
  </si>
  <si>
    <t>sterkTRAVA31*0,005</t>
  </si>
  <si>
    <t>185803111</t>
  </si>
  <si>
    <t>Ošetření trávníku shrabáním v rovině a svahu do 1:5</t>
  </si>
  <si>
    <t>706744165</t>
  </si>
  <si>
    <t>" V cenách  započteno: pokosení se shrabáním a odvozem shrabu do 20km "</t>
  </si>
  <si>
    <t>185803211</t>
  </si>
  <si>
    <t>Uválcování trávníku v rovině a svahu do 1:5</t>
  </si>
  <si>
    <t>300172770</t>
  </si>
  <si>
    <t>185804215</t>
  </si>
  <si>
    <t>Vypletí záhonu trávníku po výsevu s naložením a odvozem odpadu do 20 km v rovině a svahu do 1:5</t>
  </si>
  <si>
    <t>-1116179720</t>
  </si>
  <si>
    <t>" cca 20% ploch ruční mechanické dopletí "</t>
  </si>
  <si>
    <t>0,20*sterkTRAVA31*1</t>
  </si>
  <si>
    <t>1671270101</t>
  </si>
  <si>
    <t>"  BT26/ zálivka rozvoj.péče do předání:  4 x 10L/m2"</t>
  </si>
  <si>
    <t>sterkTRAVA31*0,010*4</t>
  </si>
  <si>
    <t>kostkyTRAVA31*0,010*4</t>
  </si>
  <si>
    <t>-789601804</t>
  </si>
  <si>
    <t>-449306452</t>
  </si>
  <si>
    <t>travaVODApece32*(2-1)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</si>
  <si>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</si>
  <si>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</si>
  <si>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</si>
  <si>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</si>
  <si>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</si>
  <si>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</si>
  <si>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</si>
  <si>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</si>
  <si>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</si>
  <si>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</si>
  <si>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</si>
  <si>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</si>
  <si>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1024</t>
  </si>
  <si>
    <t>906183486</t>
  </si>
  <si>
    <t>" geometr. práce:  před  provádění stavby, při výstavbě   "</t>
  </si>
  <si>
    <t xml:space="preserve">" + zaměření skutečného stavu  po výstavbě " </t>
  </si>
  <si>
    <t>" komplet "                      1</t>
  </si>
  <si>
    <t>VRN2</t>
  </si>
  <si>
    <t>Příprava staveniště</t>
  </si>
  <si>
    <t>022003000-01</t>
  </si>
  <si>
    <t>Příprava staveniště - zajištění konstrukcí IS - vytyčení stávajících podzemních inženýrských sítí  před zahájením zemních prací , vč. zajištění aktualizace vyjádření (průběhů) u správců IS, vč.kopaných sond</t>
  </si>
  <si>
    <t>1451298558</t>
  </si>
  <si>
    <t>" Vytyčení stávajících podzemních inženýrských sítí  "</t>
  </si>
  <si>
    <t>" před zahájením zemních prací  vč. jejich ověření hloubky a polohy (kopané sondy)"</t>
  </si>
  <si>
    <t>" výkr. C3 - Kordinační situace / ing. sítě v blízkosti  v místech výsadeb a založení  "</t>
  </si>
  <si>
    <t>" + TZ: Koordinace výsadeb vegetačních prvků a technických sítí  "</t>
  </si>
  <si>
    <t>" +BT 37/ vytyčení sítí  7ks "</t>
  </si>
  <si>
    <t>" komplet "                  1</t>
  </si>
  <si>
    <t>VRN3</t>
  </si>
  <si>
    <t>Zařízení staveniště</t>
  </si>
  <si>
    <t>030001000</t>
  </si>
  <si>
    <t xml:space="preserve">Zařízení staveniště </t>
  </si>
  <si>
    <t>-47399982</t>
  </si>
  <si>
    <t xml:space="preserve">" výkr. C2  - Celková situace "          </t>
  </si>
  <si>
    <t>" vybudování, provoz, odstranění a zapravení povrchů po  ZS "</t>
  </si>
  <si>
    <t xml:space="preserve">" vč. DIO  pro vjezd, výjezd stavby " </t>
  </si>
  <si>
    <t>" (-mimo oplocení a zapáskování = samostatné položky dle Bilanč.tabulky/BT) "</t>
  </si>
  <si>
    <t>"   komplet "                1</t>
  </si>
  <si>
    <t>034103000</t>
  </si>
  <si>
    <t>Oplocení staveniště</t>
  </si>
  <si>
    <t>1689123918</t>
  </si>
  <si>
    <t>" BT 35/  oplocení staveniště (zřízení, odstranění) "</t>
  </si>
  <si>
    <t>" dle  výkr.  situace  VYTYČENÍ  (příloha DPS str. 16) "</t>
  </si>
  <si>
    <t>" oplocení dle obvodu stavby "         170,0</t>
  </si>
  <si>
    <t>034203000-1</t>
  </si>
  <si>
    <t>Opatření na ochranu pozemků - zapáskování prostoru</t>
  </si>
  <si>
    <t>-52426410</t>
  </si>
  <si>
    <t>" BT 36/ zapáskování prostoru (vč. odstranění)  ochrana vzcházejícího trávníku "</t>
  </si>
  <si>
    <t>"  ( po odstranění oplocení a ZS)  3x cykl "      170,0*3</t>
  </si>
  <si>
    <t>VRN4</t>
  </si>
  <si>
    <t>Inženýrská činnost</t>
  </si>
  <si>
    <t>043194000-10</t>
  </si>
  <si>
    <t>Ostatní zkoušky - agrochemický rozbor půdy a susbstrátů</t>
  </si>
  <si>
    <t>-728414379</t>
  </si>
  <si>
    <t>043194001-1</t>
  </si>
  <si>
    <t xml:space="preserve">Ostatní zkoušky  - SO 101 - analýza ověření kvalitativn.vlastností odpadu - dle MŽP Vyhláška 294 2005sb, příloha č.10 - po recyklaci použití na povrch terénu </t>
  </si>
  <si>
    <t>1879194993</t>
  </si>
  <si>
    <t>" komplet: odběr vzorků, rozbor, protokol "          1</t>
  </si>
  <si>
    <t>045002000</t>
  </si>
  <si>
    <t>Kompletační a koordinační činnost</t>
  </si>
  <si>
    <t>-395613737</t>
  </si>
  <si>
    <t>SEZNAM FIGUR</t>
  </si>
  <si>
    <t>Výměra</t>
  </si>
  <si>
    <t xml:space="preserve"> SO 01/ SO 01.1</t>
  </si>
  <si>
    <t>Použití figury:</t>
  </si>
  <si>
    <t xml:space="preserve"> SO 01/ SO 01.3</t>
  </si>
  <si>
    <t>rM2stromZONA13</t>
  </si>
  <si>
    <t xml:space="preserve"> SO 01/ SO 01.4</t>
  </si>
  <si>
    <t xml:space="preserve"> SO 02</t>
  </si>
  <si>
    <t xml:space="preserve"> SO 03/ SO 03.1.A</t>
  </si>
  <si>
    <t>m3LOZE200vs3</t>
  </si>
  <si>
    <t xml:space="preserve"> SO 03/ SO 03.1.B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</si>
</sst>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40</v>
      </c>
      <c r="AO17" s="23"/>
      <c r="AP17" s="23"/>
      <c r="AQ17" s="23"/>
      <c r="AR17" s="21"/>
      <c r="BE17" s="32"/>
      <c r="BS17" s="18" t="s">
        <v>41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83.25" customHeight="1">
      <c r="B23" s="22"/>
      <c r="C23" s="23"/>
      <c r="D23" s="23"/>
      <c r="E23" s="38" t="s">
        <v>45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47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48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49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50</v>
      </c>
      <c r="E29" s="49"/>
      <c r="F29" s="33" t="s">
        <v>51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52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53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54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55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56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57</v>
      </c>
      <c r="U35" s="56"/>
      <c r="V35" s="56"/>
      <c r="W35" s="56"/>
      <c r="X35" s="58" t="s">
        <v>58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60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61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62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61</v>
      </c>
      <c r="AI60" s="44"/>
      <c r="AJ60" s="44"/>
      <c r="AK60" s="44"/>
      <c r="AL60" s="44"/>
      <c r="AM60" s="66" t="s">
        <v>62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63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64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61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62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61</v>
      </c>
      <c r="AI75" s="44"/>
      <c r="AJ75" s="44"/>
      <c r="AK75" s="44"/>
      <c r="AL75" s="44"/>
      <c r="AM75" s="66" t="s">
        <v>62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65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20039-01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REVITALIZACE CENTRÁLNÍHO PROSTORU NOVÝCH SADŮ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22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BRNO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24</v>
      </c>
      <c r="AJ87" s="42"/>
      <c r="AK87" s="42"/>
      <c r="AL87" s="42"/>
      <c r="AM87" s="81" t="str">
        <f>IF(AN8="","",AN8)</f>
        <v>2. 7. 2020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25.65" customHeight="1">
      <c r="A89" s="40"/>
      <c r="B89" s="41"/>
      <c r="C89" s="33" t="s">
        <v>30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Statutání město Brno -Městská část Brno-střed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37</v>
      </c>
      <c r="AJ89" s="42"/>
      <c r="AK89" s="42"/>
      <c r="AL89" s="42"/>
      <c r="AM89" s="82" t="str">
        <f>IF(E17="","",E17)</f>
        <v>Ing. Magr. Lucie Radilová, DiS</v>
      </c>
      <c r="AN89" s="73"/>
      <c r="AO89" s="73"/>
      <c r="AP89" s="73"/>
      <c r="AQ89" s="42"/>
      <c r="AR89" s="46"/>
      <c r="AS89" s="83" t="s">
        <v>66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35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42</v>
      </c>
      <c r="AJ90" s="42"/>
      <c r="AK90" s="42"/>
      <c r="AL90" s="42"/>
      <c r="AM90" s="82" t="str">
        <f>IF(E20="","",E20)</f>
        <v xml:space="preserve"> 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67</v>
      </c>
      <c r="D92" s="96"/>
      <c r="E92" s="96"/>
      <c r="F92" s="96"/>
      <c r="G92" s="96"/>
      <c r="H92" s="97"/>
      <c r="I92" s="98" t="s">
        <v>68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69</v>
      </c>
      <c r="AH92" s="96"/>
      <c r="AI92" s="96"/>
      <c r="AJ92" s="96"/>
      <c r="AK92" s="96"/>
      <c r="AL92" s="96"/>
      <c r="AM92" s="96"/>
      <c r="AN92" s="98" t="s">
        <v>70</v>
      </c>
      <c r="AO92" s="96"/>
      <c r="AP92" s="100"/>
      <c r="AQ92" s="101" t="s">
        <v>71</v>
      </c>
      <c r="AR92" s="46"/>
      <c r="AS92" s="102" t="s">
        <v>72</v>
      </c>
      <c r="AT92" s="103" t="s">
        <v>73</v>
      </c>
      <c r="AU92" s="103" t="s">
        <v>74</v>
      </c>
      <c r="AV92" s="103" t="s">
        <v>75</v>
      </c>
      <c r="AW92" s="103" t="s">
        <v>76</v>
      </c>
      <c r="AX92" s="103" t="s">
        <v>77</v>
      </c>
      <c r="AY92" s="103" t="s">
        <v>78</v>
      </c>
      <c r="AZ92" s="103" t="s">
        <v>79</v>
      </c>
      <c r="BA92" s="103" t="s">
        <v>80</v>
      </c>
      <c r="BB92" s="103" t="s">
        <v>81</v>
      </c>
      <c r="BC92" s="103" t="s">
        <v>82</v>
      </c>
      <c r="BD92" s="104" t="s">
        <v>83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84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ROUND(AG95+AG99+AG100+AG103,2)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ROUND(AS95+AS99+AS100+AS103,2)</f>
        <v>0</v>
      </c>
      <c r="AT94" s="116">
        <f>ROUND(SUM(AV94:AW94),2)</f>
        <v>0</v>
      </c>
      <c r="AU94" s="117">
        <f>ROUND(AU95+AU99+AU100+AU103,5)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ROUND(AZ95+AZ99+AZ100+AZ103,2)</f>
        <v>0</v>
      </c>
      <c r="BA94" s="116">
        <f>ROUND(BA95+BA99+BA100+BA103,2)</f>
        <v>0</v>
      </c>
      <c r="BB94" s="116">
        <f>ROUND(BB95+BB99+BB100+BB103,2)</f>
        <v>0</v>
      </c>
      <c r="BC94" s="116">
        <f>ROUND(BC95+BC99+BC100+BC103,2)</f>
        <v>0</v>
      </c>
      <c r="BD94" s="118">
        <f>ROUND(BD95+BD99+BD100+BD103,2)</f>
        <v>0</v>
      </c>
      <c r="BE94" s="6"/>
      <c r="BS94" s="119" t="s">
        <v>85</v>
      </c>
      <c r="BT94" s="119" t="s">
        <v>86</v>
      </c>
      <c r="BU94" s="120" t="s">
        <v>87</v>
      </c>
      <c r="BV94" s="119" t="s">
        <v>88</v>
      </c>
      <c r="BW94" s="119" t="s">
        <v>5</v>
      </c>
      <c r="BX94" s="119" t="s">
        <v>89</v>
      </c>
      <c r="CL94" s="119" t="s">
        <v>19</v>
      </c>
    </row>
    <row r="95" spans="1:91" s="7" customFormat="1" ht="16.5" customHeight="1">
      <c r="A95" s="7"/>
      <c r="B95" s="121"/>
      <c r="C95" s="122"/>
      <c r="D95" s="123" t="s">
        <v>90</v>
      </c>
      <c r="E95" s="123"/>
      <c r="F95" s="123"/>
      <c r="G95" s="123"/>
      <c r="H95" s="123"/>
      <c r="I95" s="124"/>
      <c r="J95" s="123" t="s">
        <v>91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ROUND(SUM(AG96:AG98),2)</f>
        <v>0</v>
      </c>
      <c r="AH95" s="124"/>
      <c r="AI95" s="124"/>
      <c r="AJ95" s="124"/>
      <c r="AK95" s="124"/>
      <c r="AL95" s="124"/>
      <c r="AM95" s="124"/>
      <c r="AN95" s="126">
        <f>SUM(AG95,AT95)</f>
        <v>0</v>
      </c>
      <c r="AO95" s="124"/>
      <c r="AP95" s="124"/>
      <c r="AQ95" s="127" t="s">
        <v>92</v>
      </c>
      <c r="AR95" s="128"/>
      <c r="AS95" s="129">
        <f>ROUND(SUM(AS96:AS98),2)</f>
        <v>0</v>
      </c>
      <c r="AT95" s="130">
        <f>ROUND(SUM(AV95:AW95),2)</f>
        <v>0</v>
      </c>
      <c r="AU95" s="131">
        <f>ROUND(SUM(AU96:AU98),5)</f>
        <v>0</v>
      </c>
      <c r="AV95" s="130">
        <f>ROUND(AZ95*L29,2)</f>
        <v>0</v>
      </c>
      <c r="AW95" s="130">
        <f>ROUND(BA95*L30,2)</f>
        <v>0</v>
      </c>
      <c r="AX95" s="130">
        <f>ROUND(BB95*L29,2)</f>
        <v>0</v>
      </c>
      <c r="AY95" s="130">
        <f>ROUND(BC95*L30,2)</f>
        <v>0</v>
      </c>
      <c r="AZ95" s="130">
        <f>ROUND(SUM(AZ96:AZ98),2)</f>
        <v>0</v>
      </c>
      <c r="BA95" s="130">
        <f>ROUND(SUM(BA96:BA98),2)</f>
        <v>0</v>
      </c>
      <c r="BB95" s="130">
        <f>ROUND(SUM(BB96:BB98),2)</f>
        <v>0</v>
      </c>
      <c r="BC95" s="130">
        <f>ROUND(SUM(BC96:BC98),2)</f>
        <v>0</v>
      </c>
      <c r="BD95" s="132">
        <f>ROUND(SUM(BD96:BD98),2)</f>
        <v>0</v>
      </c>
      <c r="BE95" s="7"/>
      <c r="BS95" s="133" t="s">
        <v>85</v>
      </c>
      <c r="BT95" s="133" t="s">
        <v>93</v>
      </c>
      <c r="BU95" s="133" t="s">
        <v>87</v>
      </c>
      <c r="BV95" s="133" t="s">
        <v>88</v>
      </c>
      <c r="BW95" s="133" t="s">
        <v>94</v>
      </c>
      <c r="BX95" s="133" t="s">
        <v>5</v>
      </c>
      <c r="CL95" s="133" t="s">
        <v>19</v>
      </c>
      <c r="CM95" s="133" t="s">
        <v>95</v>
      </c>
    </row>
    <row r="96" spans="1:90" s="4" customFormat="1" ht="16.5" customHeight="1">
      <c r="A96" s="134" t="s">
        <v>96</v>
      </c>
      <c r="B96" s="72"/>
      <c r="C96" s="135"/>
      <c r="D96" s="135"/>
      <c r="E96" s="136" t="s">
        <v>97</v>
      </c>
      <c r="F96" s="136"/>
      <c r="G96" s="136"/>
      <c r="H96" s="136"/>
      <c r="I96" s="136"/>
      <c r="J96" s="135"/>
      <c r="K96" s="136" t="s">
        <v>98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7">
        <f>'SO 01.1 - Demolice'!J32</f>
        <v>0</v>
      </c>
      <c r="AH96" s="135"/>
      <c r="AI96" s="135"/>
      <c r="AJ96" s="135"/>
      <c r="AK96" s="135"/>
      <c r="AL96" s="135"/>
      <c r="AM96" s="135"/>
      <c r="AN96" s="137">
        <f>SUM(AG96,AT96)</f>
        <v>0</v>
      </c>
      <c r="AO96" s="135"/>
      <c r="AP96" s="135"/>
      <c r="AQ96" s="138" t="s">
        <v>99</v>
      </c>
      <c r="AR96" s="74"/>
      <c r="AS96" s="139">
        <v>0</v>
      </c>
      <c r="AT96" s="140">
        <f>ROUND(SUM(AV96:AW96),2)</f>
        <v>0</v>
      </c>
      <c r="AU96" s="141">
        <f>'SO 01.1 - Demolice'!P125</f>
        <v>0</v>
      </c>
      <c r="AV96" s="140">
        <f>'SO 01.1 - Demolice'!J35</f>
        <v>0</v>
      </c>
      <c r="AW96" s="140">
        <f>'SO 01.1 - Demolice'!J36</f>
        <v>0</v>
      </c>
      <c r="AX96" s="140">
        <f>'SO 01.1 - Demolice'!J37</f>
        <v>0</v>
      </c>
      <c r="AY96" s="140">
        <f>'SO 01.1 - Demolice'!J38</f>
        <v>0</v>
      </c>
      <c r="AZ96" s="140">
        <f>'SO 01.1 - Demolice'!F35</f>
        <v>0</v>
      </c>
      <c r="BA96" s="140">
        <f>'SO 01.1 - Demolice'!F36</f>
        <v>0</v>
      </c>
      <c r="BB96" s="140">
        <f>'SO 01.1 - Demolice'!F37</f>
        <v>0</v>
      </c>
      <c r="BC96" s="140">
        <f>'SO 01.1 - Demolice'!F38</f>
        <v>0</v>
      </c>
      <c r="BD96" s="142">
        <f>'SO 01.1 - Demolice'!F39</f>
        <v>0</v>
      </c>
      <c r="BE96" s="4"/>
      <c r="BT96" s="143" t="s">
        <v>95</v>
      </c>
      <c r="BV96" s="143" t="s">
        <v>88</v>
      </c>
      <c r="BW96" s="143" t="s">
        <v>100</v>
      </c>
      <c r="BX96" s="143" t="s">
        <v>94</v>
      </c>
      <c r="CL96" s="143" t="s">
        <v>19</v>
      </c>
    </row>
    <row r="97" spans="1:90" s="4" customFormat="1" ht="16.5" customHeight="1">
      <c r="A97" s="134" t="s">
        <v>96</v>
      </c>
      <c r="B97" s="72"/>
      <c r="C97" s="135"/>
      <c r="D97" s="135"/>
      <c r="E97" s="136" t="s">
        <v>101</v>
      </c>
      <c r="F97" s="136"/>
      <c r="G97" s="136"/>
      <c r="H97" s="136"/>
      <c r="I97" s="136"/>
      <c r="J97" s="135"/>
      <c r="K97" s="136" t="s">
        <v>102</v>
      </c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>
        <f>'SO 01.3 - Terénní modelace'!J32</f>
        <v>0</v>
      </c>
      <c r="AH97" s="135"/>
      <c r="AI97" s="135"/>
      <c r="AJ97" s="135"/>
      <c r="AK97" s="135"/>
      <c r="AL97" s="135"/>
      <c r="AM97" s="135"/>
      <c r="AN97" s="137">
        <f>SUM(AG97,AT97)</f>
        <v>0</v>
      </c>
      <c r="AO97" s="135"/>
      <c r="AP97" s="135"/>
      <c r="AQ97" s="138" t="s">
        <v>99</v>
      </c>
      <c r="AR97" s="74"/>
      <c r="AS97" s="139">
        <v>0</v>
      </c>
      <c r="AT97" s="140">
        <f>ROUND(SUM(AV97:AW97),2)</f>
        <v>0</v>
      </c>
      <c r="AU97" s="141">
        <f>'SO 01.3 - Terénní modelace'!P121</f>
        <v>0</v>
      </c>
      <c r="AV97" s="140">
        <f>'SO 01.3 - Terénní modelace'!J35</f>
        <v>0</v>
      </c>
      <c r="AW97" s="140">
        <f>'SO 01.3 - Terénní modelace'!J36</f>
        <v>0</v>
      </c>
      <c r="AX97" s="140">
        <f>'SO 01.3 - Terénní modelace'!J37</f>
        <v>0</v>
      </c>
      <c r="AY97" s="140">
        <f>'SO 01.3 - Terénní modelace'!J38</f>
        <v>0</v>
      </c>
      <c r="AZ97" s="140">
        <f>'SO 01.3 - Terénní modelace'!F35</f>
        <v>0</v>
      </c>
      <c r="BA97" s="140">
        <f>'SO 01.3 - Terénní modelace'!F36</f>
        <v>0</v>
      </c>
      <c r="BB97" s="140">
        <f>'SO 01.3 - Terénní modelace'!F37</f>
        <v>0</v>
      </c>
      <c r="BC97" s="140">
        <f>'SO 01.3 - Terénní modelace'!F38</f>
        <v>0</v>
      </c>
      <c r="BD97" s="142">
        <f>'SO 01.3 - Terénní modelace'!F39</f>
        <v>0</v>
      </c>
      <c r="BE97" s="4"/>
      <c r="BT97" s="143" t="s">
        <v>95</v>
      </c>
      <c r="BV97" s="143" t="s">
        <v>88</v>
      </c>
      <c r="BW97" s="143" t="s">
        <v>103</v>
      </c>
      <c r="BX97" s="143" t="s">
        <v>94</v>
      </c>
      <c r="CL97" s="143" t="s">
        <v>19</v>
      </c>
    </row>
    <row r="98" spans="1:90" s="4" customFormat="1" ht="16.5" customHeight="1">
      <c r="A98" s="134" t="s">
        <v>96</v>
      </c>
      <c r="B98" s="72"/>
      <c r="C98" s="135"/>
      <c r="D98" s="135"/>
      <c r="E98" s="136" t="s">
        <v>104</v>
      </c>
      <c r="F98" s="136"/>
      <c r="G98" s="136"/>
      <c r="H98" s="136"/>
      <c r="I98" s="136"/>
      <c r="J98" s="135"/>
      <c r="K98" s="136" t="s">
        <v>105</v>
      </c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7">
        <f>'SO 01.4 - Štěrkový trávní...'!J32</f>
        <v>0</v>
      </c>
      <c r="AH98" s="135"/>
      <c r="AI98" s="135"/>
      <c r="AJ98" s="135"/>
      <c r="AK98" s="135"/>
      <c r="AL98" s="135"/>
      <c r="AM98" s="135"/>
      <c r="AN98" s="137">
        <f>SUM(AG98,AT98)</f>
        <v>0</v>
      </c>
      <c r="AO98" s="135"/>
      <c r="AP98" s="135"/>
      <c r="AQ98" s="138" t="s">
        <v>99</v>
      </c>
      <c r="AR98" s="74"/>
      <c r="AS98" s="139">
        <v>0</v>
      </c>
      <c r="AT98" s="140">
        <f>ROUND(SUM(AV98:AW98),2)</f>
        <v>0</v>
      </c>
      <c r="AU98" s="141">
        <f>'SO 01.4 - Štěrkový trávní...'!P124</f>
        <v>0</v>
      </c>
      <c r="AV98" s="140">
        <f>'SO 01.4 - Štěrkový trávní...'!J35</f>
        <v>0</v>
      </c>
      <c r="AW98" s="140">
        <f>'SO 01.4 - Štěrkový trávní...'!J36</f>
        <v>0</v>
      </c>
      <c r="AX98" s="140">
        <f>'SO 01.4 - Štěrkový trávní...'!J37</f>
        <v>0</v>
      </c>
      <c r="AY98" s="140">
        <f>'SO 01.4 - Štěrkový trávní...'!J38</f>
        <v>0</v>
      </c>
      <c r="AZ98" s="140">
        <f>'SO 01.4 - Štěrkový trávní...'!F35</f>
        <v>0</v>
      </c>
      <c r="BA98" s="140">
        <f>'SO 01.4 - Štěrkový trávní...'!F36</f>
        <v>0</v>
      </c>
      <c r="BB98" s="140">
        <f>'SO 01.4 - Štěrkový trávní...'!F37</f>
        <v>0</v>
      </c>
      <c r="BC98" s="140">
        <f>'SO 01.4 - Štěrkový trávní...'!F38</f>
        <v>0</v>
      </c>
      <c r="BD98" s="142">
        <f>'SO 01.4 - Štěrkový trávní...'!F39</f>
        <v>0</v>
      </c>
      <c r="BE98" s="4"/>
      <c r="BT98" s="143" t="s">
        <v>95</v>
      </c>
      <c r="BV98" s="143" t="s">
        <v>88</v>
      </c>
      <c r="BW98" s="143" t="s">
        <v>106</v>
      </c>
      <c r="BX98" s="143" t="s">
        <v>94</v>
      </c>
      <c r="CL98" s="143" t="s">
        <v>19</v>
      </c>
    </row>
    <row r="99" spans="1:91" s="7" customFormat="1" ht="16.5" customHeight="1">
      <c r="A99" s="134" t="s">
        <v>96</v>
      </c>
      <c r="B99" s="121"/>
      <c r="C99" s="122"/>
      <c r="D99" s="123" t="s">
        <v>107</v>
      </c>
      <c r="E99" s="123"/>
      <c r="F99" s="123"/>
      <c r="G99" s="123"/>
      <c r="H99" s="123"/>
      <c r="I99" s="124"/>
      <c r="J99" s="123" t="s">
        <v>108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6">
        <f>'SO 02 - MOBILIÁŘ'!J30</f>
        <v>0</v>
      </c>
      <c r="AH99" s="124"/>
      <c r="AI99" s="124"/>
      <c r="AJ99" s="124"/>
      <c r="AK99" s="124"/>
      <c r="AL99" s="124"/>
      <c r="AM99" s="124"/>
      <c r="AN99" s="126">
        <f>SUM(AG99,AT99)</f>
        <v>0</v>
      </c>
      <c r="AO99" s="124"/>
      <c r="AP99" s="124"/>
      <c r="AQ99" s="127" t="s">
        <v>92</v>
      </c>
      <c r="AR99" s="128"/>
      <c r="AS99" s="129">
        <v>0</v>
      </c>
      <c r="AT99" s="130">
        <f>ROUND(SUM(AV99:AW99),2)</f>
        <v>0</v>
      </c>
      <c r="AU99" s="131">
        <f>'SO 02 - MOBILIÁŘ'!P119</f>
        <v>0</v>
      </c>
      <c r="AV99" s="130">
        <f>'SO 02 - MOBILIÁŘ'!J33</f>
        <v>0</v>
      </c>
      <c r="AW99" s="130">
        <f>'SO 02 - MOBILIÁŘ'!J34</f>
        <v>0</v>
      </c>
      <c r="AX99" s="130">
        <f>'SO 02 - MOBILIÁŘ'!J35</f>
        <v>0</v>
      </c>
      <c r="AY99" s="130">
        <f>'SO 02 - MOBILIÁŘ'!J36</f>
        <v>0</v>
      </c>
      <c r="AZ99" s="130">
        <f>'SO 02 - MOBILIÁŘ'!F33</f>
        <v>0</v>
      </c>
      <c r="BA99" s="130">
        <f>'SO 02 - MOBILIÁŘ'!F34</f>
        <v>0</v>
      </c>
      <c r="BB99" s="130">
        <f>'SO 02 - MOBILIÁŘ'!F35</f>
        <v>0</v>
      </c>
      <c r="BC99" s="130">
        <f>'SO 02 - MOBILIÁŘ'!F36</f>
        <v>0</v>
      </c>
      <c r="BD99" s="132">
        <f>'SO 02 - MOBILIÁŘ'!F37</f>
        <v>0</v>
      </c>
      <c r="BE99" s="7"/>
      <c r="BT99" s="133" t="s">
        <v>93</v>
      </c>
      <c r="BV99" s="133" t="s">
        <v>88</v>
      </c>
      <c r="BW99" s="133" t="s">
        <v>109</v>
      </c>
      <c r="BX99" s="133" t="s">
        <v>5</v>
      </c>
      <c r="CL99" s="133" t="s">
        <v>19</v>
      </c>
      <c r="CM99" s="133" t="s">
        <v>95</v>
      </c>
    </row>
    <row r="100" spans="1:91" s="7" customFormat="1" ht="16.5" customHeight="1">
      <c r="A100" s="7"/>
      <c r="B100" s="121"/>
      <c r="C100" s="122"/>
      <c r="D100" s="123" t="s">
        <v>110</v>
      </c>
      <c r="E100" s="123"/>
      <c r="F100" s="123"/>
      <c r="G100" s="123"/>
      <c r="H100" s="123"/>
      <c r="I100" s="124"/>
      <c r="J100" s="123" t="s">
        <v>111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ROUND(SUM(AG101:AG102),2)</f>
        <v>0</v>
      </c>
      <c r="AH100" s="124"/>
      <c r="AI100" s="124"/>
      <c r="AJ100" s="124"/>
      <c r="AK100" s="124"/>
      <c r="AL100" s="124"/>
      <c r="AM100" s="124"/>
      <c r="AN100" s="126">
        <f>SUM(AG100,AT100)</f>
        <v>0</v>
      </c>
      <c r="AO100" s="124"/>
      <c r="AP100" s="124"/>
      <c r="AQ100" s="127" t="s">
        <v>92</v>
      </c>
      <c r="AR100" s="128"/>
      <c r="AS100" s="129">
        <f>ROUND(SUM(AS101:AS102),2)</f>
        <v>0</v>
      </c>
      <c r="AT100" s="130">
        <f>ROUND(SUM(AV100:AW100),2)</f>
        <v>0</v>
      </c>
      <c r="AU100" s="131">
        <f>ROUND(SUM(AU101:AU102),5)</f>
        <v>0</v>
      </c>
      <c r="AV100" s="130">
        <f>ROUND(AZ100*L29,2)</f>
        <v>0</v>
      </c>
      <c r="AW100" s="130">
        <f>ROUND(BA100*L30,2)</f>
        <v>0</v>
      </c>
      <c r="AX100" s="130">
        <f>ROUND(BB100*L29,2)</f>
        <v>0</v>
      </c>
      <c r="AY100" s="130">
        <f>ROUND(BC100*L30,2)</f>
        <v>0</v>
      </c>
      <c r="AZ100" s="130">
        <f>ROUND(SUM(AZ101:AZ102),2)</f>
        <v>0</v>
      </c>
      <c r="BA100" s="130">
        <f>ROUND(SUM(BA101:BA102),2)</f>
        <v>0</v>
      </c>
      <c r="BB100" s="130">
        <f>ROUND(SUM(BB101:BB102),2)</f>
        <v>0</v>
      </c>
      <c r="BC100" s="130">
        <f>ROUND(SUM(BC101:BC102),2)</f>
        <v>0</v>
      </c>
      <c r="BD100" s="132">
        <f>ROUND(SUM(BD101:BD102),2)</f>
        <v>0</v>
      </c>
      <c r="BE100" s="7"/>
      <c r="BS100" s="133" t="s">
        <v>85</v>
      </c>
      <c r="BT100" s="133" t="s">
        <v>93</v>
      </c>
      <c r="BU100" s="133" t="s">
        <v>87</v>
      </c>
      <c r="BV100" s="133" t="s">
        <v>88</v>
      </c>
      <c r="BW100" s="133" t="s">
        <v>112</v>
      </c>
      <c r="BX100" s="133" t="s">
        <v>5</v>
      </c>
      <c r="CL100" s="133" t="s">
        <v>19</v>
      </c>
      <c r="CM100" s="133" t="s">
        <v>95</v>
      </c>
    </row>
    <row r="101" spans="1:90" s="4" customFormat="1" ht="23.25" customHeight="1">
      <c r="A101" s="134" t="s">
        <v>96</v>
      </c>
      <c r="B101" s="72"/>
      <c r="C101" s="135"/>
      <c r="D101" s="135"/>
      <c r="E101" s="136" t="s">
        <v>113</v>
      </c>
      <c r="F101" s="136"/>
      <c r="G101" s="136"/>
      <c r="H101" s="136"/>
      <c r="I101" s="136"/>
      <c r="J101" s="135"/>
      <c r="K101" s="136" t="s">
        <v>114</v>
      </c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7">
        <f>'SO 03.1.A - Stromy ve ště...'!J32</f>
        <v>0</v>
      </c>
      <c r="AH101" s="135"/>
      <c r="AI101" s="135"/>
      <c r="AJ101" s="135"/>
      <c r="AK101" s="135"/>
      <c r="AL101" s="135"/>
      <c r="AM101" s="135"/>
      <c r="AN101" s="137">
        <f>SUM(AG101,AT101)</f>
        <v>0</v>
      </c>
      <c r="AO101" s="135"/>
      <c r="AP101" s="135"/>
      <c r="AQ101" s="138" t="s">
        <v>99</v>
      </c>
      <c r="AR101" s="74"/>
      <c r="AS101" s="139">
        <v>0</v>
      </c>
      <c r="AT101" s="140">
        <f>ROUND(SUM(AV101:AW101),2)</f>
        <v>0</v>
      </c>
      <c r="AU101" s="141">
        <f>'SO 03.1.A - Stromy ve ště...'!P122</f>
        <v>0</v>
      </c>
      <c r="AV101" s="140">
        <f>'SO 03.1.A - Stromy ve ště...'!J35</f>
        <v>0</v>
      </c>
      <c r="AW101" s="140">
        <f>'SO 03.1.A - Stromy ve ště...'!J36</f>
        <v>0</v>
      </c>
      <c r="AX101" s="140">
        <f>'SO 03.1.A - Stromy ve ště...'!J37</f>
        <v>0</v>
      </c>
      <c r="AY101" s="140">
        <f>'SO 03.1.A - Stromy ve ště...'!J38</f>
        <v>0</v>
      </c>
      <c r="AZ101" s="140">
        <f>'SO 03.1.A - Stromy ve ště...'!F35</f>
        <v>0</v>
      </c>
      <c r="BA101" s="140">
        <f>'SO 03.1.A - Stromy ve ště...'!F36</f>
        <v>0</v>
      </c>
      <c r="BB101" s="140">
        <f>'SO 03.1.A - Stromy ve ště...'!F37</f>
        <v>0</v>
      </c>
      <c r="BC101" s="140">
        <f>'SO 03.1.A - Stromy ve ště...'!F38</f>
        <v>0</v>
      </c>
      <c r="BD101" s="142">
        <f>'SO 03.1.A - Stromy ve ště...'!F39</f>
        <v>0</v>
      </c>
      <c r="BE101" s="4"/>
      <c r="BT101" s="143" t="s">
        <v>95</v>
      </c>
      <c r="BV101" s="143" t="s">
        <v>88</v>
      </c>
      <c r="BW101" s="143" t="s">
        <v>115</v>
      </c>
      <c r="BX101" s="143" t="s">
        <v>112</v>
      </c>
      <c r="CL101" s="143" t="s">
        <v>19</v>
      </c>
    </row>
    <row r="102" spans="1:90" s="4" customFormat="1" ht="35.25" customHeight="1">
      <c r="A102" s="134" t="s">
        <v>96</v>
      </c>
      <c r="B102" s="72"/>
      <c r="C102" s="135"/>
      <c r="D102" s="135"/>
      <c r="E102" s="136" t="s">
        <v>116</v>
      </c>
      <c r="F102" s="136"/>
      <c r="G102" s="136"/>
      <c r="H102" s="136"/>
      <c r="I102" s="136"/>
      <c r="J102" s="135"/>
      <c r="K102" s="136" t="s">
        <v>117</v>
      </c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7">
        <f>'SO 03.1.B - Štěrkový tráv...'!J32</f>
        <v>0</v>
      </c>
      <c r="AH102" s="135"/>
      <c r="AI102" s="135"/>
      <c r="AJ102" s="135"/>
      <c r="AK102" s="135"/>
      <c r="AL102" s="135"/>
      <c r="AM102" s="135"/>
      <c r="AN102" s="137">
        <f>SUM(AG102,AT102)</f>
        <v>0</v>
      </c>
      <c r="AO102" s="135"/>
      <c r="AP102" s="135"/>
      <c r="AQ102" s="138" t="s">
        <v>99</v>
      </c>
      <c r="AR102" s="74"/>
      <c r="AS102" s="139">
        <v>0</v>
      </c>
      <c r="AT102" s="140">
        <f>ROUND(SUM(AV102:AW102),2)</f>
        <v>0</v>
      </c>
      <c r="AU102" s="141">
        <f>'SO 03.1.B - Štěrkový tráv...'!P122</f>
        <v>0</v>
      </c>
      <c r="AV102" s="140">
        <f>'SO 03.1.B - Štěrkový tráv...'!J35</f>
        <v>0</v>
      </c>
      <c r="AW102" s="140">
        <f>'SO 03.1.B - Štěrkový tráv...'!J36</f>
        <v>0</v>
      </c>
      <c r="AX102" s="140">
        <f>'SO 03.1.B - Štěrkový tráv...'!J37</f>
        <v>0</v>
      </c>
      <c r="AY102" s="140">
        <f>'SO 03.1.B - Štěrkový tráv...'!J38</f>
        <v>0</v>
      </c>
      <c r="AZ102" s="140">
        <f>'SO 03.1.B - Štěrkový tráv...'!F35</f>
        <v>0</v>
      </c>
      <c r="BA102" s="140">
        <f>'SO 03.1.B - Štěrkový tráv...'!F36</f>
        <v>0</v>
      </c>
      <c r="BB102" s="140">
        <f>'SO 03.1.B - Štěrkový tráv...'!F37</f>
        <v>0</v>
      </c>
      <c r="BC102" s="140">
        <f>'SO 03.1.B - Štěrkový tráv...'!F38</f>
        <v>0</v>
      </c>
      <c r="BD102" s="142">
        <f>'SO 03.1.B - Štěrkový tráv...'!F39</f>
        <v>0</v>
      </c>
      <c r="BE102" s="4"/>
      <c r="BT102" s="143" t="s">
        <v>95</v>
      </c>
      <c r="BV102" s="143" t="s">
        <v>88</v>
      </c>
      <c r="BW102" s="143" t="s">
        <v>118</v>
      </c>
      <c r="BX102" s="143" t="s">
        <v>112</v>
      </c>
      <c r="CL102" s="143" t="s">
        <v>19</v>
      </c>
    </row>
    <row r="103" spans="1:91" s="7" customFormat="1" ht="16.5" customHeight="1">
      <c r="A103" s="134" t="s">
        <v>96</v>
      </c>
      <c r="B103" s="121"/>
      <c r="C103" s="122"/>
      <c r="D103" s="123" t="s">
        <v>119</v>
      </c>
      <c r="E103" s="123"/>
      <c r="F103" s="123"/>
      <c r="G103" s="123"/>
      <c r="H103" s="123"/>
      <c r="I103" s="124"/>
      <c r="J103" s="123" t="s">
        <v>120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6">
        <f>'VRN - VEDLEJŠÍ A OSTATNÍ ...'!J30</f>
        <v>0</v>
      </c>
      <c r="AH103" s="124"/>
      <c r="AI103" s="124"/>
      <c r="AJ103" s="124"/>
      <c r="AK103" s="124"/>
      <c r="AL103" s="124"/>
      <c r="AM103" s="124"/>
      <c r="AN103" s="126">
        <f>SUM(AG103,AT103)</f>
        <v>0</v>
      </c>
      <c r="AO103" s="124"/>
      <c r="AP103" s="124"/>
      <c r="AQ103" s="127" t="s">
        <v>121</v>
      </c>
      <c r="AR103" s="128"/>
      <c r="AS103" s="144">
        <v>0</v>
      </c>
      <c r="AT103" s="145">
        <f>ROUND(SUM(AV103:AW103),2)</f>
        <v>0</v>
      </c>
      <c r="AU103" s="146">
        <f>'VRN - VEDLEJŠÍ A OSTATNÍ ...'!P121</f>
        <v>0</v>
      </c>
      <c r="AV103" s="145">
        <f>'VRN - VEDLEJŠÍ A OSTATNÍ ...'!J33</f>
        <v>0</v>
      </c>
      <c r="AW103" s="145">
        <f>'VRN - VEDLEJŠÍ A OSTATNÍ ...'!J34</f>
        <v>0</v>
      </c>
      <c r="AX103" s="145">
        <f>'VRN - VEDLEJŠÍ A OSTATNÍ ...'!J35</f>
        <v>0</v>
      </c>
      <c r="AY103" s="145">
        <f>'VRN - VEDLEJŠÍ A OSTATNÍ ...'!J36</f>
        <v>0</v>
      </c>
      <c r="AZ103" s="145">
        <f>'VRN - VEDLEJŠÍ A OSTATNÍ ...'!F33</f>
        <v>0</v>
      </c>
      <c r="BA103" s="145">
        <f>'VRN - VEDLEJŠÍ A OSTATNÍ ...'!F34</f>
        <v>0</v>
      </c>
      <c r="BB103" s="145">
        <f>'VRN - VEDLEJŠÍ A OSTATNÍ ...'!F35</f>
        <v>0</v>
      </c>
      <c r="BC103" s="145">
        <f>'VRN - VEDLEJŠÍ A OSTATNÍ ...'!F36</f>
        <v>0</v>
      </c>
      <c r="BD103" s="147">
        <f>'VRN - VEDLEJŠÍ A OSTATNÍ ...'!F37</f>
        <v>0</v>
      </c>
      <c r="BE103" s="7"/>
      <c r="BT103" s="133" t="s">
        <v>93</v>
      </c>
      <c r="BV103" s="133" t="s">
        <v>88</v>
      </c>
      <c r="BW103" s="133" t="s">
        <v>122</v>
      </c>
      <c r="BX103" s="133" t="s">
        <v>5</v>
      </c>
      <c r="CL103" s="133" t="s">
        <v>19</v>
      </c>
      <c r="CM103" s="133" t="s">
        <v>95</v>
      </c>
    </row>
    <row r="104" spans="1:57" s="2" customFormat="1" ht="30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6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46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</sheetData>
  <sheetProtection password="C9CD" sheet="1" objects="1" scenarios="1" formatColumns="0" formatRows="0"/>
  <mergeCells count="74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SO 01.1 - Demolice'!C2" display="/"/>
    <hyperlink ref="A97" location="'SO 01.3 - Terénní modelace'!C2" display="/"/>
    <hyperlink ref="A98" location="'SO 01.4 - Štěrkový trávní...'!C2" display="/"/>
    <hyperlink ref="A99" location="'SO 02 - MOBILIÁŘ'!C2" display="/"/>
    <hyperlink ref="A101" location="'SO 03.1.A - Stromy ve ště...'!C2" display="/"/>
    <hyperlink ref="A102" location="'SO 03.1.B - Štěrkový tráv...'!C2" display="/"/>
    <hyperlink ref="A103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  <c r="AZ2" s="149" t="s">
        <v>123</v>
      </c>
      <c r="BA2" s="149" t="s">
        <v>1</v>
      </c>
      <c r="BB2" s="149" t="s">
        <v>1</v>
      </c>
      <c r="BC2" s="149" t="s">
        <v>124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2"/>
      <c r="J3" s="151"/>
      <c r="K3" s="151"/>
      <c r="L3" s="21"/>
      <c r="AT3" s="18" t="s">
        <v>95</v>
      </c>
      <c r="AZ3" s="149" t="s">
        <v>125</v>
      </c>
      <c r="BA3" s="149" t="s">
        <v>1</v>
      </c>
      <c r="BB3" s="149" t="s">
        <v>1</v>
      </c>
      <c r="BC3" s="149" t="s">
        <v>126</v>
      </c>
      <c r="BD3" s="149" t="s">
        <v>95</v>
      </c>
    </row>
    <row r="4" spans="2:56" s="1" customFormat="1" ht="24.95" customHeight="1">
      <c r="B4" s="21"/>
      <c r="D4" s="153" t="s">
        <v>127</v>
      </c>
      <c r="I4" s="148"/>
      <c r="L4" s="21"/>
      <c r="M4" s="154" t="s">
        <v>10</v>
      </c>
      <c r="AT4" s="18" t="s">
        <v>4</v>
      </c>
      <c r="AZ4" s="149" t="s">
        <v>128</v>
      </c>
      <c r="BA4" s="149" t="s">
        <v>1</v>
      </c>
      <c r="BB4" s="149" t="s">
        <v>1</v>
      </c>
      <c r="BC4" s="149" t="s">
        <v>129</v>
      </c>
      <c r="BD4" s="149" t="s">
        <v>95</v>
      </c>
    </row>
    <row r="5" spans="2:56" s="1" customFormat="1" ht="6.95" customHeight="1">
      <c r="B5" s="21"/>
      <c r="I5" s="148"/>
      <c r="L5" s="21"/>
      <c r="AZ5" s="149" t="s">
        <v>130</v>
      </c>
      <c r="BA5" s="149" t="s">
        <v>1</v>
      </c>
      <c r="BB5" s="149" t="s">
        <v>1</v>
      </c>
      <c r="BC5" s="149" t="s">
        <v>131</v>
      </c>
      <c r="BD5" s="149" t="s">
        <v>95</v>
      </c>
    </row>
    <row r="6" spans="2:56" s="1" customFormat="1" ht="12" customHeight="1">
      <c r="B6" s="21"/>
      <c r="D6" s="155" t="s">
        <v>16</v>
      </c>
      <c r="I6" s="148"/>
      <c r="L6" s="21"/>
      <c r="AZ6" s="149" t="s">
        <v>132</v>
      </c>
      <c r="BA6" s="149" t="s">
        <v>1</v>
      </c>
      <c r="BB6" s="149" t="s">
        <v>1</v>
      </c>
      <c r="BC6" s="149" t="s">
        <v>133</v>
      </c>
      <c r="BD6" s="149" t="s">
        <v>95</v>
      </c>
    </row>
    <row r="7" spans="2:56" s="1" customFormat="1" ht="16.5" customHeight="1">
      <c r="B7" s="21"/>
      <c r="E7" s="156" t="str">
        <f>'Rekapitulace stavby'!K6</f>
        <v>REVITALIZACE CENTRÁLNÍHO PROSTORU NOVÝCH SADŮ</v>
      </c>
      <c r="F7" s="155"/>
      <c r="G7" s="155"/>
      <c r="H7" s="155"/>
      <c r="I7" s="148"/>
      <c r="L7" s="21"/>
      <c r="AZ7" s="149" t="s">
        <v>134</v>
      </c>
      <c r="BA7" s="149" t="s">
        <v>1</v>
      </c>
      <c r="BB7" s="149" t="s">
        <v>1</v>
      </c>
      <c r="BC7" s="149" t="s">
        <v>135</v>
      </c>
      <c r="BD7" s="149" t="s">
        <v>95</v>
      </c>
    </row>
    <row r="8" spans="2:56" s="1" customFormat="1" ht="12" customHeight="1">
      <c r="B8" s="21"/>
      <c r="D8" s="155" t="s">
        <v>136</v>
      </c>
      <c r="I8" s="148"/>
      <c r="L8" s="21"/>
      <c r="AZ8" s="149" t="s">
        <v>137</v>
      </c>
      <c r="BA8" s="149" t="s">
        <v>1</v>
      </c>
      <c r="BB8" s="149" t="s">
        <v>1</v>
      </c>
      <c r="BC8" s="149" t="s">
        <v>138</v>
      </c>
      <c r="BD8" s="149" t="s">
        <v>95</v>
      </c>
    </row>
    <row r="9" spans="1:56" s="2" customFormat="1" ht="16.5" customHeight="1">
      <c r="A9" s="40"/>
      <c r="B9" s="46"/>
      <c r="C9" s="40"/>
      <c r="D9" s="40"/>
      <c r="E9" s="156" t="s">
        <v>139</v>
      </c>
      <c r="F9" s="40"/>
      <c r="G9" s="40"/>
      <c r="H9" s="40"/>
      <c r="I9" s="157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9" t="s">
        <v>140</v>
      </c>
      <c r="BA9" s="149" t="s">
        <v>1</v>
      </c>
      <c r="BB9" s="149" t="s">
        <v>1</v>
      </c>
      <c r="BC9" s="149" t="s">
        <v>141</v>
      </c>
      <c r="BD9" s="149" t="s">
        <v>95</v>
      </c>
    </row>
    <row r="10" spans="1:56" s="2" customFormat="1" ht="12" customHeight="1">
      <c r="A10" s="40"/>
      <c r="B10" s="46"/>
      <c r="C10" s="40"/>
      <c r="D10" s="155" t="s">
        <v>142</v>
      </c>
      <c r="E10" s="40"/>
      <c r="F10" s="40"/>
      <c r="G10" s="40"/>
      <c r="H10" s="40"/>
      <c r="I10" s="157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9" t="s">
        <v>143</v>
      </c>
      <c r="BA10" s="149" t="s">
        <v>1</v>
      </c>
      <c r="BB10" s="149" t="s">
        <v>1</v>
      </c>
      <c r="BC10" s="149" t="s">
        <v>144</v>
      </c>
      <c r="BD10" s="149" t="s">
        <v>95</v>
      </c>
    </row>
    <row r="11" spans="1:56" s="2" customFormat="1" ht="16.5" customHeight="1">
      <c r="A11" s="40"/>
      <c r="B11" s="46"/>
      <c r="C11" s="40"/>
      <c r="D11" s="40"/>
      <c r="E11" s="158" t="s">
        <v>145</v>
      </c>
      <c r="F11" s="40"/>
      <c r="G11" s="40"/>
      <c r="H11" s="40"/>
      <c r="I11" s="157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9" t="s">
        <v>146</v>
      </c>
      <c r="BA11" s="149" t="s">
        <v>1</v>
      </c>
      <c r="BB11" s="149" t="s">
        <v>1</v>
      </c>
      <c r="BC11" s="149" t="s">
        <v>147</v>
      </c>
      <c r="BD11" s="149" t="s">
        <v>95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157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9" t="s">
        <v>148</v>
      </c>
      <c r="BA12" s="149" t="s">
        <v>1</v>
      </c>
      <c r="BB12" s="149" t="s">
        <v>1</v>
      </c>
      <c r="BC12" s="149" t="s">
        <v>149</v>
      </c>
      <c r="BD12" s="149" t="s">
        <v>95</v>
      </c>
    </row>
    <row r="13" spans="1:56" s="2" customFormat="1" ht="12" customHeight="1">
      <c r="A13" s="40"/>
      <c r="B13" s="46"/>
      <c r="C13" s="40"/>
      <c r="D13" s="155" t="s">
        <v>18</v>
      </c>
      <c r="E13" s="40"/>
      <c r="F13" s="143" t="s">
        <v>19</v>
      </c>
      <c r="G13" s="40"/>
      <c r="H13" s="40"/>
      <c r="I13" s="159" t="s">
        <v>20</v>
      </c>
      <c r="J13" s="143" t="s">
        <v>21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9" t="s">
        <v>150</v>
      </c>
      <c r="BA13" s="149" t="s">
        <v>1</v>
      </c>
      <c r="BB13" s="149" t="s">
        <v>1</v>
      </c>
      <c r="BC13" s="149" t="s">
        <v>151</v>
      </c>
      <c r="BD13" s="149" t="s">
        <v>95</v>
      </c>
    </row>
    <row r="14" spans="1:31" s="2" customFormat="1" ht="12" customHeight="1">
      <c r="A14" s="40"/>
      <c r="B14" s="46"/>
      <c r="C14" s="40"/>
      <c r="D14" s="155" t="s">
        <v>22</v>
      </c>
      <c r="E14" s="40"/>
      <c r="F14" s="143" t="s">
        <v>23</v>
      </c>
      <c r="G14" s="40"/>
      <c r="H14" s="40"/>
      <c r="I14" s="159" t="s">
        <v>24</v>
      </c>
      <c r="J14" s="160" t="str">
        <f>'Rekapitulace stavby'!AN8</f>
        <v>2. 7. 2020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61" t="s">
        <v>26</v>
      </c>
      <c r="E15" s="40"/>
      <c r="F15" s="162" t="s">
        <v>27</v>
      </c>
      <c r="G15" s="40"/>
      <c r="H15" s="40"/>
      <c r="I15" s="163" t="s">
        <v>28</v>
      </c>
      <c r="J15" s="162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5" t="s">
        <v>30</v>
      </c>
      <c r="E16" s="40"/>
      <c r="F16" s="40"/>
      <c r="G16" s="40"/>
      <c r="H16" s="40"/>
      <c r="I16" s="159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9" t="s">
        <v>34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7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5" t="s">
        <v>35</v>
      </c>
      <c r="E19" s="40"/>
      <c r="F19" s="40"/>
      <c r="G19" s="40"/>
      <c r="H19" s="40"/>
      <c r="I19" s="159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9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7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5" t="s">
        <v>37</v>
      </c>
      <c r="E22" s="40"/>
      <c r="F22" s="40"/>
      <c r="G22" s="40"/>
      <c r="H22" s="40"/>
      <c r="I22" s="159" t="s">
        <v>31</v>
      </c>
      <c r="J22" s="143" t="s">
        <v>38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">
        <v>39</v>
      </c>
      <c r="F23" s="40"/>
      <c r="G23" s="40"/>
      <c r="H23" s="40"/>
      <c r="I23" s="159" t="s">
        <v>34</v>
      </c>
      <c r="J23" s="143" t="s">
        <v>40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7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5" t="s">
        <v>42</v>
      </c>
      <c r="E25" s="40"/>
      <c r="F25" s="40"/>
      <c r="G25" s="40"/>
      <c r="H25" s="40"/>
      <c r="I25" s="159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9" t="s">
        <v>34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7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5" t="s">
        <v>44</v>
      </c>
      <c r="E28" s="40"/>
      <c r="F28" s="40"/>
      <c r="G28" s="40"/>
      <c r="H28" s="40"/>
      <c r="I28" s="157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4"/>
      <c r="B29" s="165"/>
      <c r="C29" s="164"/>
      <c r="D29" s="164"/>
      <c r="E29" s="166" t="s">
        <v>1</v>
      </c>
      <c r="F29" s="166"/>
      <c r="G29" s="166"/>
      <c r="H29" s="166"/>
      <c r="I29" s="167"/>
      <c r="J29" s="164"/>
      <c r="K29" s="164"/>
      <c r="L29" s="168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7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9"/>
      <c r="E31" s="169"/>
      <c r="F31" s="169"/>
      <c r="G31" s="169"/>
      <c r="H31" s="169"/>
      <c r="I31" s="170"/>
      <c r="J31" s="169"/>
      <c r="K31" s="169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71" t="s">
        <v>46</v>
      </c>
      <c r="E32" s="40"/>
      <c r="F32" s="40"/>
      <c r="G32" s="40"/>
      <c r="H32" s="40"/>
      <c r="I32" s="157"/>
      <c r="J32" s="172">
        <f>ROUND(J125,2)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9"/>
      <c r="E33" s="169"/>
      <c r="F33" s="169"/>
      <c r="G33" s="169"/>
      <c r="H33" s="169"/>
      <c r="I33" s="170"/>
      <c r="J33" s="169"/>
      <c r="K33" s="169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73" t="s">
        <v>48</v>
      </c>
      <c r="G34" s="40"/>
      <c r="H34" s="40"/>
      <c r="I34" s="174" t="s">
        <v>47</v>
      </c>
      <c r="J34" s="173" t="s">
        <v>49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5" t="s">
        <v>50</v>
      </c>
      <c r="E35" s="155" t="s">
        <v>51</v>
      </c>
      <c r="F35" s="176">
        <f>ROUND((SUM(BE125:BE317)),2)</f>
        <v>0</v>
      </c>
      <c r="G35" s="40"/>
      <c r="H35" s="40"/>
      <c r="I35" s="177">
        <v>0.21</v>
      </c>
      <c r="J35" s="176">
        <f>ROUND(((SUM(BE125:BE317))*I35),2)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5" t="s">
        <v>52</v>
      </c>
      <c r="F36" s="176">
        <f>ROUND((SUM(BF125:BF317)),2)</f>
        <v>0</v>
      </c>
      <c r="G36" s="40"/>
      <c r="H36" s="40"/>
      <c r="I36" s="177">
        <v>0.15</v>
      </c>
      <c r="J36" s="176">
        <f>ROUND(((SUM(BF125:BF317))*I36),2)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5" t="s">
        <v>53</v>
      </c>
      <c r="F37" s="176">
        <f>ROUND((SUM(BG125:BG317)),2)</f>
        <v>0</v>
      </c>
      <c r="G37" s="40"/>
      <c r="H37" s="40"/>
      <c r="I37" s="177">
        <v>0.21</v>
      </c>
      <c r="J37" s="17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5" t="s">
        <v>54</v>
      </c>
      <c r="F38" s="176">
        <f>ROUND((SUM(BH125:BH317)),2)</f>
        <v>0</v>
      </c>
      <c r="G38" s="40"/>
      <c r="H38" s="40"/>
      <c r="I38" s="177">
        <v>0.15</v>
      </c>
      <c r="J38" s="17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5" t="s">
        <v>55</v>
      </c>
      <c r="F39" s="176">
        <f>ROUND((SUM(BI125:BI317)),2)</f>
        <v>0</v>
      </c>
      <c r="G39" s="40"/>
      <c r="H39" s="40"/>
      <c r="I39" s="177">
        <v>0</v>
      </c>
      <c r="J39" s="17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7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8"/>
      <c r="D41" s="179" t="s">
        <v>56</v>
      </c>
      <c r="E41" s="180"/>
      <c r="F41" s="180"/>
      <c r="G41" s="181" t="s">
        <v>57</v>
      </c>
      <c r="H41" s="182" t="s">
        <v>58</v>
      </c>
      <c r="I41" s="183"/>
      <c r="J41" s="184">
        <f>SUM(J32:J39)</f>
        <v>0</v>
      </c>
      <c r="K41" s="185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7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2" customFormat="1" ht="14.4" customHeight="1">
      <c r="B49" s="65"/>
      <c r="D49" s="186" t="s">
        <v>59</v>
      </c>
      <c r="E49" s="187"/>
      <c r="F49" s="187"/>
      <c r="G49" s="186" t="s">
        <v>60</v>
      </c>
      <c r="H49" s="187"/>
      <c r="I49" s="188"/>
      <c r="J49" s="187"/>
      <c r="K49" s="187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9" t="s">
        <v>61</v>
      </c>
      <c r="E60" s="190"/>
      <c r="F60" s="191" t="s">
        <v>62</v>
      </c>
      <c r="G60" s="189" t="s">
        <v>61</v>
      </c>
      <c r="H60" s="190"/>
      <c r="I60" s="192"/>
      <c r="J60" s="193" t="s">
        <v>62</v>
      </c>
      <c r="K60" s="190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86" t="s">
        <v>63</v>
      </c>
      <c r="E64" s="194"/>
      <c r="F64" s="194"/>
      <c r="G64" s="186" t="s">
        <v>64</v>
      </c>
      <c r="H64" s="194"/>
      <c r="I64" s="195"/>
      <c r="J64" s="194"/>
      <c r="K64" s="194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9" t="s">
        <v>61</v>
      </c>
      <c r="E75" s="190"/>
      <c r="F75" s="191" t="s">
        <v>62</v>
      </c>
      <c r="G75" s="189" t="s">
        <v>61</v>
      </c>
      <c r="H75" s="190"/>
      <c r="I75" s="192"/>
      <c r="J75" s="193" t="s">
        <v>62</v>
      </c>
      <c r="K75" s="190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96"/>
      <c r="C76" s="197"/>
      <c r="D76" s="197"/>
      <c r="E76" s="197"/>
      <c r="F76" s="197"/>
      <c r="G76" s="197"/>
      <c r="H76" s="197"/>
      <c r="I76" s="198"/>
      <c r="J76" s="197"/>
      <c r="K76" s="19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99"/>
      <c r="C80" s="200"/>
      <c r="D80" s="200"/>
      <c r="E80" s="200"/>
      <c r="F80" s="200"/>
      <c r="G80" s="200"/>
      <c r="H80" s="200"/>
      <c r="I80" s="201"/>
      <c r="J80" s="200"/>
      <c r="K80" s="200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152</v>
      </c>
      <c r="D81" s="42"/>
      <c r="E81" s="42"/>
      <c r="F81" s="42"/>
      <c r="G81" s="42"/>
      <c r="H81" s="42"/>
      <c r="I81" s="157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7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7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202" t="str">
        <f>E7</f>
        <v>REVITALIZACE CENTRÁLNÍHO PROSTORU NOVÝCH SADŮ</v>
      </c>
      <c r="F84" s="33"/>
      <c r="G84" s="33"/>
      <c r="H84" s="33"/>
      <c r="I84" s="157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136</v>
      </c>
      <c r="D85" s="23"/>
      <c r="E85" s="23"/>
      <c r="F85" s="23"/>
      <c r="G85" s="23"/>
      <c r="H85" s="23"/>
      <c r="I85" s="148"/>
      <c r="J85" s="23"/>
      <c r="K85" s="23"/>
      <c r="L85" s="21"/>
    </row>
    <row r="86" spans="1:31" s="2" customFormat="1" ht="16.5" customHeight="1">
      <c r="A86" s="40"/>
      <c r="B86" s="41"/>
      <c r="C86" s="42"/>
      <c r="D86" s="42"/>
      <c r="E86" s="202" t="s">
        <v>139</v>
      </c>
      <c r="F86" s="42"/>
      <c r="G86" s="42"/>
      <c r="H86" s="42"/>
      <c r="I86" s="157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142</v>
      </c>
      <c r="D87" s="42"/>
      <c r="E87" s="42"/>
      <c r="F87" s="42"/>
      <c r="G87" s="42"/>
      <c r="H87" s="42"/>
      <c r="I87" s="157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8" t="str">
        <f>E11</f>
        <v>SO 01.1 - Demolice</v>
      </c>
      <c r="F88" s="42"/>
      <c r="G88" s="42"/>
      <c r="H88" s="42"/>
      <c r="I88" s="157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7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22</v>
      </c>
      <c r="D90" s="42"/>
      <c r="E90" s="42"/>
      <c r="F90" s="28" t="str">
        <f>F14</f>
        <v>BRNO</v>
      </c>
      <c r="G90" s="42"/>
      <c r="H90" s="42"/>
      <c r="I90" s="159" t="s">
        <v>24</v>
      </c>
      <c r="J90" s="81" t="str">
        <f>IF(J14="","",J14)</f>
        <v>2. 7. 2020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7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E17</f>
        <v>Statutání město Brno -Městská část Brno-střed</v>
      </c>
      <c r="G92" s="42"/>
      <c r="H92" s="42"/>
      <c r="I92" s="159" t="s">
        <v>37</v>
      </c>
      <c r="J92" s="38" t="str">
        <f>E23</f>
        <v>Ing. Magr. Lucie Radilová, DiS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35</v>
      </c>
      <c r="D93" s="42"/>
      <c r="E93" s="42"/>
      <c r="F93" s="28" t="str">
        <f>IF(E20="","",E20)</f>
        <v>Vyplň údaj</v>
      </c>
      <c r="G93" s="42"/>
      <c r="H93" s="42"/>
      <c r="I93" s="159" t="s">
        <v>42</v>
      </c>
      <c r="J93" s="38" t="str">
        <f>E26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157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9.25" customHeight="1">
      <c r="A95" s="40"/>
      <c r="B95" s="41"/>
      <c r="C95" s="203" t="s">
        <v>153</v>
      </c>
      <c r="D95" s="204"/>
      <c r="E95" s="204"/>
      <c r="F95" s="204"/>
      <c r="G95" s="204"/>
      <c r="H95" s="204"/>
      <c r="I95" s="205"/>
      <c r="J95" s="206" t="s">
        <v>154</v>
      </c>
      <c r="K95" s="204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7"/>
      <c r="J96" s="42"/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47" s="2" customFormat="1" ht="22.8" customHeight="1">
      <c r="A97" s="40"/>
      <c r="B97" s="41"/>
      <c r="C97" s="207" t="s">
        <v>155</v>
      </c>
      <c r="D97" s="42"/>
      <c r="E97" s="42"/>
      <c r="F97" s="42"/>
      <c r="G97" s="42"/>
      <c r="H97" s="42"/>
      <c r="I97" s="157"/>
      <c r="J97" s="112">
        <f>J125</f>
        <v>0</v>
      </c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U97" s="18" t="s">
        <v>156</v>
      </c>
    </row>
    <row r="98" spans="1:31" s="9" customFormat="1" ht="24.95" customHeight="1">
      <c r="A98" s="9"/>
      <c r="B98" s="208"/>
      <c r="C98" s="209"/>
      <c r="D98" s="210" t="s">
        <v>157</v>
      </c>
      <c r="E98" s="211"/>
      <c r="F98" s="211"/>
      <c r="G98" s="211"/>
      <c r="H98" s="211"/>
      <c r="I98" s="212"/>
      <c r="J98" s="213">
        <f>J126</f>
        <v>0</v>
      </c>
      <c r="K98" s="209"/>
      <c r="L98" s="21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15"/>
      <c r="C99" s="135"/>
      <c r="D99" s="216" t="s">
        <v>158</v>
      </c>
      <c r="E99" s="217"/>
      <c r="F99" s="217"/>
      <c r="G99" s="217"/>
      <c r="H99" s="217"/>
      <c r="I99" s="218"/>
      <c r="J99" s="219">
        <f>J127</f>
        <v>0</v>
      </c>
      <c r="K99" s="135"/>
      <c r="L99" s="22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5"/>
      <c r="C100" s="135"/>
      <c r="D100" s="216" t="s">
        <v>159</v>
      </c>
      <c r="E100" s="217"/>
      <c r="F100" s="217"/>
      <c r="G100" s="217"/>
      <c r="H100" s="217"/>
      <c r="I100" s="218"/>
      <c r="J100" s="219">
        <f>J224</f>
        <v>0</v>
      </c>
      <c r="K100" s="135"/>
      <c r="L100" s="22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5"/>
      <c r="C101" s="135"/>
      <c r="D101" s="216" t="s">
        <v>160</v>
      </c>
      <c r="E101" s="217"/>
      <c r="F101" s="217"/>
      <c r="G101" s="217"/>
      <c r="H101" s="217"/>
      <c r="I101" s="218"/>
      <c r="J101" s="219">
        <f>J233</f>
        <v>0</v>
      </c>
      <c r="K101" s="135"/>
      <c r="L101" s="22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5"/>
      <c r="C102" s="135"/>
      <c r="D102" s="216" t="s">
        <v>161</v>
      </c>
      <c r="E102" s="217"/>
      <c r="F102" s="217"/>
      <c r="G102" s="217"/>
      <c r="H102" s="217"/>
      <c r="I102" s="218"/>
      <c r="J102" s="219">
        <f>J242</f>
        <v>0</v>
      </c>
      <c r="K102" s="135"/>
      <c r="L102" s="22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5"/>
      <c r="C103" s="135"/>
      <c r="D103" s="216" t="s">
        <v>162</v>
      </c>
      <c r="E103" s="217"/>
      <c r="F103" s="217"/>
      <c r="G103" s="217"/>
      <c r="H103" s="217"/>
      <c r="I103" s="218"/>
      <c r="J103" s="219">
        <f>J311</f>
        <v>0</v>
      </c>
      <c r="K103" s="135"/>
      <c r="L103" s="22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0"/>
      <c r="B104" s="41"/>
      <c r="C104" s="42"/>
      <c r="D104" s="42"/>
      <c r="E104" s="42"/>
      <c r="F104" s="42"/>
      <c r="G104" s="42"/>
      <c r="H104" s="42"/>
      <c r="I104" s="157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198"/>
      <c r="J105" s="69"/>
      <c r="K105" s="69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9" spans="1:31" s="2" customFormat="1" ht="6.95" customHeight="1">
      <c r="A109" s="40"/>
      <c r="B109" s="70"/>
      <c r="C109" s="71"/>
      <c r="D109" s="71"/>
      <c r="E109" s="71"/>
      <c r="F109" s="71"/>
      <c r="G109" s="71"/>
      <c r="H109" s="71"/>
      <c r="I109" s="201"/>
      <c r="J109" s="71"/>
      <c r="K109" s="7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4.95" customHeight="1">
      <c r="A110" s="40"/>
      <c r="B110" s="41"/>
      <c r="C110" s="24" t="s">
        <v>163</v>
      </c>
      <c r="D110" s="42"/>
      <c r="E110" s="42"/>
      <c r="F110" s="42"/>
      <c r="G110" s="42"/>
      <c r="H110" s="42"/>
      <c r="I110" s="157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157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16</v>
      </c>
      <c r="D112" s="42"/>
      <c r="E112" s="42"/>
      <c r="F112" s="42"/>
      <c r="G112" s="42"/>
      <c r="H112" s="42"/>
      <c r="I112" s="157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202" t="str">
        <f>E7</f>
        <v>REVITALIZACE CENTRÁLNÍHO PROSTORU NOVÝCH SADŮ</v>
      </c>
      <c r="F113" s="33"/>
      <c r="G113" s="33"/>
      <c r="H113" s="33"/>
      <c r="I113" s="157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2:12" s="1" customFormat="1" ht="12" customHeight="1">
      <c r="B114" s="22"/>
      <c r="C114" s="33" t="s">
        <v>136</v>
      </c>
      <c r="D114" s="23"/>
      <c r="E114" s="23"/>
      <c r="F114" s="23"/>
      <c r="G114" s="23"/>
      <c r="H114" s="23"/>
      <c r="I114" s="148"/>
      <c r="J114" s="23"/>
      <c r="K114" s="23"/>
      <c r="L114" s="21"/>
    </row>
    <row r="115" spans="1:31" s="2" customFormat="1" ht="16.5" customHeight="1">
      <c r="A115" s="40"/>
      <c r="B115" s="41"/>
      <c r="C115" s="42"/>
      <c r="D115" s="42"/>
      <c r="E115" s="202" t="s">
        <v>139</v>
      </c>
      <c r="F115" s="42"/>
      <c r="G115" s="42"/>
      <c r="H115" s="42"/>
      <c r="I115" s="157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142</v>
      </c>
      <c r="D116" s="42"/>
      <c r="E116" s="42"/>
      <c r="F116" s="42"/>
      <c r="G116" s="42"/>
      <c r="H116" s="42"/>
      <c r="I116" s="157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6.5" customHeight="1">
      <c r="A117" s="40"/>
      <c r="B117" s="41"/>
      <c r="C117" s="42"/>
      <c r="D117" s="42"/>
      <c r="E117" s="78" t="str">
        <f>E11</f>
        <v>SO 01.1 - Demolice</v>
      </c>
      <c r="F117" s="42"/>
      <c r="G117" s="42"/>
      <c r="H117" s="42"/>
      <c r="I117" s="157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157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22</v>
      </c>
      <c r="D119" s="42"/>
      <c r="E119" s="42"/>
      <c r="F119" s="28" t="str">
        <f>F14</f>
        <v>BRNO</v>
      </c>
      <c r="G119" s="42"/>
      <c r="H119" s="42"/>
      <c r="I119" s="159" t="s">
        <v>24</v>
      </c>
      <c r="J119" s="81" t="str">
        <f>IF(J14="","",J14)</f>
        <v>2. 7. 2020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157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5.65" customHeight="1">
      <c r="A121" s="40"/>
      <c r="B121" s="41"/>
      <c r="C121" s="33" t="s">
        <v>30</v>
      </c>
      <c r="D121" s="42"/>
      <c r="E121" s="42"/>
      <c r="F121" s="28" t="str">
        <f>E17</f>
        <v>Statutání město Brno -Městská část Brno-střed</v>
      </c>
      <c r="G121" s="42"/>
      <c r="H121" s="42"/>
      <c r="I121" s="159" t="s">
        <v>37</v>
      </c>
      <c r="J121" s="38" t="str">
        <f>E23</f>
        <v>Ing. Magr. Lucie Radilová, DiS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5.15" customHeight="1">
      <c r="A122" s="40"/>
      <c r="B122" s="41"/>
      <c r="C122" s="33" t="s">
        <v>35</v>
      </c>
      <c r="D122" s="42"/>
      <c r="E122" s="42"/>
      <c r="F122" s="28" t="str">
        <f>IF(E20="","",E20)</f>
        <v>Vyplň údaj</v>
      </c>
      <c r="G122" s="42"/>
      <c r="H122" s="42"/>
      <c r="I122" s="159" t="s">
        <v>42</v>
      </c>
      <c r="J122" s="38" t="str">
        <f>E26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0.3" customHeight="1">
      <c r="A123" s="40"/>
      <c r="B123" s="41"/>
      <c r="C123" s="42"/>
      <c r="D123" s="42"/>
      <c r="E123" s="42"/>
      <c r="F123" s="42"/>
      <c r="G123" s="42"/>
      <c r="H123" s="42"/>
      <c r="I123" s="157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11" customFormat="1" ht="29.25" customHeight="1">
      <c r="A124" s="221"/>
      <c r="B124" s="222"/>
      <c r="C124" s="223" t="s">
        <v>164</v>
      </c>
      <c r="D124" s="224" t="s">
        <v>71</v>
      </c>
      <c r="E124" s="224" t="s">
        <v>67</v>
      </c>
      <c r="F124" s="224" t="s">
        <v>68</v>
      </c>
      <c r="G124" s="224" t="s">
        <v>165</v>
      </c>
      <c r="H124" s="224" t="s">
        <v>166</v>
      </c>
      <c r="I124" s="225" t="s">
        <v>167</v>
      </c>
      <c r="J124" s="224" t="s">
        <v>154</v>
      </c>
      <c r="K124" s="226" t="s">
        <v>168</v>
      </c>
      <c r="L124" s="227"/>
      <c r="M124" s="102" t="s">
        <v>1</v>
      </c>
      <c r="N124" s="103" t="s">
        <v>50</v>
      </c>
      <c r="O124" s="103" t="s">
        <v>169</v>
      </c>
      <c r="P124" s="103" t="s">
        <v>170</v>
      </c>
      <c r="Q124" s="103" t="s">
        <v>171</v>
      </c>
      <c r="R124" s="103" t="s">
        <v>172</v>
      </c>
      <c r="S124" s="103" t="s">
        <v>173</v>
      </c>
      <c r="T124" s="104" t="s">
        <v>174</v>
      </c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</row>
    <row r="125" spans="1:63" s="2" customFormat="1" ht="22.8" customHeight="1">
      <c r="A125" s="40"/>
      <c r="B125" s="41"/>
      <c r="C125" s="109" t="s">
        <v>175</v>
      </c>
      <c r="D125" s="42"/>
      <c r="E125" s="42"/>
      <c r="F125" s="42"/>
      <c r="G125" s="42"/>
      <c r="H125" s="42"/>
      <c r="I125" s="157"/>
      <c r="J125" s="228">
        <f>BK125</f>
        <v>0</v>
      </c>
      <c r="K125" s="42"/>
      <c r="L125" s="46"/>
      <c r="M125" s="105"/>
      <c r="N125" s="229"/>
      <c r="O125" s="106"/>
      <c r="P125" s="230">
        <f>P126</f>
        <v>0</v>
      </c>
      <c r="Q125" s="106"/>
      <c r="R125" s="230">
        <f>R126</f>
        <v>29.67547</v>
      </c>
      <c r="S125" s="106"/>
      <c r="T125" s="231">
        <f>T126</f>
        <v>117.76000000000002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85</v>
      </c>
      <c r="AU125" s="18" t="s">
        <v>156</v>
      </c>
      <c r="BK125" s="232">
        <f>BK126</f>
        <v>0</v>
      </c>
    </row>
    <row r="126" spans="1:63" s="12" customFormat="1" ht="25.9" customHeight="1">
      <c r="A126" s="12"/>
      <c r="B126" s="233"/>
      <c r="C126" s="234"/>
      <c r="D126" s="235" t="s">
        <v>85</v>
      </c>
      <c r="E126" s="236" t="s">
        <v>176</v>
      </c>
      <c r="F126" s="236" t="s">
        <v>177</v>
      </c>
      <c r="G126" s="234"/>
      <c r="H126" s="234"/>
      <c r="I126" s="237"/>
      <c r="J126" s="238">
        <f>BK126</f>
        <v>0</v>
      </c>
      <c r="K126" s="234"/>
      <c r="L126" s="239"/>
      <c r="M126" s="240"/>
      <c r="N126" s="241"/>
      <c r="O126" s="241"/>
      <c r="P126" s="242">
        <f>P127+P224+P233+P242+P311</f>
        <v>0</v>
      </c>
      <c r="Q126" s="241"/>
      <c r="R126" s="242">
        <f>R127+R224+R233+R242+R311</f>
        <v>29.67547</v>
      </c>
      <c r="S126" s="241"/>
      <c r="T126" s="243">
        <f>T127+T224+T233+T242+T311</f>
        <v>117.76000000000002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4" t="s">
        <v>93</v>
      </c>
      <c r="AT126" s="245" t="s">
        <v>85</v>
      </c>
      <c r="AU126" s="245" t="s">
        <v>86</v>
      </c>
      <c r="AY126" s="244" t="s">
        <v>178</v>
      </c>
      <c r="BK126" s="246">
        <f>BK127+BK224+BK233+BK242+BK311</f>
        <v>0</v>
      </c>
    </row>
    <row r="127" spans="1:63" s="12" customFormat="1" ht="22.8" customHeight="1">
      <c r="A127" s="12"/>
      <c r="B127" s="233"/>
      <c r="C127" s="234"/>
      <c r="D127" s="235" t="s">
        <v>85</v>
      </c>
      <c r="E127" s="247" t="s">
        <v>93</v>
      </c>
      <c r="F127" s="247" t="s">
        <v>179</v>
      </c>
      <c r="G127" s="234"/>
      <c r="H127" s="234"/>
      <c r="I127" s="237"/>
      <c r="J127" s="248">
        <f>BK127</f>
        <v>0</v>
      </c>
      <c r="K127" s="234"/>
      <c r="L127" s="239"/>
      <c r="M127" s="240"/>
      <c r="N127" s="241"/>
      <c r="O127" s="241"/>
      <c r="P127" s="242">
        <f>SUM(P128:P223)</f>
        <v>0</v>
      </c>
      <c r="Q127" s="241"/>
      <c r="R127" s="242">
        <f>SUM(R128:R223)</f>
        <v>29.67547</v>
      </c>
      <c r="S127" s="241"/>
      <c r="T127" s="243">
        <f>SUM(T128:T223)</f>
        <v>115.88800000000002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4" t="s">
        <v>93</v>
      </c>
      <c r="AT127" s="245" t="s">
        <v>85</v>
      </c>
      <c r="AU127" s="245" t="s">
        <v>93</v>
      </c>
      <c r="AY127" s="244" t="s">
        <v>178</v>
      </c>
      <c r="BK127" s="246">
        <f>SUM(BK128:BK223)</f>
        <v>0</v>
      </c>
    </row>
    <row r="128" spans="1:65" s="2" customFormat="1" ht="16.5" customHeight="1">
      <c r="A128" s="40"/>
      <c r="B128" s="41"/>
      <c r="C128" s="249" t="s">
        <v>93</v>
      </c>
      <c r="D128" s="249" t="s">
        <v>180</v>
      </c>
      <c r="E128" s="250" t="s">
        <v>181</v>
      </c>
      <c r="F128" s="251" t="s">
        <v>182</v>
      </c>
      <c r="G128" s="252" t="s">
        <v>183</v>
      </c>
      <c r="H128" s="253">
        <v>36</v>
      </c>
      <c r="I128" s="254"/>
      <c r="J128" s="255">
        <f>ROUND(I128*H128,2)</f>
        <v>0</v>
      </c>
      <c r="K128" s="251" t="s">
        <v>184</v>
      </c>
      <c r="L128" s="46"/>
      <c r="M128" s="256" t="s">
        <v>1</v>
      </c>
      <c r="N128" s="257" t="s">
        <v>51</v>
      </c>
      <c r="O128" s="93"/>
      <c r="P128" s="258">
        <f>O128*H128</f>
        <v>0</v>
      </c>
      <c r="Q128" s="258">
        <v>0</v>
      </c>
      <c r="R128" s="258">
        <f>Q128*H128</f>
        <v>0</v>
      </c>
      <c r="S128" s="258">
        <v>0.408</v>
      </c>
      <c r="T128" s="259">
        <f>S128*H128</f>
        <v>14.687999999999999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60" t="s">
        <v>185</v>
      </c>
      <c r="AT128" s="260" t="s">
        <v>180</v>
      </c>
      <c r="AU128" s="260" t="s">
        <v>95</v>
      </c>
      <c r="AY128" s="18" t="s">
        <v>178</v>
      </c>
      <c r="BE128" s="261">
        <f>IF(N128="základní",J128,0)</f>
        <v>0</v>
      </c>
      <c r="BF128" s="261">
        <f>IF(N128="snížená",J128,0)</f>
        <v>0</v>
      </c>
      <c r="BG128" s="261">
        <f>IF(N128="zákl. přenesená",J128,0)</f>
        <v>0</v>
      </c>
      <c r="BH128" s="261">
        <f>IF(N128="sníž. přenesená",J128,0)</f>
        <v>0</v>
      </c>
      <c r="BI128" s="261">
        <f>IF(N128="nulová",J128,0)</f>
        <v>0</v>
      </c>
      <c r="BJ128" s="18" t="s">
        <v>93</v>
      </c>
      <c r="BK128" s="261">
        <f>ROUND(I128*H128,2)</f>
        <v>0</v>
      </c>
      <c r="BL128" s="18" t="s">
        <v>185</v>
      </c>
      <c r="BM128" s="260" t="s">
        <v>186</v>
      </c>
    </row>
    <row r="129" spans="1:51" s="13" customFormat="1" ht="12">
      <c r="A129" s="13"/>
      <c r="B129" s="262"/>
      <c r="C129" s="263"/>
      <c r="D129" s="264" t="s">
        <v>187</v>
      </c>
      <c r="E129" s="265" t="s">
        <v>1</v>
      </c>
      <c r="F129" s="266" t="s">
        <v>188</v>
      </c>
      <c r="G129" s="263"/>
      <c r="H129" s="265" t="s">
        <v>1</v>
      </c>
      <c r="I129" s="267"/>
      <c r="J129" s="263"/>
      <c r="K129" s="263"/>
      <c r="L129" s="268"/>
      <c r="M129" s="269"/>
      <c r="N129" s="270"/>
      <c r="O129" s="270"/>
      <c r="P129" s="270"/>
      <c r="Q129" s="270"/>
      <c r="R129" s="270"/>
      <c r="S129" s="270"/>
      <c r="T129" s="27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2" t="s">
        <v>187</v>
      </c>
      <c r="AU129" s="272" t="s">
        <v>95</v>
      </c>
      <c r="AV129" s="13" t="s">
        <v>93</v>
      </c>
      <c r="AW129" s="13" t="s">
        <v>41</v>
      </c>
      <c r="AX129" s="13" t="s">
        <v>86</v>
      </c>
      <c r="AY129" s="272" t="s">
        <v>178</v>
      </c>
    </row>
    <row r="130" spans="1:51" s="13" customFormat="1" ht="12">
      <c r="A130" s="13"/>
      <c r="B130" s="262"/>
      <c r="C130" s="263"/>
      <c r="D130" s="264" t="s">
        <v>187</v>
      </c>
      <c r="E130" s="265" t="s">
        <v>1</v>
      </c>
      <c r="F130" s="266" t="s">
        <v>189</v>
      </c>
      <c r="G130" s="263"/>
      <c r="H130" s="265" t="s">
        <v>1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2" t="s">
        <v>187</v>
      </c>
      <c r="AU130" s="272" t="s">
        <v>95</v>
      </c>
      <c r="AV130" s="13" t="s">
        <v>93</v>
      </c>
      <c r="AW130" s="13" t="s">
        <v>41</v>
      </c>
      <c r="AX130" s="13" t="s">
        <v>86</v>
      </c>
      <c r="AY130" s="272" t="s">
        <v>178</v>
      </c>
    </row>
    <row r="131" spans="1:51" s="13" customFormat="1" ht="12">
      <c r="A131" s="13"/>
      <c r="B131" s="262"/>
      <c r="C131" s="263"/>
      <c r="D131" s="264" t="s">
        <v>187</v>
      </c>
      <c r="E131" s="265" t="s">
        <v>1</v>
      </c>
      <c r="F131" s="266" t="s">
        <v>190</v>
      </c>
      <c r="G131" s="263"/>
      <c r="H131" s="265" t="s">
        <v>1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2" t="s">
        <v>187</v>
      </c>
      <c r="AU131" s="272" t="s">
        <v>95</v>
      </c>
      <c r="AV131" s="13" t="s">
        <v>93</v>
      </c>
      <c r="AW131" s="13" t="s">
        <v>41</v>
      </c>
      <c r="AX131" s="13" t="s">
        <v>86</v>
      </c>
      <c r="AY131" s="272" t="s">
        <v>178</v>
      </c>
    </row>
    <row r="132" spans="1:51" s="13" customFormat="1" ht="12">
      <c r="A132" s="13"/>
      <c r="B132" s="262"/>
      <c r="C132" s="263"/>
      <c r="D132" s="264" t="s">
        <v>187</v>
      </c>
      <c r="E132" s="265" t="s">
        <v>1</v>
      </c>
      <c r="F132" s="266" t="s">
        <v>191</v>
      </c>
      <c r="G132" s="263"/>
      <c r="H132" s="265" t="s">
        <v>1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2" t="s">
        <v>187</v>
      </c>
      <c r="AU132" s="272" t="s">
        <v>95</v>
      </c>
      <c r="AV132" s="13" t="s">
        <v>93</v>
      </c>
      <c r="AW132" s="13" t="s">
        <v>41</v>
      </c>
      <c r="AX132" s="13" t="s">
        <v>86</v>
      </c>
      <c r="AY132" s="272" t="s">
        <v>178</v>
      </c>
    </row>
    <row r="133" spans="1:51" s="13" customFormat="1" ht="12">
      <c r="A133" s="13"/>
      <c r="B133" s="262"/>
      <c r="C133" s="263"/>
      <c r="D133" s="264" t="s">
        <v>187</v>
      </c>
      <c r="E133" s="265" t="s">
        <v>1</v>
      </c>
      <c r="F133" s="266" t="s">
        <v>192</v>
      </c>
      <c r="G133" s="263"/>
      <c r="H133" s="265" t="s">
        <v>1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2" t="s">
        <v>187</v>
      </c>
      <c r="AU133" s="272" t="s">
        <v>95</v>
      </c>
      <c r="AV133" s="13" t="s">
        <v>93</v>
      </c>
      <c r="AW133" s="13" t="s">
        <v>41</v>
      </c>
      <c r="AX133" s="13" t="s">
        <v>86</v>
      </c>
      <c r="AY133" s="272" t="s">
        <v>178</v>
      </c>
    </row>
    <row r="134" spans="1:51" s="13" customFormat="1" ht="12">
      <c r="A134" s="13"/>
      <c r="B134" s="262"/>
      <c r="C134" s="263"/>
      <c r="D134" s="264" t="s">
        <v>187</v>
      </c>
      <c r="E134" s="265" t="s">
        <v>1</v>
      </c>
      <c r="F134" s="266" t="s">
        <v>193</v>
      </c>
      <c r="G134" s="263"/>
      <c r="H134" s="265" t="s">
        <v>1</v>
      </c>
      <c r="I134" s="267"/>
      <c r="J134" s="263"/>
      <c r="K134" s="263"/>
      <c r="L134" s="268"/>
      <c r="M134" s="269"/>
      <c r="N134" s="270"/>
      <c r="O134" s="270"/>
      <c r="P134" s="270"/>
      <c r="Q134" s="270"/>
      <c r="R134" s="270"/>
      <c r="S134" s="270"/>
      <c r="T134" s="27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2" t="s">
        <v>187</v>
      </c>
      <c r="AU134" s="272" t="s">
        <v>95</v>
      </c>
      <c r="AV134" s="13" t="s">
        <v>93</v>
      </c>
      <c r="AW134" s="13" t="s">
        <v>41</v>
      </c>
      <c r="AX134" s="13" t="s">
        <v>86</v>
      </c>
      <c r="AY134" s="272" t="s">
        <v>178</v>
      </c>
    </row>
    <row r="135" spans="1:51" s="13" customFormat="1" ht="12">
      <c r="A135" s="13"/>
      <c r="B135" s="262"/>
      <c r="C135" s="263"/>
      <c r="D135" s="264" t="s">
        <v>187</v>
      </c>
      <c r="E135" s="265" t="s">
        <v>1</v>
      </c>
      <c r="F135" s="266" t="s">
        <v>194</v>
      </c>
      <c r="G135" s="263"/>
      <c r="H135" s="265" t="s">
        <v>1</v>
      </c>
      <c r="I135" s="267"/>
      <c r="J135" s="263"/>
      <c r="K135" s="263"/>
      <c r="L135" s="268"/>
      <c r="M135" s="269"/>
      <c r="N135" s="270"/>
      <c r="O135" s="270"/>
      <c r="P135" s="270"/>
      <c r="Q135" s="270"/>
      <c r="R135" s="270"/>
      <c r="S135" s="270"/>
      <c r="T135" s="27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2" t="s">
        <v>187</v>
      </c>
      <c r="AU135" s="272" t="s">
        <v>95</v>
      </c>
      <c r="AV135" s="13" t="s">
        <v>93</v>
      </c>
      <c r="AW135" s="13" t="s">
        <v>41</v>
      </c>
      <c r="AX135" s="13" t="s">
        <v>86</v>
      </c>
      <c r="AY135" s="272" t="s">
        <v>178</v>
      </c>
    </row>
    <row r="136" spans="1:51" s="14" customFormat="1" ht="12">
      <c r="A136" s="14"/>
      <c r="B136" s="273"/>
      <c r="C136" s="274"/>
      <c r="D136" s="264" t="s">
        <v>187</v>
      </c>
      <c r="E136" s="275" t="s">
        <v>1</v>
      </c>
      <c r="F136" s="276" t="s">
        <v>195</v>
      </c>
      <c r="G136" s="274"/>
      <c r="H136" s="277">
        <v>0</v>
      </c>
      <c r="I136" s="278"/>
      <c r="J136" s="274"/>
      <c r="K136" s="274"/>
      <c r="L136" s="279"/>
      <c r="M136" s="280"/>
      <c r="N136" s="281"/>
      <c r="O136" s="281"/>
      <c r="P136" s="281"/>
      <c r="Q136" s="281"/>
      <c r="R136" s="281"/>
      <c r="S136" s="281"/>
      <c r="T136" s="28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83" t="s">
        <v>187</v>
      </c>
      <c r="AU136" s="283" t="s">
        <v>95</v>
      </c>
      <c r="AV136" s="14" t="s">
        <v>196</v>
      </c>
      <c r="AW136" s="14" t="s">
        <v>41</v>
      </c>
      <c r="AX136" s="14" t="s">
        <v>86</v>
      </c>
      <c r="AY136" s="283" t="s">
        <v>178</v>
      </c>
    </row>
    <row r="137" spans="1:51" s="13" customFormat="1" ht="12">
      <c r="A137" s="13"/>
      <c r="B137" s="262"/>
      <c r="C137" s="263"/>
      <c r="D137" s="264" t="s">
        <v>187</v>
      </c>
      <c r="E137" s="265" t="s">
        <v>1</v>
      </c>
      <c r="F137" s="266" t="s">
        <v>197</v>
      </c>
      <c r="G137" s="263"/>
      <c r="H137" s="265" t="s">
        <v>1</v>
      </c>
      <c r="I137" s="267"/>
      <c r="J137" s="263"/>
      <c r="K137" s="263"/>
      <c r="L137" s="268"/>
      <c r="M137" s="269"/>
      <c r="N137" s="270"/>
      <c r="O137" s="270"/>
      <c r="P137" s="270"/>
      <c r="Q137" s="270"/>
      <c r="R137" s="270"/>
      <c r="S137" s="270"/>
      <c r="T137" s="27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2" t="s">
        <v>187</v>
      </c>
      <c r="AU137" s="272" t="s">
        <v>95</v>
      </c>
      <c r="AV137" s="13" t="s">
        <v>93</v>
      </c>
      <c r="AW137" s="13" t="s">
        <v>41</v>
      </c>
      <c r="AX137" s="13" t="s">
        <v>86</v>
      </c>
      <c r="AY137" s="272" t="s">
        <v>178</v>
      </c>
    </row>
    <row r="138" spans="1:51" s="15" customFormat="1" ht="12">
      <c r="A138" s="15"/>
      <c r="B138" s="284"/>
      <c r="C138" s="285"/>
      <c r="D138" s="264" t="s">
        <v>187</v>
      </c>
      <c r="E138" s="286" t="s">
        <v>1</v>
      </c>
      <c r="F138" s="287" t="s">
        <v>198</v>
      </c>
      <c r="G138" s="285"/>
      <c r="H138" s="288">
        <v>36</v>
      </c>
      <c r="I138" s="289"/>
      <c r="J138" s="285"/>
      <c r="K138" s="285"/>
      <c r="L138" s="290"/>
      <c r="M138" s="291"/>
      <c r="N138" s="292"/>
      <c r="O138" s="292"/>
      <c r="P138" s="292"/>
      <c r="Q138" s="292"/>
      <c r="R138" s="292"/>
      <c r="S138" s="292"/>
      <c r="T138" s="29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4" t="s">
        <v>187</v>
      </c>
      <c r="AU138" s="294" t="s">
        <v>95</v>
      </c>
      <c r="AV138" s="15" t="s">
        <v>95</v>
      </c>
      <c r="AW138" s="15" t="s">
        <v>41</v>
      </c>
      <c r="AX138" s="15" t="s">
        <v>86</v>
      </c>
      <c r="AY138" s="294" t="s">
        <v>178</v>
      </c>
    </row>
    <row r="139" spans="1:51" s="14" customFormat="1" ht="12">
      <c r="A139" s="14"/>
      <c r="B139" s="273"/>
      <c r="C139" s="274"/>
      <c r="D139" s="264" t="s">
        <v>187</v>
      </c>
      <c r="E139" s="275" t="s">
        <v>1</v>
      </c>
      <c r="F139" s="276" t="s">
        <v>199</v>
      </c>
      <c r="G139" s="274"/>
      <c r="H139" s="277">
        <v>36</v>
      </c>
      <c r="I139" s="278"/>
      <c r="J139" s="274"/>
      <c r="K139" s="274"/>
      <c r="L139" s="279"/>
      <c r="M139" s="280"/>
      <c r="N139" s="281"/>
      <c r="O139" s="281"/>
      <c r="P139" s="281"/>
      <c r="Q139" s="281"/>
      <c r="R139" s="281"/>
      <c r="S139" s="281"/>
      <c r="T139" s="28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3" t="s">
        <v>187</v>
      </c>
      <c r="AU139" s="283" t="s">
        <v>95</v>
      </c>
      <c r="AV139" s="14" t="s">
        <v>196</v>
      </c>
      <c r="AW139" s="14" t="s">
        <v>41</v>
      </c>
      <c r="AX139" s="14" t="s">
        <v>86</v>
      </c>
      <c r="AY139" s="283" t="s">
        <v>178</v>
      </c>
    </row>
    <row r="140" spans="1:51" s="16" customFormat="1" ht="12">
      <c r="A140" s="16"/>
      <c r="B140" s="295"/>
      <c r="C140" s="296"/>
      <c r="D140" s="264" t="s">
        <v>187</v>
      </c>
      <c r="E140" s="297" t="s">
        <v>1</v>
      </c>
      <c r="F140" s="298" t="s">
        <v>200</v>
      </c>
      <c r="G140" s="296"/>
      <c r="H140" s="299">
        <v>36</v>
      </c>
      <c r="I140" s="300"/>
      <c r="J140" s="296"/>
      <c r="K140" s="296"/>
      <c r="L140" s="301"/>
      <c r="M140" s="302"/>
      <c r="N140" s="303"/>
      <c r="O140" s="303"/>
      <c r="P140" s="303"/>
      <c r="Q140" s="303"/>
      <c r="R140" s="303"/>
      <c r="S140" s="303"/>
      <c r="T140" s="304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305" t="s">
        <v>187</v>
      </c>
      <c r="AU140" s="305" t="s">
        <v>95</v>
      </c>
      <c r="AV140" s="16" t="s">
        <v>185</v>
      </c>
      <c r="AW140" s="16" t="s">
        <v>41</v>
      </c>
      <c r="AX140" s="16" t="s">
        <v>93</v>
      </c>
      <c r="AY140" s="305" t="s">
        <v>178</v>
      </c>
    </row>
    <row r="141" spans="1:65" s="2" customFormat="1" ht="16.5" customHeight="1">
      <c r="A141" s="40"/>
      <c r="B141" s="41"/>
      <c r="C141" s="249" t="s">
        <v>95</v>
      </c>
      <c r="D141" s="249" t="s">
        <v>180</v>
      </c>
      <c r="E141" s="250" t="s">
        <v>201</v>
      </c>
      <c r="F141" s="251" t="s">
        <v>202</v>
      </c>
      <c r="G141" s="252" t="s">
        <v>183</v>
      </c>
      <c r="H141" s="253">
        <v>3.801</v>
      </c>
      <c r="I141" s="254"/>
      <c r="J141" s="255">
        <f>ROUND(I141*H141,2)</f>
        <v>0</v>
      </c>
      <c r="K141" s="251" t="s">
        <v>184</v>
      </c>
      <c r="L141" s="46"/>
      <c r="M141" s="256" t="s">
        <v>1</v>
      </c>
      <c r="N141" s="257" t="s">
        <v>51</v>
      </c>
      <c r="O141" s="93"/>
      <c r="P141" s="258">
        <f>O141*H141</f>
        <v>0</v>
      </c>
      <c r="Q141" s="258">
        <v>0</v>
      </c>
      <c r="R141" s="258">
        <f>Q141*H141</f>
        <v>0</v>
      </c>
      <c r="S141" s="258">
        <v>0.325</v>
      </c>
      <c r="T141" s="259">
        <f>S141*H141</f>
        <v>1.235325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60" t="s">
        <v>185</v>
      </c>
      <c r="AT141" s="260" t="s">
        <v>180</v>
      </c>
      <c r="AU141" s="260" t="s">
        <v>95</v>
      </c>
      <c r="AY141" s="18" t="s">
        <v>178</v>
      </c>
      <c r="BE141" s="261">
        <f>IF(N141="základní",J141,0)</f>
        <v>0</v>
      </c>
      <c r="BF141" s="261">
        <f>IF(N141="snížená",J141,0)</f>
        <v>0</v>
      </c>
      <c r="BG141" s="261">
        <f>IF(N141="zákl. přenesená",J141,0)</f>
        <v>0</v>
      </c>
      <c r="BH141" s="261">
        <f>IF(N141="sníž. přenesená",J141,0)</f>
        <v>0</v>
      </c>
      <c r="BI141" s="261">
        <f>IF(N141="nulová",J141,0)</f>
        <v>0</v>
      </c>
      <c r="BJ141" s="18" t="s">
        <v>93</v>
      </c>
      <c r="BK141" s="261">
        <f>ROUND(I141*H141,2)</f>
        <v>0</v>
      </c>
      <c r="BL141" s="18" t="s">
        <v>185</v>
      </c>
      <c r="BM141" s="260" t="s">
        <v>203</v>
      </c>
    </row>
    <row r="142" spans="1:51" s="13" customFormat="1" ht="12">
      <c r="A142" s="13"/>
      <c r="B142" s="262"/>
      <c r="C142" s="263"/>
      <c r="D142" s="264" t="s">
        <v>187</v>
      </c>
      <c r="E142" s="265" t="s">
        <v>1</v>
      </c>
      <c r="F142" s="266" t="s">
        <v>204</v>
      </c>
      <c r="G142" s="263"/>
      <c r="H142" s="265" t="s">
        <v>1</v>
      </c>
      <c r="I142" s="267"/>
      <c r="J142" s="263"/>
      <c r="K142" s="263"/>
      <c r="L142" s="268"/>
      <c r="M142" s="269"/>
      <c r="N142" s="270"/>
      <c r="O142" s="270"/>
      <c r="P142" s="270"/>
      <c r="Q142" s="270"/>
      <c r="R142" s="270"/>
      <c r="S142" s="270"/>
      <c r="T142" s="27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2" t="s">
        <v>187</v>
      </c>
      <c r="AU142" s="272" t="s">
        <v>95</v>
      </c>
      <c r="AV142" s="13" t="s">
        <v>93</v>
      </c>
      <c r="AW142" s="13" t="s">
        <v>41</v>
      </c>
      <c r="AX142" s="13" t="s">
        <v>86</v>
      </c>
      <c r="AY142" s="272" t="s">
        <v>178</v>
      </c>
    </row>
    <row r="143" spans="1:51" s="13" customFormat="1" ht="12">
      <c r="A143" s="13"/>
      <c r="B143" s="262"/>
      <c r="C143" s="263"/>
      <c r="D143" s="264" t="s">
        <v>187</v>
      </c>
      <c r="E143" s="265" t="s">
        <v>1</v>
      </c>
      <c r="F143" s="266" t="s">
        <v>205</v>
      </c>
      <c r="G143" s="263"/>
      <c r="H143" s="265" t="s">
        <v>1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2" t="s">
        <v>187</v>
      </c>
      <c r="AU143" s="272" t="s">
        <v>95</v>
      </c>
      <c r="AV143" s="13" t="s">
        <v>93</v>
      </c>
      <c r="AW143" s="13" t="s">
        <v>41</v>
      </c>
      <c r="AX143" s="13" t="s">
        <v>86</v>
      </c>
      <c r="AY143" s="272" t="s">
        <v>178</v>
      </c>
    </row>
    <row r="144" spans="1:51" s="15" customFormat="1" ht="12">
      <c r="A144" s="15"/>
      <c r="B144" s="284"/>
      <c r="C144" s="285"/>
      <c r="D144" s="264" t="s">
        <v>187</v>
      </c>
      <c r="E144" s="286" t="s">
        <v>1</v>
      </c>
      <c r="F144" s="287" t="s">
        <v>206</v>
      </c>
      <c r="G144" s="285"/>
      <c r="H144" s="288">
        <v>3.801</v>
      </c>
      <c r="I144" s="289"/>
      <c r="J144" s="285"/>
      <c r="K144" s="285"/>
      <c r="L144" s="290"/>
      <c r="M144" s="291"/>
      <c r="N144" s="292"/>
      <c r="O144" s="292"/>
      <c r="P144" s="292"/>
      <c r="Q144" s="292"/>
      <c r="R144" s="292"/>
      <c r="S144" s="292"/>
      <c r="T144" s="29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4" t="s">
        <v>187</v>
      </c>
      <c r="AU144" s="294" t="s">
        <v>95</v>
      </c>
      <c r="AV144" s="15" t="s">
        <v>95</v>
      </c>
      <c r="AW144" s="15" t="s">
        <v>41</v>
      </c>
      <c r="AX144" s="15" t="s">
        <v>86</v>
      </c>
      <c r="AY144" s="294" t="s">
        <v>178</v>
      </c>
    </row>
    <row r="145" spans="1:51" s="16" customFormat="1" ht="12">
      <c r="A145" s="16"/>
      <c r="B145" s="295"/>
      <c r="C145" s="296"/>
      <c r="D145" s="264" t="s">
        <v>187</v>
      </c>
      <c r="E145" s="297" t="s">
        <v>128</v>
      </c>
      <c r="F145" s="298" t="s">
        <v>200</v>
      </c>
      <c r="G145" s="296"/>
      <c r="H145" s="299">
        <v>3.801</v>
      </c>
      <c r="I145" s="300"/>
      <c r="J145" s="296"/>
      <c r="K145" s="296"/>
      <c r="L145" s="301"/>
      <c r="M145" s="302"/>
      <c r="N145" s="303"/>
      <c r="O145" s="303"/>
      <c r="P145" s="303"/>
      <c r="Q145" s="303"/>
      <c r="R145" s="303"/>
      <c r="S145" s="303"/>
      <c r="T145" s="304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305" t="s">
        <v>187</v>
      </c>
      <c r="AU145" s="305" t="s">
        <v>95</v>
      </c>
      <c r="AV145" s="16" t="s">
        <v>185</v>
      </c>
      <c r="AW145" s="16" t="s">
        <v>41</v>
      </c>
      <c r="AX145" s="16" t="s">
        <v>93</v>
      </c>
      <c r="AY145" s="305" t="s">
        <v>178</v>
      </c>
    </row>
    <row r="146" spans="1:65" s="2" customFormat="1" ht="16.5" customHeight="1">
      <c r="A146" s="40"/>
      <c r="B146" s="41"/>
      <c r="C146" s="249" t="s">
        <v>196</v>
      </c>
      <c r="D146" s="249" t="s">
        <v>180</v>
      </c>
      <c r="E146" s="250" t="s">
        <v>207</v>
      </c>
      <c r="F146" s="251" t="s">
        <v>208</v>
      </c>
      <c r="G146" s="252" t="s">
        <v>183</v>
      </c>
      <c r="H146" s="253">
        <v>162.199</v>
      </c>
      <c r="I146" s="254"/>
      <c r="J146" s="255">
        <f>ROUND(I146*H146,2)</f>
        <v>0</v>
      </c>
      <c r="K146" s="251" t="s">
        <v>184</v>
      </c>
      <c r="L146" s="46"/>
      <c r="M146" s="256" t="s">
        <v>1</v>
      </c>
      <c r="N146" s="257" t="s">
        <v>51</v>
      </c>
      <c r="O146" s="93"/>
      <c r="P146" s="258">
        <f>O146*H146</f>
        <v>0</v>
      </c>
      <c r="Q146" s="258">
        <v>0</v>
      </c>
      <c r="R146" s="258">
        <f>Q146*H146</f>
        <v>0</v>
      </c>
      <c r="S146" s="258">
        <v>0.325</v>
      </c>
      <c r="T146" s="259">
        <f>S146*H146</f>
        <v>52.71467500000001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60" t="s">
        <v>185</v>
      </c>
      <c r="AT146" s="260" t="s">
        <v>180</v>
      </c>
      <c r="AU146" s="260" t="s">
        <v>95</v>
      </c>
      <c r="AY146" s="18" t="s">
        <v>178</v>
      </c>
      <c r="BE146" s="261">
        <f>IF(N146="základní",J146,0)</f>
        <v>0</v>
      </c>
      <c r="BF146" s="261">
        <f>IF(N146="snížená",J146,0)</f>
        <v>0</v>
      </c>
      <c r="BG146" s="261">
        <f>IF(N146="zákl. přenesená",J146,0)</f>
        <v>0</v>
      </c>
      <c r="BH146" s="261">
        <f>IF(N146="sníž. přenesená",J146,0)</f>
        <v>0</v>
      </c>
      <c r="BI146" s="261">
        <f>IF(N146="nulová",J146,0)</f>
        <v>0</v>
      </c>
      <c r="BJ146" s="18" t="s">
        <v>93</v>
      </c>
      <c r="BK146" s="261">
        <f>ROUND(I146*H146,2)</f>
        <v>0</v>
      </c>
      <c r="BL146" s="18" t="s">
        <v>185</v>
      </c>
      <c r="BM146" s="260" t="s">
        <v>209</v>
      </c>
    </row>
    <row r="147" spans="1:51" s="13" customFormat="1" ht="12">
      <c r="A147" s="13"/>
      <c r="B147" s="262"/>
      <c r="C147" s="263"/>
      <c r="D147" s="264" t="s">
        <v>187</v>
      </c>
      <c r="E147" s="265" t="s">
        <v>1</v>
      </c>
      <c r="F147" s="266" t="s">
        <v>210</v>
      </c>
      <c r="G147" s="263"/>
      <c r="H147" s="265" t="s">
        <v>1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2" t="s">
        <v>187</v>
      </c>
      <c r="AU147" s="272" t="s">
        <v>95</v>
      </c>
      <c r="AV147" s="13" t="s">
        <v>93</v>
      </c>
      <c r="AW147" s="13" t="s">
        <v>41</v>
      </c>
      <c r="AX147" s="13" t="s">
        <v>86</v>
      </c>
      <c r="AY147" s="272" t="s">
        <v>178</v>
      </c>
    </row>
    <row r="148" spans="1:51" s="15" customFormat="1" ht="12">
      <c r="A148" s="15"/>
      <c r="B148" s="284"/>
      <c r="C148" s="285"/>
      <c r="D148" s="264" t="s">
        <v>187</v>
      </c>
      <c r="E148" s="286" t="s">
        <v>1</v>
      </c>
      <c r="F148" s="287" t="s">
        <v>211</v>
      </c>
      <c r="G148" s="285"/>
      <c r="H148" s="288">
        <v>166</v>
      </c>
      <c r="I148" s="289"/>
      <c r="J148" s="285"/>
      <c r="K148" s="285"/>
      <c r="L148" s="290"/>
      <c r="M148" s="291"/>
      <c r="N148" s="292"/>
      <c r="O148" s="292"/>
      <c r="P148" s="292"/>
      <c r="Q148" s="292"/>
      <c r="R148" s="292"/>
      <c r="S148" s="292"/>
      <c r="T148" s="29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4" t="s">
        <v>187</v>
      </c>
      <c r="AU148" s="294" t="s">
        <v>95</v>
      </c>
      <c r="AV148" s="15" t="s">
        <v>95</v>
      </c>
      <c r="AW148" s="15" t="s">
        <v>41</v>
      </c>
      <c r="AX148" s="15" t="s">
        <v>86</v>
      </c>
      <c r="AY148" s="294" t="s">
        <v>178</v>
      </c>
    </row>
    <row r="149" spans="1:51" s="13" customFormat="1" ht="12">
      <c r="A149" s="13"/>
      <c r="B149" s="262"/>
      <c r="C149" s="263"/>
      <c r="D149" s="264" t="s">
        <v>187</v>
      </c>
      <c r="E149" s="265" t="s">
        <v>1</v>
      </c>
      <c r="F149" s="266" t="s">
        <v>212</v>
      </c>
      <c r="G149" s="263"/>
      <c r="H149" s="265" t="s">
        <v>1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2" t="s">
        <v>187</v>
      </c>
      <c r="AU149" s="272" t="s">
        <v>95</v>
      </c>
      <c r="AV149" s="13" t="s">
        <v>93</v>
      </c>
      <c r="AW149" s="13" t="s">
        <v>41</v>
      </c>
      <c r="AX149" s="13" t="s">
        <v>86</v>
      </c>
      <c r="AY149" s="272" t="s">
        <v>178</v>
      </c>
    </row>
    <row r="150" spans="1:51" s="15" customFormat="1" ht="12">
      <c r="A150" s="15"/>
      <c r="B150" s="284"/>
      <c r="C150" s="285"/>
      <c r="D150" s="264" t="s">
        <v>187</v>
      </c>
      <c r="E150" s="286" t="s">
        <v>1</v>
      </c>
      <c r="F150" s="287" t="s">
        <v>213</v>
      </c>
      <c r="G150" s="285"/>
      <c r="H150" s="288">
        <v>-3.801</v>
      </c>
      <c r="I150" s="289"/>
      <c r="J150" s="285"/>
      <c r="K150" s="285"/>
      <c r="L150" s="290"/>
      <c r="M150" s="291"/>
      <c r="N150" s="292"/>
      <c r="O150" s="292"/>
      <c r="P150" s="292"/>
      <c r="Q150" s="292"/>
      <c r="R150" s="292"/>
      <c r="S150" s="292"/>
      <c r="T150" s="29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4" t="s">
        <v>187</v>
      </c>
      <c r="AU150" s="294" t="s">
        <v>95</v>
      </c>
      <c r="AV150" s="15" t="s">
        <v>95</v>
      </c>
      <c r="AW150" s="15" t="s">
        <v>41</v>
      </c>
      <c r="AX150" s="15" t="s">
        <v>86</v>
      </c>
      <c r="AY150" s="294" t="s">
        <v>178</v>
      </c>
    </row>
    <row r="151" spans="1:51" s="14" customFormat="1" ht="12">
      <c r="A151" s="14"/>
      <c r="B151" s="273"/>
      <c r="C151" s="274"/>
      <c r="D151" s="264" t="s">
        <v>187</v>
      </c>
      <c r="E151" s="275" t="s">
        <v>1</v>
      </c>
      <c r="F151" s="276" t="s">
        <v>199</v>
      </c>
      <c r="G151" s="274"/>
      <c r="H151" s="277">
        <v>162.199</v>
      </c>
      <c r="I151" s="278"/>
      <c r="J151" s="274"/>
      <c r="K151" s="274"/>
      <c r="L151" s="279"/>
      <c r="M151" s="280"/>
      <c r="N151" s="281"/>
      <c r="O151" s="281"/>
      <c r="P151" s="281"/>
      <c r="Q151" s="281"/>
      <c r="R151" s="281"/>
      <c r="S151" s="281"/>
      <c r="T151" s="28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3" t="s">
        <v>187</v>
      </c>
      <c r="AU151" s="283" t="s">
        <v>95</v>
      </c>
      <c r="AV151" s="14" t="s">
        <v>196</v>
      </c>
      <c r="AW151" s="14" t="s">
        <v>41</v>
      </c>
      <c r="AX151" s="14" t="s">
        <v>86</v>
      </c>
      <c r="AY151" s="283" t="s">
        <v>178</v>
      </c>
    </row>
    <row r="152" spans="1:51" s="13" customFormat="1" ht="12">
      <c r="A152" s="13"/>
      <c r="B152" s="262"/>
      <c r="C152" s="263"/>
      <c r="D152" s="264" t="s">
        <v>187</v>
      </c>
      <c r="E152" s="265" t="s">
        <v>1</v>
      </c>
      <c r="F152" s="266" t="s">
        <v>214</v>
      </c>
      <c r="G152" s="263"/>
      <c r="H152" s="265" t="s">
        <v>1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2" t="s">
        <v>187</v>
      </c>
      <c r="AU152" s="272" t="s">
        <v>95</v>
      </c>
      <c r="AV152" s="13" t="s">
        <v>93</v>
      </c>
      <c r="AW152" s="13" t="s">
        <v>41</v>
      </c>
      <c r="AX152" s="13" t="s">
        <v>86</v>
      </c>
      <c r="AY152" s="272" t="s">
        <v>178</v>
      </c>
    </row>
    <row r="153" spans="1:51" s="16" customFormat="1" ht="12">
      <c r="A153" s="16"/>
      <c r="B153" s="295"/>
      <c r="C153" s="296"/>
      <c r="D153" s="264" t="s">
        <v>187</v>
      </c>
      <c r="E153" s="297" t="s">
        <v>1</v>
      </c>
      <c r="F153" s="298" t="s">
        <v>200</v>
      </c>
      <c r="G153" s="296"/>
      <c r="H153" s="299">
        <v>162.199</v>
      </c>
      <c r="I153" s="300"/>
      <c r="J153" s="296"/>
      <c r="K153" s="296"/>
      <c r="L153" s="301"/>
      <c r="M153" s="302"/>
      <c r="N153" s="303"/>
      <c r="O153" s="303"/>
      <c r="P153" s="303"/>
      <c r="Q153" s="303"/>
      <c r="R153" s="303"/>
      <c r="S153" s="303"/>
      <c r="T153" s="304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305" t="s">
        <v>187</v>
      </c>
      <c r="AU153" s="305" t="s">
        <v>95</v>
      </c>
      <c r="AV153" s="16" t="s">
        <v>185</v>
      </c>
      <c r="AW153" s="16" t="s">
        <v>41</v>
      </c>
      <c r="AX153" s="16" t="s">
        <v>93</v>
      </c>
      <c r="AY153" s="305" t="s">
        <v>178</v>
      </c>
    </row>
    <row r="154" spans="1:65" s="2" customFormat="1" ht="16.5" customHeight="1">
      <c r="A154" s="40"/>
      <c r="B154" s="41"/>
      <c r="C154" s="249" t="s">
        <v>185</v>
      </c>
      <c r="D154" s="249" t="s">
        <v>180</v>
      </c>
      <c r="E154" s="250" t="s">
        <v>215</v>
      </c>
      <c r="F154" s="251" t="s">
        <v>216</v>
      </c>
      <c r="G154" s="252" t="s">
        <v>183</v>
      </c>
      <c r="H154" s="253">
        <v>42</v>
      </c>
      <c r="I154" s="254"/>
      <c r="J154" s="255">
        <f>ROUND(I154*H154,2)</f>
        <v>0</v>
      </c>
      <c r="K154" s="251" t="s">
        <v>184</v>
      </c>
      <c r="L154" s="46"/>
      <c r="M154" s="256" t="s">
        <v>1</v>
      </c>
      <c r="N154" s="257" t="s">
        <v>51</v>
      </c>
      <c r="O154" s="93"/>
      <c r="P154" s="258">
        <f>O154*H154</f>
        <v>0</v>
      </c>
      <c r="Q154" s="258">
        <v>0</v>
      </c>
      <c r="R154" s="258">
        <f>Q154*H154</f>
        <v>0</v>
      </c>
      <c r="S154" s="258">
        <v>1.125</v>
      </c>
      <c r="T154" s="259">
        <f>S154*H154</f>
        <v>47.25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60" t="s">
        <v>185</v>
      </c>
      <c r="AT154" s="260" t="s">
        <v>180</v>
      </c>
      <c r="AU154" s="260" t="s">
        <v>95</v>
      </c>
      <c r="AY154" s="18" t="s">
        <v>178</v>
      </c>
      <c r="BE154" s="261">
        <f>IF(N154="základní",J154,0)</f>
        <v>0</v>
      </c>
      <c r="BF154" s="261">
        <f>IF(N154="snížená",J154,0)</f>
        <v>0</v>
      </c>
      <c r="BG154" s="261">
        <f>IF(N154="zákl. přenesená",J154,0)</f>
        <v>0</v>
      </c>
      <c r="BH154" s="261">
        <f>IF(N154="sníž. přenesená",J154,0)</f>
        <v>0</v>
      </c>
      <c r="BI154" s="261">
        <f>IF(N154="nulová",J154,0)</f>
        <v>0</v>
      </c>
      <c r="BJ154" s="18" t="s">
        <v>93</v>
      </c>
      <c r="BK154" s="261">
        <f>ROUND(I154*H154,2)</f>
        <v>0</v>
      </c>
      <c r="BL154" s="18" t="s">
        <v>185</v>
      </c>
      <c r="BM154" s="260" t="s">
        <v>217</v>
      </c>
    </row>
    <row r="155" spans="1:51" s="13" customFormat="1" ht="12">
      <c r="A155" s="13"/>
      <c r="B155" s="262"/>
      <c r="C155" s="263"/>
      <c r="D155" s="264" t="s">
        <v>187</v>
      </c>
      <c r="E155" s="265" t="s">
        <v>1</v>
      </c>
      <c r="F155" s="266" t="s">
        <v>218</v>
      </c>
      <c r="G155" s="263"/>
      <c r="H155" s="265" t="s">
        <v>1</v>
      </c>
      <c r="I155" s="267"/>
      <c r="J155" s="263"/>
      <c r="K155" s="263"/>
      <c r="L155" s="268"/>
      <c r="M155" s="269"/>
      <c r="N155" s="270"/>
      <c r="O155" s="270"/>
      <c r="P155" s="270"/>
      <c r="Q155" s="270"/>
      <c r="R155" s="270"/>
      <c r="S155" s="270"/>
      <c r="T155" s="27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2" t="s">
        <v>187</v>
      </c>
      <c r="AU155" s="272" t="s">
        <v>95</v>
      </c>
      <c r="AV155" s="13" t="s">
        <v>93</v>
      </c>
      <c r="AW155" s="13" t="s">
        <v>41</v>
      </c>
      <c r="AX155" s="13" t="s">
        <v>86</v>
      </c>
      <c r="AY155" s="272" t="s">
        <v>178</v>
      </c>
    </row>
    <row r="156" spans="1:51" s="15" customFormat="1" ht="12">
      <c r="A156" s="15"/>
      <c r="B156" s="284"/>
      <c r="C156" s="285"/>
      <c r="D156" s="264" t="s">
        <v>187</v>
      </c>
      <c r="E156" s="286" t="s">
        <v>1</v>
      </c>
      <c r="F156" s="287" t="s">
        <v>219</v>
      </c>
      <c r="G156" s="285"/>
      <c r="H156" s="288">
        <v>42</v>
      </c>
      <c r="I156" s="289"/>
      <c r="J156" s="285"/>
      <c r="K156" s="285"/>
      <c r="L156" s="290"/>
      <c r="M156" s="291"/>
      <c r="N156" s="292"/>
      <c r="O156" s="292"/>
      <c r="P156" s="292"/>
      <c r="Q156" s="292"/>
      <c r="R156" s="292"/>
      <c r="S156" s="292"/>
      <c r="T156" s="29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4" t="s">
        <v>187</v>
      </c>
      <c r="AU156" s="294" t="s">
        <v>95</v>
      </c>
      <c r="AV156" s="15" t="s">
        <v>95</v>
      </c>
      <c r="AW156" s="15" t="s">
        <v>41</v>
      </c>
      <c r="AX156" s="15" t="s">
        <v>86</v>
      </c>
      <c r="AY156" s="294" t="s">
        <v>178</v>
      </c>
    </row>
    <row r="157" spans="1:51" s="16" customFormat="1" ht="12">
      <c r="A157" s="16"/>
      <c r="B157" s="295"/>
      <c r="C157" s="296"/>
      <c r="D157" s="264" t="s">
        <v>187</v>
      </c>
      <c r="E157" s="297" t="s">
        <v>1</v>
      </c>
      <c r="F157" s="298" t="s">
        <v>200</v>
      </c>
      <c r="G157" s="296"/>
      <c r="H157" s="299">
        <v>42</v>
      </c>
      <c r="I157" s="300"/>
      <c r="J157" s="296"/>
      <c r="K157" s="296"/>
      <c r="L157" s="301"/>
      <c r="M157" s="302"/>
      <c r="N157" s="303"/>
      <c r="O157" s="303"/>
      <c r="P157" s="303"/>
      <c r="Q157" s="303"/>
      <c r="R157" s="303"/>
      <c r="S157" s="303"/>
      <c r="T157" s="304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305" t="s">
        <v>187</v>
      </c>
      <c r="AU157" s="305" t="s">
        <v>95</v>
      </c>
      <c r="AV157" s="16" t="s">
        <v>185</v>
      </c>
      <c r="AW157" s="16" t="s">
        <v>41</v>
      </c>
      <c r="AX157" s="16" t="s">
        <v>93</v>
      </c>
      <c r="AY157" s="305" t="s">
        <v>178</v>
      </c>
    </row>
    <row r="158" spans="1:65" s="2" customFormat="1" ht="16.5" customHeight="1">
      <c r="A158" s="40"/>
      <c r="B158" s="41"/>
      <c r="C158" s="249" t="s">
        <v>220</v>
      </c>
      <c r="D158" s="249" t="s">
        <v>180</v>
      </c>
      <c r="E158" s="250" t="s">
        <v>221</v>
      </c>
      <c r="F158" s="251" t="s">
        <v>222</v>
      </c>
      <c r="G158" s="252" t="s">
        <v>223</v>
      </c>
      <c r="H158" s="253">
        <v>4.513</v>
      </c>
      <c r="I158" s="254"/>
      <c r="J158" s="255">
        <f>ROUND(I158*H158,2)</f>
        <v>0</v>
      </c>
      <c r="K158" s="251" t="s">
        <v>184</v>
      </c>
      <c r="L158" s="46"/>
      <c r="M158" s="256" t="s">
        <v>1</v>
      </c>
      <c r="N158" s="257" t="s">
        <v>51</v>
      </c>
      <c r="O158" s="93"/>
      <c r="P158" s="258">
        <f>O158*H158</f>
        <v>0</v>
      </c>
      <c r="Q158" s="258">
        <v>0</v>
      </c>
      <c r="R158" s="258">
        <f>Q158*H158</f>
        <v>0</v>
      </c>
      <c r="S158" s="258">
        <v>0</v>
      </c>
      <c r="T158" s="25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60" t="s">
        <v>185</v>
      </c>
      <c r="AT158" s="260" t="s">
        <v>180</v>
      </c>
      <c r="AU158" s="260" t="s">
        <v>95</v>
      </c>
      <c r="AY158" s="18" t="s">
        <v>178</v>
      </c>
      <c r="BE158" s="261">
        <f>IF(N158="základní",J158,0)</f>
        <v>0</v>
      </c>
      <c r="BF158" s="261">
        <f>IF(N158="snížená",J158,0)</f>
        <v>0</v>
      </c>
      <c r="BG158" s="261">
        <f>IF(N158="zákl. přenesená",J158,0)</f>
        <v>0</v>
      </c>
      <c r="BH158" s="261">
        <f>IF(N158="sníž. přenesená",J158,0)</f>
        <v>0</v>
      </c>
      <c r="BI158" s="261">
        <f>IF(N158="nulová",J158,0)</f>
        <v>0</v>
      </c>
      <c r="BJ158" s="18" t="s">
        <v>93</v>
      </c>
      <c r="BK158" s="261">
        <f>ROUND(I158*H158,2)</f>
        <v>0</v>
      </c>
      <c r="BL158" s="18" t="s">
        <v>185</v>
      </c>
      <c r="BM158" s="260" t="s">
        <v>224</v>
      </c>
    </row>
    <row r="159" spans="1:51" s="13" customFormat="1" ht="12">
      <c r="A159" s="13"/>
      <c r="B159" s="262"/>
      <c r="C159" s="263"/>
      <c r="D159" s="264" t="s">
        <v>187</v>
      </c>
      <c r="E159" s="265" t="s">
        <v>1</v>
      </c>
      <c r="F159" s="266" t="s">
        <v>225</v>
      </c>
      <c r="G159" s="263"/>
      <c r="H159" s="265" t="s">
        <v>1</v>
      </c>
      <c r="I159" s="267"/>
      <c r="J159" s="263"/>
      <c r="K159" s="263"/>
      <c r="L159" s="268"/>
      <c r="M159" s="269"/>
      <c r="N159" s="270"/>
      <c r="O159" s="270"/>
      <c r="P159" s="270"/>
      <c r="Q159" s="270"/>
      <c r="R159" s="270"/>
      <c r="S159" s="270"/>
      <c r="T159" s="27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2" t="s">
        <v>187</v>
      </c>
      <c r="AU159" s="272" t="s">
        <v>95</v>
      </c>
      <c r="AV159" s="13" t="s">
        <v>93</v>
      </c>
      <c r="AW159" s="13" t="s">
        <v>41</v>
      </c>
      <c r="AX159" s="13" t="s">
        <v>86</v>
      </c>
      <c r="AY159" s="272" t="s">
        <v>178</v>
      </c>
    </row>
    <row r="160" spans="1:51" s="13" customFormat="1" ht="12">
      <c r="A160" s="13"/>
      <c r="B160" s="262"/>
      <c r="C160" s="263"/>
      <c r="D160" s="264" t="s">
        <v>187</v>
      </c>
      <c r="E160" s="265" t="s">
        <v>1</v>
      </c>
      <c r="F160" s="266" t="s">
        <v>226</v>
      </c>
      <c r="G160" s="263"/>
      <c r="H160" s="265" t="s">
        <v>1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2" t="s">
        <v>187</v>
      </c>
      <c r="AU160" s="272" t="s">
        <v>95</v>
      </c>
      <c r="AV160" s="13" t="s">
        <v>93</v>
      </c>
      <c r="AW160" s="13" t="s">
        <v>41</v>
      </c>
      <c r="AX160" s="13" t="s">
        <v>86</v>
      </c>
      <c r="AY160" s="272" t="s">
        <v>178</v>
      </c>
    </row>
    <row r="161" spans="1:51" s="15" customFormat="1" ht="12">
      <c r="A161" s="15"/>
      <c r="B161" s="284"/>
      <c r="C161" s="285"/>
      <c r="D161" s="264" t="s">
        <v>187</v>
      </c>
      <c r="E161" s="286" t="s">
        <v>1</v>
      </c>
      <c r="F161" s="287" t="s">
        <v>227</v>
      </c>
      <c r="G161" s="285"/>
      <c r="H161" s="288">
        <v>0.76</v>
      </c>
      <c r="I161" s="289"/>
      <c r="J161" s="285"/>
      <c r="K161" s="285"/>
      <c r="L161" s="290"/>
      <c r="M161" s="291"/>
      <c r="N161" s="292"/>
      <c r="O161" s="292"/>
      <c r="P161" s="292"/>
      <c r="Q161" s="292"/>
      <c r="R161" s="292"/>
      <c r="S161" s="292"/>
      <c r="T161" s="29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4" t="s">
        <v>187</v>
      </c>
      <c r="AU161" s="294" t="s">
        <v>95</v>
      </c>
      <c r="AV161" s="15" t="s">
        <v>95</v>
      </c>
      <c r="AW161" s="15" t="s">
        <v>41</v>
      </c>
      <c r="AX161" s="15" t="s">
        <v>86</v>
      </c>
      <c r="AY161" s="294" t="s">
        <v>178</v>
      </c>
    </row>
    <row r="162" spans="1:51" s="13" customFormat="1" ht="12">
      <c r="A162" s="13"/>
      <c r="B162" s="262"/>
      <c r="C162" s="263"/>
      <c r="D162" s="264" t="s">
        <v>187</v>
      </c>
      <c r="E162" s="265" t="s">
        <v>1</v>
      </c>
      <c r="F162" s="266" t="s">
        <v>228</v>
      </c>
      <c r="G162" s="263"/>
      <c r="H162" s="265" t="s">
        <v>1</v>
      </c>
      <c r="I162" s="267"/>
      <c r="J162" s="263"/>
      <c r="K162" s="263"/>
      <c r="L162" s="268"/>
      <c r="M162" s="269"/>
      <c r="N162" s="270"/>
      <c r="O162" s="270"/>
      <c r="P162" s="270"/>
      <c r="Q162" s="270"/>
      <c r="R162" s="270"/>
      <c r="S162" s="270"/>
      <c r="T162" s="27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2" t="s">
        <v>187</v>
      </c>
      <c r="AU162" s="272" t="s">
        <v>95</v>
      </c>
      <c r="AV162" s="13" t="s">
        <v>93</v>
      </c>
      <c r="AW162" s="13" t="s">
        <v>41</v>
      </c>
      <c r="AX162" s="13" t="s">
        <v>86</v>
      </c>
      <c r="AY162" s="272" t="s">
        <v>178</v>
      </c>
    </row>
    <row r="163" spans="1:51" s="15" customFormat="1" ht="12">
      <c r="A163" s="15"/>
      <c r="B163" s="284"/>
      <c r="C163" s="285"/>
      <c r="D163" s="264" t="s">
        <v>187</v>
      </c>
      <c r="E163" s="286" t="s">
        <v>1</v>
      </c>
      <c r="F163" s="287" t="s">
        <v>229</v>
      </c>
      <c r="G163" s="285"/>
      <c r="H163" s="288">
        <v>3.753</v>
      </c>
      <c r="I163" s="289"/>
      <c r="J163" s="285"/>
      <c r="K163" s="285"/>
      <c r="L163" s="290"/>
      <c r="M163" s="291"/>
      <c r="N163" s="292"/>
      <c r="O163" s="292"/>
      <c r="P163" s="292"/>
      <c r="Q163" s="292"/>
      <c r="R163" s="292"/>
      <c r="S163" s="292"/>
      <c r="T163" s="29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4" t="s">
        <v>187</v>
      </c>
      <c r="AU163" s="294" t="s">
        <v>95</v>
      </c>
      <c r="AV163" s="15" t="s">
        <v>95</v>
      </c>
      <c r="AW163" s="15" t="s">
        <v>41</v>
      </c>
      <c r="AX163" s="15" t="s">
        <v>86</v>
      </c>
      <c r="AY163" s="294" t="s">
        <v>178</v>
      </c>
    </row>
    <row r="164" spans="1:51" s="16" customFormat="1" ht="12">
      <c r="A164" s="16"/>
      <c r="B164" s="295"/>
      <c r="C164" s="296"/>
      <c r="D164" s="264" t="s">
        <v>187</v>
      </c>
      <c r="E164" s="297" t="s">
        <v>130</v>
      </c>
      <c r="F164" s="298" t="s">
        <v>200</v>
      </c>
      <c r="G164" s="296"/>
      <c r="H164" s="299">
        <v>4.513</v>
      </c>
      <c r="I164" s="300"/>
      <c r="J164" s="296"/>
      <c r="K164" s="296"/>
      <c r="L164" s="301"/>
      <c r="M164" s="302"/>
      <c r="N164" s="303"/>
      <c r="O164" s="303"/>
      <c r="P164" s="303"/>
      <c r="Q164" s="303"/>
      <c r="R164" s="303"/>
      <c r="S164" s="303"/>
      <c r="T164" s="304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305" t="s">
        <v>187</v>
      </c>
      <c r="AU164" s="305" t="s">
        <v>95</v>
      </c>
      <c r="AV164" s="16" t="s">
        <v>185</v>
      </c>
      <c r="AW164" s="16" t="s">
        <v>41</v>
      </c>
      <c r="AX164" s="16" t="s">
        <v>93</v>
      </c>
      <c r="AY164" s="305" t="s">
        <v>178</v>
      </c>
    </row>
    <row r="165" spans="1:65" s="2" customFormat="1" ht="21.75" customHeight="1">
      <c r="A165" s="40"/>
      <c r="B165" s="41"/>
      <c r="C165" s="249" t="s">
        <v>230</v>
      </c>
      <c r="D165" s="249" t="s">
        <v>180</v>
      </c>
      <c r="E165" s="250" t="s">
        <v>231</v>
      </c>
      <c r="F165" s="251" t="s">
        <v>232</v>
      </c>
      <c r="G165" s="252" t="s">
        <v>223</v>
      </c>
      <c r="H165" s="253">
        <v>58.687</v>
      </c>
      <c r="I165" s="254"/>
      <c r="J165" s="255">
        <f>ROUND(I165*H165,2)</f>
        <v>0</v>
      </c>
      <c r="K165" s="251" t="s">
        <v>184</v>
      </c>
      <c r="L165" s="46"/>
      <c r="M165" s="256" t="s">
        <v>1</v>
      </c>
      <c r="N165" s="257" t="s">
        <v>51</v>
      </c>
      <c r="O165" s="93"/>
      <c r="P165" s="258">
        <f>O165*H165</f>
        <v>0</v>
      </c>
      <c r="Q165" s="258">
        <v>0</v>
      </c>
      <c r="R165" s="258">
        <f>Q165*H165</f>
        <v>0</v>
      </c>
      <c r="S165" s="258">
        <v>0</v>
      </c>
      <c r="T165" s="25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60" t="s">
        <v>185</v>
      </c>
      <c r="AT165" s="260" t="s">
        <v>180</v>
      </c>
      <c r="AU165" s="260" t="s">
        <v>95</v>
      </c>
      <c r="AY165" s="18" t="s">
        <v>178</v>
      </c>
      <c r="BE165" s="261">
        <f>IF(N165="základní",J165,0)</f>
        <v>0</v>
      </c>
      <c r="BF165" s="261">
        <f>IF(N165="snížená",J165,0)</f>
        <v>0</v>
      </c>
      <c r="BG165" s="261">
        <f>IF(N165="zákl. přenesená",J165,0)</f>
        <v>0</v>
      </c>
      <c r="BH165" s="261">
        <f>IF(N165="sníž. přenesená",J165,0)</f>
        <v>0</v>
      </c>
      <c r="BI165" s="261">
        <f>IF(N165="nulová",J165,0)</f>
        <v>0</v>
      </c>
      <c r="BJ165" s="18" t="s">
        <v>93</v>
      </c>
      <c r="BK165" s="261">
        <f>ROUND(I165*H165,2)</f>
        <v>0</v>
      </c>
      <c r="BL165" s="18" t="s">
        <v>185</v>
      </c>
      <c r="BM165" s="260" t="s">
        <v>233</v>
      </c>
    </row>
    <row r="166" spans="1:51" s="13" customFormat="1" ht="12">
      <c r="A166" s="13"/>
      <c r="B166" s="262"/>
      <c r="C166" s="263"/>
      <c r="D166" s="264" t="s">
        <v>187</v>
      </c>
      <c r="E166" s="265" t="s">
        <v>1</v>
      </c>
      <c r="F166" s="266" t="s">
        <v>234</v>
      </c>
      <c r="G166" s="263"/>
      <c r="H166" s="265" t="s">
        <v>1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2" t="s">
        <v>187</v>
      </c>
      <c r="AU166" s="272" t="s">
        <v>95</v>
      </c>
      <c r="AV166" s="13" t="s">
        <v>93</v>
      </c>
      <c r="AW166" s="13" t="s">
        <v>41</v>
      </c>
      <c r="AX166" s="13" t="s">
        <v>86</v>
      </c>
      <c r="AY166" s="272" t="s">
        <v>178</v>
      </c>
    </row>
    <row r="167" spans="1:51" s="15" customFormat="1" ht="12">
      <c r="A167" s="15"/>
      <c r="B167" s="284"/>
      <c r="C167" s="285"/>
      <c r="D167" s="264" t="s">
        <v>187</v>
      </c>
      <c r="E167" s="286" t="s">
        <v>1</v>
      </c>
      <c r="F167" s="287" t="s">
        <v>235</v>
      </c>
      <c r="G167" s="285"/>
      <c r="H167" s="288">
        <v>33.2</v>
      </c>
      <c r="I167" s="289"/>
      <c r="J167" s="285"/>
      <c r="K167" s="285"/>
      <c r="L167" s="290"/>
      <c r="M167" s="291"/>
      <c r="N167" s="292"/>
      <c r="O167" s="292"/>
      <c r="P167" s="292"/>
      <c r="Q167" s="292"/>
      <c r="R167" s="292"/>
      <c r="S167" s="292"/>
      <c r="T167" s="29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4" t="s">
        <v>187</v>
      </c>
      <c r="AU167" s="294" t="s">
        <v>95</v>
      </c>
      <c r="AV167" s="15" t="s">
        <v>95</v>
      </c>
      <c r="AW167" s="15" t="s">
        <v>41</v>
      </c>
      <c r="AX167" s="15" t="s">
        <v>86</v>
      </c>
      <c r="AY167" s="294" t="s">
        <v>178</v>
      </c>
    </row>
    <row r="168" spans="1:51" s="13" customFormat="1" ht="12">
      <c r="A168" s="13"/>
      <c r="B168" s="262"/>
      <c r="C168" s="263"/>
      <c r="D168" s="264" t="s">
        <v>187</v>
      </c>
      <c r="E168" s="265" t="s">
        <v>1</v>
      </c>
      <c r="F168" s="266" t="s">
        <v>236</v>
      </c>
      <c r="G168" s="263"/>
      <c r="H168" s="265" t="s">
        <v>1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2" t="s">
        <v>187</v>
      </c>
      <c r="AU168" s="272" t="s">
        <v>95</v>
      </c>
      <c r="AV168" s="13" t="s">
        <v>93</v>
      </c>
      <c r="AW168" s="13" t="s">
        <v>41</v>
      </c>
      <c r="AX168" s="13" t="s">
        <v>86</v>
      </c>
      <c r="AY168" s="272" t="s">
        <v>178</v>
      </c>
    </row>
    <row r="169" spans="1:51" s="15" customFormat="1" ht="12">
      <c r="A169" s="15"/>
      <c r="B169" s="284"/>
      <c r="C169" s="285"/>
      <c r="D169" s="264" t="s">
        <v>187</v>
      </c>
      <c r="E169" s="286" t="s">
        <v>1</v>
      </c>
      <c r="F169" s="287" t="s">
        <v>237</v>
      </c>
      <c r="G169" s="285"/>
      <c r="H169" s="288">
        <v>30</v>
      </c>
      <c r="I169" s="289"/>
      <c r="J169" s="285"/>
      <c r="K169" s="285"/>
      <c r="L169" s="290"/>
      <c r="M169" s="291"/>
      <c r="N169" s="292"/>
      <c r="O169" s="292"/>
      <c r="P169" s="292"/>
      <c r="Q169" s="292"/>
      <c r="R169" s="292"/>
      <c r="S169" s="292"/>
      <c r="T169" s="29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4" t="s">
        <v>187</v>
      </c>
      <c r="AU169" s="294" t="s">
        <v>95</v>
      </c>
      <c r="AV169" s="15" t="s">
        <v>95</v>
      </c>
      <c r="AW169" s="15" t="s">
        <v>41</v>
      </c>
      <c r="AX169" s="15" t="s">
        <v>86</v>
      </c>
      <c r="AY169" s="294" t="s">
        <v>178</v>
      </c>
    </row>
    <row r="170" spans="1:51" s="13" customFormat="1" ht="12">
      <c r="A170" s="13"/>
      <c r="B170" s="262"/>
      <c r="C170" s="263"/>
      <c r="D170" s="264" t="s">
        <v>187</v>
      </c>
      <c r="E170" s="265" t="s">
        <v>1</v>
      </c>
      <c r="F170" s="266" t="s">
        <v>238</v>
      </c>
      <c r="G170" s="263"/>
      <c r="H170" s="265" t="s">
        <v>1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2" t="s">
        <v>187</v>
      </c>
      <c r="AU170" s="272" t="s">
        <v>95</v>
      </c>
      <c r="AV170" s="13" t="s">
        <v>93</v>
      </c>
      <c r="AW170" s="13" t="s">
        <v>41</v>
      </c>
      <c r="AX170" s="13" t="s">
        <v>86</v>
      </c>
      <c r="AY170" s="272" t="s">
        <v>178</v>
      </c>
    </row>
    <row r="171" spans="1:51" s="14" customFormat="1" ht="12">
      <c r="A171" s="14"/>
      <c r="B171" s="273"/>
      <c r="C171" s="274"/>
      <c r="D171" s="264" t="s">
        <v>187</v>
      </c>
      <c r="E171" s="275" t="s">
        <v>1</v>
      </c>
      <c r="F171" s="276" t="s">
        <v>199</v>
      </c>
      <c r="G171" s="274"/>
      <c r="H171" s="277">
        <v>63.2</v>
      </c>
      <c r="I171" s="278"/>
      <c r="J171" s="274"/>
      <c r="K171" s="274"/>
      <c r="L171" s="279"/>
      <c r="M171" s="280"/>
      <c r="N171" s="281"/>
      <c r="O171" s="281"/>
      <c r="P171" s="281"/>
      <c r="Q171" s="281"/>
      <c r="R171" s="281"/>
      <c r="S171" s="281"/>
      <c r="T171" s="28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3" t="s">
        <v>187</v>
      </c>
      <c r="AU171" s="283" t="s">
        <v>95</v>
      </c>
      <c r="AV171" s="14" t="s">
        <v>196</v>
      </c>
      <c r="AW171" s="14" t="s">
        <v>41</v>
      </c>
      <c r="AX171" s="14" t="s">
        <v>86</v>
      </c>
      <c r="AY171" s="283" t="s">
        <v>178</v>
      </c>
    </row>
    <row r="172" spans="1:51" s="13" customFormat="1" ht="12">
      <c r="A172" s="13"/>
      <c r="B172" s="262"/>
      <c r="C172" s="263"/>
      <c r="D172" s="264" t="s">
        <v>187</v>
      </c>
      <c r="E172" s="265" t="s">
        <v>1</v>
      </c>
      <c r="F172" s="266" t="s">
        <v>239</v>
      </c>
      <c r="G172" s="263"/>
      <c r="H172" s="265" t="s">
        <v>1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2" t="s">
        <v>187</v>
      </c>
      <c r="AU172" s="272" t="s">
        <v>95</v>
      </c>
      <c r="AV172" s="13" t="s">
        <v>93</v>
      </c>
      <c r="AW172" s="13" t="s">
        <v>41</v>
      </c>
      <c r="AX172" s="13" t="s">
        <v>86</v>
      </c>
      <c r="AY172" s="272" t="s">
        <v>178</v>
      </c>
    </row>
    <row r="173" spans="1:51" s="15" customFormat="1" ht="12">
      <c r="A173" s="15"/>
      <c r="B173" s="284"/>
      <c r="C173" s="285"/>
      <c r="D173" s="264" t="s">
        <v>187</v>
      </c>
      <c r="E173" s="286" t="s">
        <v>1</v>
      </c>
      <c r="F173" s="287" t="s">
        <v>240</v>
      </c>
      <c r="G173" s="285"/>
      <c r="H173" s="288">
        <v>-4.513</v>
      </c>
      <c r="I173" s="289"/>
      <c r="J173" s="285"/>
      <c r="K173" s="285"/>
      <c r="L173" s="290"/>
      <c r="M173" s="291"/>
      <c r="N173" s="292"/>
      <c r="O173" s="292"/>
      <c r="P173" s="292"/>
      <c r="Q173" s="292"/>
      <c r="R173" s="292"/>
      <c r="S173" s="292"/>
      <c r="T173" s="29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4" t="s">
        <v>187</v>
      </c>
      <c r="AU173" s="294" t="s">
        <v>95</v>
      </c>
      <c r="AV173" s="15" t="s">
        <v>95</v>
      </c>
      <c r="AW173" s="15" t="s">
        <v>41</v>
      </c>
      <c r="AX173" s="15" t="s">
        <v>86</v>
      </c>
      <c r="AY173" s="294" t="s">
        <v>178</v>
      </c>
    </row>
    <row r="174" spans="1:51" s="16" customFormat="1" ht="12">
      <c r="A174" s="16"/>
      <c r="B174" s="295"/>
      <c r="C174" s="296"/>
      <c r="D174" s="264" t="s">
        <v>187</v>
      </c>
      <c r="E174" s="297" t="s">
        <v>123</v>
      </c>
      <c r="F174" s="298" t="s">
        <v>200</v>
      </c>
      <c r="G174" s="296"/>
      <c r="H174" s="299">
        <v>58.687</v>
      </c>
      <c r="I174" s="300"/>
      <c r="J174" s="296"/>
      <c r="K174" s="296"/>
      <c r="L174" s="301"/>
      <c r="M174" s="302"/>
      <c r="N174" s="303"/>
      <c r="O174" s="303"/>
      <c r="P174" s="303"/>
      <c r="Q174" s="303"/>
      <c r="R174" s="303"/>
      <c r="S174" s="303"/>
      <c r="T174" s="304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305" t="s">
        <v>187</v>
      </c>
      <c r="AU174" s="305" t="s">
        <v>95</v>
      </c>
      <c r="AV174" s="16" t="s">
        <v>185</v>
      </c>
      <c r="AW174" s="16" t="s">
        <v>41</v>
      </c>
      <c r="AX174" s="16" t="s">
        <v>93</v>
      </c>
      <c r="AY174" s="305" t="s">
        <v>178</v>
      </c>
    </row>
    <row r="175" spans="1:65" s="2" customFormat="1" ht="16.5" customHeight="1">
      <c r="A175" s="40"/>
      <c r="B175" s="41"/>
      <c r="C175" s="249" t="s">
        <v>241</v>
      </c>
      <c r="D175" s="249" t="s">
        <v>180</v>
      </c>
      <c r="E175" s="250" t="s">
        <v>242</v>
      </c>
      <c r="F175" s="251" t="s">
        <v>243</v>
      </c>
      <c r="G175" s="252" t="s">
        <v>223</v>
      </c>
      <c r="H175" s="253">
        <v>12.51</v>
      </c>
      <c r="I175" s="254"/>
      <c r="J175" s="255">
        <f>ROUND(I175*H175,2)</f>
        <v>0</v>
      </c>
      <c r="K175" s="251" t="s">
        <v>184</v>
      </c>
      <c r="L175" s="46"/>
      <c r="M175" s="256" t="s">
        <v>1</v>
      </c>
      <c r="N175" s="257" t="s">
        <v>51</v>
      </c>
      <c r="O175" s="93"/>
      <c r="P175" s="258">
        <f>O175*H175</f>
        <v>0</v>
      </c>
      <c r="Q175" s="258">
        <v>0</v>
      </c>
      <c r="R175" s="258">
        <f>Q175*H175</f>
        <v>0</v>
      </c>
      <c r="S175" s="258">
        <v>0</v>
      </c>
      <c r="T175" s="25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60" t="s">
        <v>185</v>
      </c>
      <c r="AT175" s="260" t="s">
        <v>180</v>
      </c>
      <c r="AU175" s="260" t="s">
        <v>95</v>
      </c>
      <c r="AY175" s="18" t="s">
        <v>178</v>
      </c>
      <c r="BE175" s="261">
        <f>IF(N175="základní",J175,0)</f>
        <v>0</v>
      </c>
      <c r="BF175" s="261">
        <f>IF(N175="snížená",J175,0)</f>
        <v>0</v>
      </c>
      <c r="BG175" s="261">
        <f>IF(N175="zákl. přenesená",J175,0)</f>
        <v>0</v>
      </c>
      <c r="BH175" s="261">
        <f>IF(N175="sníž. přenesená",J175,0)</f>
        <v>0</v>
      </c>
      <c r="BI175" s="261">
        <f>IF(N175="nulová",J175,0)</f>
        <v>0</v>
      </c>
      <c r="BJ175" s="18" t="s">
        <v>93</v>
      </c>
      <c r="BK175" s="261">
        <f>ROUND(I175*H175,2)</f>
        <v>0</v>
      </c>
      <c r="BL175" s="18" t="s">
        <v>185</v>
      </c>
      <c r="BM175" s="260" t="s">
        <v>244</v>
      </c>
    </row>
    <row r="176" spans="1:51" s="13" customFormat="1" ht="12">
      <c r="A176" s="13"/>
      <c r="B176" s="262"/>
      <c r="C176" s="263"/>
      <c r="D176" s="264" t="s">
        <v>187</v>
      </c>
      <c r="E176" s="265" t="s">
        <v>1</v>
      </c>
      <c r="F176" s="266" t="s">
        <v>245</v>
      </c>
      <c r="G176" s="263"/>
      <c r="H176" s="265" t="s">
        <v>1</v>
      </c>
      <c r="I176" s="267"/>
      <c r="J176" s="263"/>
      <c r="K176" s="263"/>
      <c r="L176" s="268"/>
      <c r="M176" s="269"/>
      <c r="N176" s="270"/>
      <c r="O176" s="270"/>
      <c r="P176" s="270"/>
      <c r="Q176" s="270"/>
      <c r="R176" s="270"/>
      <c r="S176" s="270"/>
      <c r="T176" s="27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2" t="s">
        <v>187</v>
      </c>
      <c r="AU176" s="272" t="s">
        <v>95</v>
      </c>
      <c r="AV176" s="13" t="s">
        <v>93</v>
      </c>
      <c r="AW176" s="13" t="s">
        <v>41</v>
      </c>
      <c r="AX176" s="13" t="s">
        <v>86</v>
      </c>
      <c r="AY176" s="272" t="s">
        <v>178</v>
      </c>
    </row>
    <row r="177" spans="1:51" s="13" customFormat="1" ht="12">
      <c r="A177" s="13"/>
      <c r="B177" s="262"/>
      <c r="C177" s="263"/>
      <c r="D177" s="264" t="s">
        <v>187</v>
      </c>
      <c r="E177" s="265" t="s">
        <v>1</v>
      </c>
      <c r="F177" s="266" t="s">
        <v>246</v>
      </c>
      <c r="G177" s="263"/>
      <c r="H177" s="265" t="s">
        <v>1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2" t="s">
        <v>187</v>
      </c>
      <c r="AU177" s="272" t="s">
        <v>95</v>
      </c>
      <c r="AV177" s="13" t="s">
        <v>93</v>
      </c>
      <c r="AW177" s="13" t="s">
        <v>41</v>
      </c>
      <c r="AX177" s="13" t="s">
        <v>86</v>
      </c>
      <c r="AY177" s="272" t="s">
        <v>178</v>
      </c>
    </row>
    <row r="178" spans="1:51" s="15" customFormat="1" ht="12">
      <c r="A178" s="15"/>
      <c r="B178" s="284"/>
      <c r="C178" s="285"/>
      <c r="D178" s="264" t="s">
        <v>187</v>
      </c>
      <c r="E178" s="286" t="s">
        <v>1</v>
      </c>
      <c r="F178" s="287" t="s">
        <v>247</v>
      </c>
      <c r="G178" s="285"/>
      <c r="H178" s="288">
        <v>6.75</v>
      </c>
      <c r="I178" s="289"/>
      <c r="J178" s="285"/>
      <c r="K178" s="285"/>
      <c r="L178" s="290"/>
      <c r="M178" s="291"/>
      <c r="N178" s="292"/>
      <c r="O178" s="292"/>
      <c r="P178" s="292"/>
      <c r="Q178" s="292"/>
      <c r="R178" s="292"/>
      <c r="S178" s="292"/>
      <c r="T178" s="29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4" t="s">
        <v>187</v>
      </c>
      <c r="AU178" s="294" t="s">
        <v>95</v>
      </c>
      <c r="AV178" s="15" t="s">
        <v>95</v>
      </c>
      <c r="AW178" s="15" t="s">
        <v>41</v>
      </c>
      <c r="AX178" s="15" t="s">
        <v>86</v>
      </c>
      <c r="AY178" s="294" t="s">
        <v>178</v>
      </c>
    </row>
    <row r="179" spans="1:51" s="15" customFormat="1" ht="12">
      <c r="A179" s="15"/>
      <c r="B179" s="284"/>
      <c r="C179" s="285"/>
      <c r="D179" s="264" t="s">
        <v>187</v>
      </c>
      <c r="E179" s="286" t="s">
        <v>1</v>
      </c>
      <c r="F179" s="287" t="s">
        <v>248</v>
      </c>
      <c r="G179" s="285"/>
      <c r="H179" s="288">
        <v>5</v>
      </c>
      <c r="I179" s="289"/>
      <c r="J179" s="285"/>
      <c r="K179" s="285"/>
      <c r="L179" s="290"/>
      <c r="M179" s="291"/>
      <c r="N179" s="292"/>
      <c r="O179" s="292"/>
      <c r="P179" s="292"/>
      <c r="Q179" s="292"/>
      <c r="R179" s="292"/>
      <c r="S179" s="292"/>
      <c r="T179" s="29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4" t="s">
        <v>187</v>
      </c>
      <c r="AU179" s="294" t="s">
        <v>95</v>
      </c>
      <c r="AV179" s="15" t="s">
        <v>95</v>
      </c>
      <c r="AW179" s="15" t="s">
        <v>41</v>
      </c>
      <c r="AX179" s="15" t="s">
        <v>86</v>
      </c>
      <c r="AY179" s="294" t="s">
        <v>178</v>
      </c>
    </row>
    <row r="180" spans="1:51" s="13" customFormat="1" ht="12">
      <c r="A180" s="13"/>
      <c r="B180" s="262"/>
      <c r="C180" s="263"/>
      <c r="D180" s="264" t="s">
        <v>187</v>
      </c>
      <c r="E180" s="265" t="s">
        <v>1</v>
      </c>
      <c r="F180" s="266" t="s">
        <v>249</v>
      </c>
      <c r="G180" s="263"/>
      <c r="H180" s="265" t="s">
        <v>1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2" t="s">
        <v>187</v>
      </c>
      <c r="AU180" s="272" t="s">
        <v>95</v>
      </c>
      <c r="AV180" s="13" t="s">
        <v>93</v>
      </c>
      <c r="AW180" s="13" t="s">
        <v>41</v>
      </c>
      <c r="AX180" s="13" t="s">
        <v>86</v>
      </c>
      <c r="AY180" s="272" t="s">
        <v>178</v>
      </c>
    </row>
    <row r="181" spans="1:51" s="15" customFormat="1" ht="12">
      <c r="A181" s="15"/>
      <c r="B181" s="284"/>
      <c r="C181" s="285"/>
      <c r="D181" s="264" t="s">
        <v>187</v>
      </c>
      <c r="E181" s="286" t="s">
        <v>1</v>
      </c>
      <c r="F181" s="287" t="s">
        <v>227</v>
      </c>
      <c r="G181" s="285"/>
      <c r="H181" s="288">
        <v>0.76</v>
      </c>
      <c r="I181" s="289"/>
      <c r="J181" s="285"/>
      <c r="K181" s="285"/>
      <c r="L181" s="290"/>
      <c r="M181" s="291"/>
      <c r="N181" s="292"/>
      <c r="O181" s="292"/>
      <c r="P181" s="292"/>
      <c r="Q181" s="292"/>
      <c r="R181" s="292"/>
      <c r="S181" s="292"/>
      <c r="T181" s="29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4" t="s">
        <v>187</v>
      </c>
      <c r="AU181" s="294" t="s">
        <v>95</v>
      </c>
      <c r="AV181" s="15" t="s">
        <v>95</v>
      </c>
      <c r="AW181" s="15" t="s">
        <v>41</v>
      </c>
      <c r="AX181" s="15" t="s">
        <v>86</v>
      </c>
      <c r="AY181" s="294" t="s">
        <v>178</v>
      </c>
    </row>
    <row r="182" spans="1:51" s="16" customFormat="1" ht="12">
      <c r="A182" s="16"/>
      <c r="B182" s="295"/>
      <c r="C182" s="296"/>
      <c r="D182" s="264" t="s">
        <v>187</v>
      </c>
      <c r="E182" s="297" t="s">
        <v>125</v>
      </c>
      <c r="F182" s="298" t="s">
        <v>200</v>
      </c>
      <c r="G182" s="296"/>
      <c r="H182" s="299">
        <v>12.51</v>
      </c>
      <c r="I182" s="300"/>
      <c r="J182" s="296"/>
      <c r="K182" s="296"/>
      <c r="L182" s="301"/>
      <c r="M182" s="302"/>
      <c r="N182" s="303"/>
      <c r="O182" s="303"/>
      <c r="P182" s="303"/>
      <c r="Q182" s="303"/>
      <c r="R182" s="303"/>
      <c r="S182" s="303"/>
      <c r="T182" s="304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305" t="s">
        <v>187</v>
      </c>
      <c r="AU182" s="305" t="s">
        <v>95</v>
      </c>
      <c r="AV182" s="16" t="s">
        <v>185</v>
      </c>
      <c r="AW182" s="16" t="s">
        <v>41</v>
      </c>
      <c r="AX182" s="16" t="s">
        <v>93</v>
      </c>
      <c r="AY182" s="305" t="s">
        <v>178</v>
      </c>
    </row>
    <row r="183" spans="1:65" s="2" customFormat="1" ht="16.5" customHeight="1">
      <c r="A183" s="40"/>
      <c r="B183" s="41"/>
      <c r="C183" s="249" t="s">
        <v>250</v>
      </c>
      <c r="D183" s="249" t="s">
        <v>180</v>
      </c>
      <c r="E183" s="250" t="s">
        <v>251</v>
      </c>
      <c r="F183" s="251" t="s">
        <v>252</v>
      </c>
      <c r="G183" s="252" t="s">
        <v>223</v>
      </c>
      <c r="H183" s="253">
        <v>63.2</v>
      </c>
      <c r="I183" s="254"/>
      <c r="J183" s="255">
        <f>ROUND(I183*H183,2)</f>
        <v>0</v>
      </c>
      <c r="K183" s="251" t="s">
        <v>184</v>
      </c>
      <c r="L183" s="46"/>
      <c r="M183" s="256" t="s">
        <v>1</v>
      </c>
      <c r="N183" s="257" t="s">
        <v>51</v>
      </c>
      <c r="O183" s="93"/>
      <c r="P183" s="258">
        <f>O183*H183</f>
        <v>0</v>
      </c>
      <c r="Q183" s="258">
        <v>0</v>
      </c>
      <c r="R183" s="258">
        <f>Q183*H183</f>
        <v>0</v>
      </c>
      <c r="S183" s="258">
        <v>0</v>
      </c>
      <c r="T183" s="25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60" t="s">
        <v>185</v>
      </c>
      <c r="AT183" s="260" t="s">
        <v>180</v>
      </c>
      <c r="AU183" s="260" t="s">
        <v>95</v>
      </c>
      <c r="AY183" s="18" t="s">
        <v>178</v>
      </c>
      <c r="BE183" s="261">
        <f>IF(N183="základní",J183,0)</f>
        <v>0</v>
      </c>
      <c r="BF183" s="261">
        <f>IF(N183="snížená",J183,0)</f>
        <v>0</v>
      </c>
      <c r="BG183" s="261">
        <f>IF(N183="zákl. přenesená",J183,0)</f>
        <v>0</v>
      </c>
      <c r="BH183" s="261">
        <f>IF(N183="sníž. přenesená",J183,0)</f>
        <v>0</v>
      </c>
      <c r="BI183" s="261">
        <f>IF(N183="nulová",J183,0)</f>
        <v>0</v>
      </c>
      <c r="BJ183" s="18" t="s">
        <v>93</v>
      </c>
      <c r="BK183" s="261">
        <f>ROUND(I183*H183,2)</f>
        <v>0</v>
      </c>
      <c r="BL183" s="18" t="s">
        <v>185</v>
      </c>
      <c r="BM183" s="260" t="s">
        <v>253</v>
      </c>
    </row>
    <row r="184" spans="1:51" s="15" customFormat="1" ht="12">
      <c r="A184" s="15"/>
      <c r="B184" s="284"/>
      <c r="C184" s="285"/>
      <c r="D184" s="264" t="s">
        <v>187</v>
      </c>
      <c r="E184" s="286" t="s">
        <v>1</v>
      </c>
      <c r="F184" s="287" t="s">
        <v>130</v>
      </c>
      <c r="G184" s="285"/>
      <c r="H184" s="288">
        <v>4.513</v>
      </c>
      <c r="I184" s="289"/>
      <c r="J184" s="285"/>
      <c r="K184" s="285"/>
      <c r="L184" s="290"/>
      <c r="M184" s="291"/>
      <c r="N184" s="292"/>
      <c r="O184" s="292"/>
      <c r="P184" s="292"/>
      <c r="Q184" s="292"/>
      <c r="R184" s="292"/>
      <c r="S184" s="292"/>
      <c r="T184" s="29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4" t="s">
        <v>187</v>
      </c>
      <c r="AU184" s="294" t="s">
        <v>95</v>
      </c>
      <c r="AV184" s="15" t="s">
        <v>95</v>
      </c>
      <c r="AW184" s="15" t="s">
        <v>41</v>
      </c>
      <c r="AX184" s="15" t="s">
        <v>86</v>
      </c>
      <c r="AY184" s="294" t="s">
        <v>178</v>
      </c>
    </row>
    <row r="185" spans="1:51" s="15" customFormat="1" ht="12">
      <c r="A185" s="15"/>
      <c r="B185" s="284"/>
      <c r="C185" s="285"/>
      <c r="D185" s="264" t="s">
        <v>187</v>
      </c>
      <c r="E185" s="286" t="s">
        <v>1</v>
      </c>
      <c r="F185" s="287" t="s">
        <v>123</v>
      </c>
      <c r="G185" s="285"/>
      <c r="H185" s="288">
        <v>58.687</v>
      </c>
      <c r="I185" s="289"/>
      <c r="J185" s="285"/>
      <c r="K185" s="285"/>
      <c r="L185" s="290"/>
      <c r="M185" s="291"/>
      <c r="N185" s="292"/>
      <c r="O185" s="292"/>
      <c r="P185" s="292"/>
      <c r="Q185" s="292"/>
      <c r="R185" s="292"/>
      <c r="S185" s="292"/>
      <c r="T185" s="29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4" t="s">
        <v>187</v>
      </c>
      <c r="AU185" s="294" t="s">
        <v>95</v>
      </c>
      <c r="AV185" s="15" t="s">
        <v>95</v>
      </c>
      <c r="AW185" s="15" t="s">
        <v>41</v>
      </c>
      <c r="AX185" s="15" t="s">
        <v>86</v>
      </c>
      <c r="AY185" s="294" t="s">
        <v>178</v>
      </c>
    </row>
    <row r="186" spans="1:51" s="16" customFormat="1" ht="12">
      <c r="A186" s="16"/>
      <c r="B186" s="295"/>
      <c r="C186" s="296"/>
      <c r="D186" s="264" t="s">
        <v>187</v>
      </c>
      <c r="E186" s="297" t="s">
        <v>1</v>
      </c>
      <c r="F186" s="298" t="s">
        <v>200</v>
      </c>
      <c r="G186" s="296"/>
      <c r="H186" s="299">
        <v>63.2</v>
      </c>
      <c r="I186" s="300"/>
      <c r="J186" s="296"/>
      <c r="K186" s="296"/>
      <c r="L186" s="301"/>
      <c r="M186" s="302"/>
      <c r="N186" s="303"/>
      <c r="O186" s="303"/>
      <c r="P186" s="303"/>
      <c r="Q186" s="303"/>
      <c r="R186" s="303"/>
      <c r="S186" s="303"/>
      <c r="T186" s="304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305" t="s">
        <v>187</v>
      </c>
      <c r="AU186" s="305" t="s">
        <v>95</v>
      </c>
      <c r="AV186" s="16" t="s">
        <v>185</v>
      </c>
      <c r="AW186" s="16" t="s">
        <v>41</v>
      </c>
      <c r="AX186" s="16" t="s">
        <v>93</v>
      </c>
      <c r="AY186" s="305" t="s">
        <v>178</v>
      </c>
    </row>
    <row r="187" spans="1:65" s="2" customFormat="1" ht="16.5" customHeight="1">
      <c r="A187" s="40"/>
      <c r="B187" s="41"/>
      <c r="C187" s="249" t="s">
        <v>254</v>
      </c>
      <c r="D187" s="249" t="s">
        <v>180</v>
      </c>
      <c r="E187" s="250" t="s">
        <v>255</v>
      </c>
      <c r="F187" s="251" t="s">
        <v>256</v>
      </c>
      <c r="G187" s="252" t="s">
        <v>223</v>
      </c>
      <c r="H187" s="253">
        <v>4.513</v>
      </c>
      <c r="I187" s="254"/>
      <c r="J187" s="255">
        <f>ROUND(I187*H187,2)</f>
        <v>0</v>
      </c>
      <c r="K187" s="251" t="s">
        <v>184</v>
      </c>
      <c r="L187" s="46"/>
      <c r="M187" s="256" t="s">
        <v>1</v>
      </c>
      <c r="N187" s="257" t="s">
        <v>51</v>
      </c>
      <c r="O187" s="93"/>
      <c r="P187" s="258">
        <f>O187*H187</f>
        <v>0</v>
      </c>
      <c r="Q187" s="258">
        <v>0</v>
      </c>
      <c r="R187" s="258">
        <f>Q187*H187</f>
        <v>0</v>
      </c>
      <c r="S187" s="258">
        <v>0</v>
      </c>
      <c r="T187" s="25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60" t="s">
        <v>185</v>
      </c>
      <c r="AT187" s="260" t="s">
        <v>180</v>
      </c>
      <c r="AU187" s="260" t="s">
        <v>95</v>
      </c>
      <c r="AY187" s="18" t="s">
        <v>178</v>
      </c>
      <c r="BE187" s="261">
        <f>IF(N187="základní",J187,0)</f>
        <v>0</v>
      </c>
      <c r="BF187" s="261">
        <f>IF(N187="snížená",J187,0)</f>
        <v>0</v>
      </c>
      <c r="BG187" s="261">
        <f>IF(N187="zákl. přenesená",J187,0)</f>
        <v>0</v>
      </c>
      <c r="BH187" s="261">
        <f>IF(N187="sníž. přenesená",J187,0)</f>
        <v>0</v>
      </c>
      <c r="BI187" s="261">
        <f>IF(N187="nulová",J187,0)</f>
        <v>0</v>
      </c>
      <c r="BJ187" s="18" t="s">
        <v>93</v>
      </c>
      <c r="BK187" s="261">
        <f>ROUND(I187*H187,2)</f>
        <v>0</v>
      </c>
      <c r="BL187" s="18" t="s">
        <v>185</v>
      </c>
      <c r="BM187" s="260" t="s">
        <v>257</v>
      </c>
    </row>
    <row r="188" spans="1:51" s="13" customFormat="1" ht="12">
      <c r="A188" s="13"/>
      <c r="B188" s="262"/>
      <c r="C188" s="263"/>
      <c r="D188" s="264" t="s">
        <v>187</v>
      </c>
      <c r="E188" s="265" t="s">
        <v>1</v>
      </c>
      <c r="F188" s="266" t="s">
        <v>258</v>
      </c>
      <c r="G188" s="263"/>
      <c r="H188" s="265" t="s">
        <v>1</v>
      </c>
      <c r="I188" s="267"/>
      <c r="J188" s="263"/>
      <c r="K188" s="263"/>
      <c r="L188" s="268"/>
      <c r="M188" s="269"/>
      <c r="N188" s="270"/>
      <c r="O188" s="270"/>
      <c r="P188" s="270"/>
      <c r="Q188" s="270"/>
      <c r="R188" s="270"/>
      <c r="S188" s="270"/>
      <c r="T188" s="27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72" t="s">
        <v>187</v>
      </c>
      <c r="AU188" s="272" t="s">
        <v>95</v>
      </c>
      <c r="AV188" s="13" t="s">
        <v>93</v>
      </c>
      <c r="AW188" s="13" t="s">
        <v>41</v>
      </c>
      <c r="AX188" s="13" t="s">
        <v>86</v>
      </c>
      <c r="AY188" s="272" t="s">
        <v>178</v>
      </c>
    </row>
    <row r="189" spans="1:51" s="15" customFormat="1" ht="12">
      <c r="A189" s="15"/>
      <c r="B189" s="284"/>
      <c r="C189" s="285"/>
      <c r="D189" s="264" t="s">
        <v>187</v>
      </c>
      <c r="E189" s="286" t="s">
        <v>1</v>
      </c>
      <c r="F189" s="287" t="s">
        <v>130</v>
      </c>
      <c r="G189" s="285"/>
      <c r="H189" s="288">
        <v>4.513</v>
      </c>
      <c r="I189" s="289"/>
      <c r="J189" s="285"/>
      <c r="K189" s="285"/>
      <c r="L189" s="290"/>
      <c r="M189" s="291"/>
      <c r="N189" s="292"/>
      <c r="O189" s="292"/>
      <c r="P189" s="292"/>
      <c r="Q189" s="292"/>
      <c r="R189" s="292"/>
      <c r="S189" s="292"/>
      <c r="T189" s="29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4" t="s">
        <v>187</v>
      </c>
      <c r="AU189" s="294" t="s">
        <v>95</v>
      </c>
      <c r="AV189" s="15" t="s">
        <v>95</v>
      </c>
      <c r="AW189" s="15" t="s">
        <v>41</v>
      </c>
      <c r="AX189" s="15" t="s">
        <v>93</v>
      </c>
      <c r="AY189" s="294" t="s">
        <v>178</v>
      </c>
    </row>
    <row r="190" spans="1:65" s="2" customFormat="1" ht="16.5" customHeight="1">
      <c r="A190" s="40"/>
      <c r="B190" s="41"/>
      <c r="C190" s="249" t="s">
        <v>259</v>
      </c>
      <c r="D190" s="249" t="s">
        <v>180</v>
      </c>
      <c r="E190" s="250" t="s">
        <v>260</v>
      </c>
      <c r="F190" s="251" t="s">
        <v>261</v>
      </c>
      <c r="G190" s="252" t="s">
        <v>262</v>
      </c>
      <c r="H190" s="253">
        <v>116.92</v>
      </c>
      <c r="I190" s="254"/>
      <c r="J190" s="255">
        <f>ROUND(I190*H190,2)</f>
        <v>0</v>
      </c>
      <c r="K190" s="251" t="s">
        <v>184</v>
      </c>
      <c r="L190" s="46"/>
      <c r="M190" s="256" t="s">
        <v>1</v>
      </c>
      <c r="N190" s="257" t="s">
        <v>51</v>
      </c>
      <c r="O190" s="93"/>
      <c r="P190" s="258">
        <f>O190*H190</f>
        <v>0</v>
      </c>
      <c r="Q190" s="258">
        <v>0</v>
      </c>
      <c r="R190" s="258">
        <f>Q190*H190</f>
        <v>0</v>
      </c>
      <c r="S190" s="258">
        <v>0</v>
      </c>
      <c r="T190" s="25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60" t="s">
        <v>185</v>
      </c>
      <c r="AT190" s="260" t="s">
        <v>180</v>
      </c>
      <c r="AU190" s="260" t="s">
        <v>95</v>
      </c>
      <c r="AY190" s="18" t="s">
        <v>178</v>
      </c>
      <c r="BE190" s="261">
        <f>IF(N190="základní",J190,0)</f>
        <v>0</v>
      </c>
      <c r="BF190" s="261">
        <f>IF(N190="snížená",J190,0)</f>
        <v>0</v>
      </c>
      <c r="BG190" s="261">
        <f>IF(N190="zákl. přenesená",J190,0)</f>
        <v>0</v>
      </c>
      <c r="BH190" s="261">
        <f>IF(N190="sníž. přenesená",J190,0)</f>
        <v>0</v>
      </c>
      <c r="BI190" s="261">
        <f>IF(N190="nulová",J190,0)</f>
        <v>0</v>
      </c>
      <c r="BJ190" s="18" t="s">
        <v>93</v>
      </c>
      <c r="BK190" s="261">
        <f>ROUND(I190*H190,2)</f>
        <v>0</v>
      </c>
      <c r="BL190" s="18" t="s">
        <v>185</v>
      </c>
      <c r="BM190" s="260" t="s">
        <v>263</v>
      </c>
    </row>
    <row r="191" spans="1:51" s="15" customFormat="1" ht="12">
      <c r="A191" s="15"/>
      <c r="B191" s="284"/>
      <c r="C191" s="285"/>
      <c r="D191" s="264" t="s">
        <v>187</v>
      </c>
      <c r="E191" s="286" t="s">
        <v>1</v>
      </c>
      <c r="F191" s="287" t="s">
        <v>264</v>
      </c>
      <c r="G191" s="285"/>
      <c r="H191" s="288">
        <v>8.349</v>
      </c>
      <c r="I191" s="289"/>
      <c r="J191" s="285"/>
      <c r="K191" s="285"/>
      <c r="L191" s="290"/>
      <c r="M191" s="291"/>
      <c r="N191" s="292"/>
      <c r="O191" s="292"/>
      <c r="P191" s="292"/>
      <c r="Q191" s="292"/>
      <c r="R191" s="292"/>
      <c r="S191" s="292"/>
      <c r="T191" s="29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4" t="s">
        <v>187</v>
      </c>
      <c r="AU191" s="294" t="s">
        <v>95</v>
      </c>
      <c r="AV191" s="15" t="s">
        <v>95</v>
      </c>
      <c r="AW191" s="15" t="s">
        <v>41</v>
      </c>
      <c r="AX191" s="15" t="s">
        <v>86</v>
      </c>
      <c r="AY191" s="294" t="s">
        <v>178</v>
      </c>
    </row>
    <row r="192" spans="1:51" s="15" customFormat="1" ht="12">
      <c r="A192" s="15"/>
      <c r="B192" s="284"/>
      <c r="C192" s="285"/>
      <c r="D192" s="264" t="s">
        <v>187</v>
      </c>
      <c r="E192" s="286" t="s">
        <v>1</v>
      </c>
      <c r="F192" s="287" t="s">
        <v>265</v>
      </c>
      <c r="G192" s="285"/>
      <c r="H192" s="288">
        <v>108.571</v>
      </c>
      <c r="I192" s="289"/>
      <c r="J192" s="285"/>
      <c r="K192" s="285"/>
      <c r="L192" s="290"/>
      <c r="M192" s="291"/>
      <c r="N192" s="292"/>
      <c r="O192" s="292"/>
      <c r="P192" s="292"/>
      <c r="Q192" s="292"/>
      <c r="R192" s="292"/>
      <c r="S192" s="292"/>
      <c r="T192" s="29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4" t="s">
        <v>187</v>
      </c>
      <c r="AU192" s="294" t="s">
        <v>95</v>
      </c>
      <c r="AV192" s="15" t="s">
        <v>95</v>
      </c>
      <c r="AW192" s="15" t="s">
        <v>41</v>
      </c>
      <c r="AX192" s="15" t="s">
        <v>86</v>
      </c>
      <c r="AY192" s="294" t="s">
        <v>178</v>
      </c>
    </row>
    <row r="193" spans="1:51" s="16" customFormat="1" ht="12">
      <c r="A193" s="16"/>
      <c r="B193" s="295"/>
      <c r="C193" s="296"/>
      <c r="D193" s="264" t="s">
        <v>187</v>
      </c>
      <c r="E193" s="297" t="s">
        <v>1</v>
      </c>
      <c r="F193" s="298" t="s">
        <v>200</v>
      </c>
      <c r="G193" s="296"/>
      <c r="H193" s="299">
        <v>116.92</v>
      </c>
      <c r="I193" s="300"/>
      <c r="J193" s="296"/>
      <c r="K193" s="296"/>
      <c r="L193" s="301"/>
      <c r="M193" s="302"/>
      <c r="N193" s="303"/>
      <c r="O193" s="303"/>
      <c r="P193" s="303"/>
      <c r="Q193" s="303"/>
      <c r="R193" s="303"/>
      <c r="S193" s="303"/>
      <c r="T193" s="304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305" t="s">
        <v>187</v>
      </c>
      <c r="AU193" s="305" t="s">
        <v>95</v>
      </c>
      <c r="AV193" s="16" t="s">
        <v>185</v>
      </c>
      <c r="AW193" s="16" t="s">
        <v>41</v>
      </c>
      <c r="AX193" s="16" t="s">
        <v>93</v>
      </c>
      <c r="AY193" s="305" t="s">
        <v>178</v>
      </c>
    </row>
    <row r="194" spans="1:65" s="2" customFormat="1" ht="16.5" customHeight="1">
      <c r="A194" s="40"/>
      <c r="B194" s="41"/>
      <c r="C194" s="249" t="s">
        <v>266</v>
      </c>
      <c r="D194" s="249" t="s">
        <v>180</v>
      </c>
      <c r="E194" s="250" t="s">
        <v>267</v>
      </c>
      <c r="F194" s="251" t="s">
        <v>268</v>
      </c>
      <c r="G194" s="252" t="s">
        <v>223</v>
      </c>
      <c r="H194" s="253">
        <v>63.2</v>
      </c>
      <c r="I194" s="254"/>
      <c r="J194" s="255">
        <f>ROUND(I194*H194,2)</f>
        <v>0</v>
      </c>
      <c r="K194" s="251" t="s">
        <v>184</v>
      </c>
      <c r="L194" s="46"/>
      <c r="M194" s="256" t="s">
        <v>1</v>
      </c>
      <c r="N194" s="257" t="s">
        <v>51</v>
      </c>
      <c r="O194" s="93"/>
      <c r="P194" s="258">
        <f>O194*H194</f>
        <v>0</v>
      </c>
      <c r="Q194" s="258">
        <v>0</v>
      </c>
      <c r="R194" s="258">
        <f>Q194*H194</f>
        <v>0</v>
      </c>
      <c r="S194" s="258">
        <v>0</v>
      </c>
      <c r="T194" s="25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60" t="s">
        <v>185</v>
      </c>
      <c r="AT194" s="260" t="s">
        <v>180</v>
      </c>
      <c r="AU194" s="260" t="s">
        <v>95</v>
      </c>
      <c r="AY194" s="18" t="s">
        <v>178</v>
      </c>
      <c r="BE194" s="261">
        <f>IF(N194="základní",J194,0)</f>
        <v>0</v>
      </c>
      <c r="BF194" s="261">
        <f>IF(N194="snížená",J194,0)</f>
        <v>0</v>
      </c>
      <c r="BG194" s="261">
        <f>IF(N194="zákl. přenesená",J194,0)</f>
        <v>0</v>
      </c>
      <c r="BH194" s="261">
        <f>IF(N194="sníž. přenesená",J194,0)</f>
        <v>0</v>
      </c>
      <c r="BI194" s="261">
        <f>IF(N194="nulová",J194,0)</f>
        <v>0</v>
      </c>
      <c r="BJ194" s="18" t="s">
        <v>93</v>
      </c>
      <c r="BK194" s="261">
        <f>ROUND(I194*H194,2)</f>
        <v>0</v>
      </c>
      <c r="BL194" s="18" t="s">
        <v>185</v>
      </c>
      <c r="BM194" s="260" t="s">
        <v>269</v>
      </c>
    </row>
    <row r="195" spans="1:51" s="15" customFormat="1" ht="12">
      <c r="A195" s="15"/>
      <c r="B195" s="284"/>
      <c r="C195" s="285"/>
      <c r="D195" s="264" t="s">
        <v>187</v>
      </c>
      <c r="E195" s="286" t="s">
        <v>1</v>
      </c>
      <c r="F195" s="287" t="s">
        <v>130</v>
      </c>
      <c r="G195" s="285"/>
      <c r="H195" s="288">
        <v>4.513</v>
      </c>
      <c r="I195" s="289"/>
      <c r="J195" s="285"/>
      <c r="K195" s="285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187</v>
      </c>
      <c r="AU195" s="294" t="s">
        <v>95</v>
      </c>
      <c r="AV195" s="15" t="s">
        <v>95</v>
      </c>
      <c r="AW195" s="15" t="s">
        <v>41</v>
      </c>
      <c r="AX195" s="15" t="s">
        <v>86</v>
      </c>
      <c r="AY195" s="294" t="s">
        <v>178</v>
      </c>
    </row>
    <row r="196" spans="1:51" s="15" customFormat="1" ht="12">
      <c r="A196" s="15"/>
      <c r="B196" s="284"/>
      <c r="C196" s="285"/>
      <c r="D196" s="264" t="s">
        <v>187</v>
      </c>
      <c r="E196" s="286" t="s">
        <v>1</v>
      </c>
      <c r="F196" s="287" t="s">
        <v>123</v>
      </c>
      <c r="G196" s="285"/>
      <c r="H196" s="288">
        <v>58.687</v>
      </c>
      <c r="I196" s="289"/>
      <c r="J196" s="285"/>
      <c r="K196" s="285"/>
      <c r="L196" s="290"/>
      <c r="M196" s="291"/>
      <c r="N196" s="292"/>
      <c r="O196" s="292"/>
      <c r="P196" s="292"/>
      <c r="Q196" s="292"/>
      <c r="R196" s="292"/>
      <c r="S196" s="292"/>
      <c r="T196" s="29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4" t="s">
        <v>187</v>
      </c>
      <c r="AU196" s="294" t="s">
        <v>95</v>
      </c>
      <c r="AV196" s="15" t="s">
        <v>95</v>
      </c>
      <c r="AW196" s="15" t="s">
        <v>41</v>
      </c>
      <c r="AX196" s="15" t="s">
        <v>86</v>
      </c>
      <c r="AY196" s="294" t="s">
        <v>178</v>
      </c>
    </row>
    <row r="197" spans="1:51" s="16" customFormat="1" ht="12">
      <c r="A197" s="16"/>
      <c r="B197" s="295"/>
      <c r="C197" s="296"/>
      <c r="D197" s="264" t="s">
        <v>187</v>
      </c>
      <c r="E197" s="297" t="s">
        <v>1</v>
      </c>
      <c r="F197" s="298" t="s">
        <v>200</v>
      </c>
      <c r="G197" s="296"/>
      <c r="H197" s="299">
        <v>63.2</v>
      </c>
      <c r="I197" s="300"/>
      <c r="J197" s="296"/>
      <c r="K197" s="296"/>
      <c r="L197" s="301"/>
      <c r="M197" s="302"/>
      <c r="N197" s="303"/>
      <c r="O197" s="303"/>
      <c r="P197" s="303"/>
      <c r="Q197" s="303"/>
      <c r="R197" s="303"/>
      <c r="S197" s="303"/>
      <c r="T197" s="304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305" t="s">
        <v>187</v>
      </c>
      <c r="AU197" s="305" t="s">
        <v>95</v>
      </c>
      <c r="AV197" s="16" t="s">
        <v>185</v>
      </c>
      <c r="AW197" s="16" t="s">
        <v>41</v>
      </c>
      <c r="AX197" s="16" t="s">
        <v>93</v>
      </c>
      <c r="AY197" s="305" t="s">
        <v>178</v>
      </c>
    </row>
    <row r="198" spans="1:65" s="2" customFormat="1" ht="16.5" customHeight="1">
      <c r="A198" s="40"/>
      <c r="B198" s="41"/>
      <c r="C198" s="249" t="s">
        <v>270</v>
      </c>
      <c r="D198" s="249" t="s">
        <v>180</v>
      </c>
      <c r="E198" s="250" t="s">
        <v>271</v>
      </c>
      <c r="F198" s="251" t="s">
        <v>272</v>
      </c>
      <c r="G198" s="252" t="s">
        <v>223</v>
      </c>
      <c r="H198" s="253">
        <v>0.189</v>
      </c>
      <c r="I198" s="254"/>
      <c r="J198" s="255">
        <f>ROUND(I198*H198,2)</f>
        <v>0</v>
      </c>
      <c r="K198" s="251" t="s">
        <v>184</v>
      </c>
      <c r="L198" s="46"/>
      <c r="M198" s="256" t="s">
        <v>1</v>
      </c>
      <c r="N198" s="257" t="s">
        <v>51</v>
      </c>
      <c r="O198" s="93"/>
      <c r="P198" s="258">
        <f>O198*H198</f>
        <v>0</v>
      </c>
      <c r="Q198" s="258">
        <v>0</v>
      </c>
      <c r="R198" s="258">
        <f>Q198*H198</f>
        <v>0</v>
      </c>
      <c r="S198" s="258">
        <v>0</v>
      </c>
      <c r="T198" s="25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60" t="s">
        <v>185</v>
      </c>
      <c r="AT198" s="260" t="s">
        <v>180</v>
      </c>
      <c r="AU198" s="260" t="s">
        <v>95</v>
      </c>
      <c r="AY198" s="18" t="s">
        <v>178</v>
      </c>
      <c r="BE198" s="261">
        <f>IF(N198="základní",J198,0)</f>
        <v>0</v>
      </c>
      <c r="BF198" s="261">
        <f>IF(N198="snížená",J198,0)</f>
        <v>0</v>
      </c>
      <c r="BG198" s="261">
        <f>IF(N198="zákl. přenesená",J198,0)</f>
        <v>0</v>
      </c>
      <c r="BH198" s="261">
        <f>IF(N198="sníž. přenesená",J198,0)</f>
        <v>0</v>
      </c>
      <c r="BI198" s="261">
        <f>IF(N198="nulová",J198,0)</f>
        <v>0</v>
      </c>
      <c r="BJ198" s="18" t="s">
        <v>93</v>
      </c>
      <c r="BK198" s="261">
        <f>ROUND(I198*H198,2)</f>
        <v>0</v>
      </c>
      <c r="BL198" s="18" t="s">
        <v>185</v>
      </c>
      <c r="BM198" s="260" t="s">
        <v>273</v>
      </c>
    </row>
    <row r="199" spans="1:51" s="13" customFormat="1" ht="12">
      <c r="A199" s="13"/>
      <c r="B199" s="262"/>
      <c r="C199" s="263"/>
      <c r="D199" s="264" t="s">
        <v>187</v>
      </c>
      <c r="E199" s="265" t="s">
        <v>1</v>
      </c>
      <c r="F199" s="266" t="s">
        <v>274</v>
      </c>
      <c r="G199" s="263"/>
      <c r="H199" s="265" t="s">
        <v>1</v>
      </c>
      <c r="I199" s="267"/>
      <c r="J199" s="263"/>
      <c r="K199" s="263"/>
      <c r="L199" s="268"/>
      <c r="M199" s="269"/>
      <c r="N199" s="270"/>
      <c r="O199" s="270"/>
      <c r="P199" s="270"/>
      <c r="Q199" s="270"/>
      <c r="R199" s="270"/>
      <c r="S199" s="270"/>
      <c r="T199" s="27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2" t="s">
        <v>187</v>
      </c>
      <c r="AU199" s="272" t="s">
        <v>95</v>
      </c>
      <c r="AV199" s="13" t="s">
        <v>93</v>
      </c>
      <c r="AW199" s="13" t="s">
        <v>41</v>
      </c>
      <c r="AX199" s="13" t="s">
        <v>86</v>
      </c>
      <c r="AY199" s="272" t="s">
        <v>178</v>
      </c>
    </row>
    <row r="200" spans="1:51" s="15" customFormat="1" ht="12">
      <c r="A200" s="15"/>
      <c r="B200" s="284"/>
      <c r="C200" s="285"/>
      <c r="D200" s="264" t="s">
        <v>187</v>
      </c>
      <c r="E200" s="286" t="s">
        <v>1</v>
      </c>
      <c r="F200" s="287" t="s">
        <v>275</v>
      </c>
      <c r="G200" s="285"/>
      <c r="H200" s="288">
        <v>0.189</v>
      </c>
      <c r="I200" s="289"/>
      <c r="J200" s="285"/>
      <c r="K200" s="285"/>
      <c r="L200" s="290"/>
      <c r="M200" s="291"/>
      <c r="N200" s="292"/>
      <c r="O200" s="292"/>
      <c r="P200" s="292"/>
      <c r="Q200" s="292"/>
      <c r="R200" s="292"/>
      <c r="S200" s="292"/>
      <c r="T200" s="29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4" t="s">
        <v>187</v>
      </c>
      <c r="AU200" s="294" t="s">
        <v>95</v>
      </c>
      <c r="AV200" s="15" t="s">
        <v>95</v>
      </c>
      <c r="AW200" s="15" t="s">
        <v>41</v>
      </c>
      <c r="AX200" s="15" t="s">
        <v>86</v>
      </c>
      <c r="AY200" s="294" t="s">
        <v>178</v>
      </c>
    </row>
    <row r="201" spans="1:51" s="14" customFormat="1" ht="12">
      <c r="A201" s="14"/>
      <c r="B201" s="273"/>
      <c r="C201" s="274"/>
      <c r="D201" s="264" t="s">
        <v>187</v>
      </c>
      <c r="E201" s="275" t="s">
        <v>134</v>
      </c>
      <c r="F201" s="276" t="s">
        <v>199</v>
      </c>
      <c r="G201" s="274"/>
      <c r="H201" s="277">
        <v>0.189</v>
      </c>
      <c r="I201" s="278"/>
      <c r="J201" s="274"/>
      <c r="K201" s="274"/>
      <c r="L201" s="279"/>
      <c r="M201" s="280"/>
      <c r="N201" s="281"/>
      <c r="O201" s="281"/>
      <c r="P201" s="281"/>
      <c r="Q201" s="281"/>
      <c r="R201" s="281"/>
      <c r="S201" s="281"/>
      <c r="T201" s="28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3" t="s">
        <v>187</v>
      </c>
      <c r="AU201" s="283" t="s">
        <v>95</v>
      </c>
      <c r="AV201" s="14" t="s">
        <v>196</v>
      </c>
      <c r="AW201" s="14" t="s">
        <v>41</v>
      </c>
      <c r="AX201" s="14" t="s">
        <v>93</v>
      </c>
      <c r="AY201" s="283" t="s">
        <v>178</v>
      </c>
    </row>
    <row r="202" spans="1:65" s="2" customFormat="1" ht="16.5" customHeight="1">
      <c r="A202" s="40"/>
      <c r="B202" s="41"/>
      <c r="C202" s="306" t="s">
        <v>276</v>
      </c>
      <c r="D202" s="306" t="s">
        <v>277</v>
      </c>
      <c r="E202" s="307" t="s">
        <v>278</v>
      </c>
      <c r="F202" s="308" t="s">
        <v>279</v>
      </c>
      <c r="G202" s="309" t="s">
        <v>262</v>
      </c>
      <c r="H202" s="310">
        <v>0.435</v>
      </c>
      <c r="I202" s="311"/>
      <c r="J202" s="312">
        <f>ROUND(I202*H202,2)</f>
        <v>0</v>
      </c>
      <c r="K202" s="308" t="s">
        <v>184</v>
      </c>
      <c r="L202" s="313"/>
      <c r="M202" s="314" t="s">
        <v>1</v>
      </c>
      <c r="N202" s="315" t="s">
        <v>51</v>
      </c>
      <c r="O202" s="93"/>
      <c r="P202" s="258">
        <f>O202*H202</f>
        <v>0</v>
      </c>
      <c r="Q202" s="258">
        <v>1</v>
      </c>
      <c r="R202" s="258">
        <f>Q202*H202</f>
        <v>0.435</v>
      </c>
      <c r="S202" s="258">
        <v>0</v>
      </c>
      <c r="T202" s="25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60" t="s">
        <v>250</v>
      </c>
      <c r="AT202" s="260" t="s">
        <v>277</v>
      </c>
      <c r="AU202" s="260" t="s">
        <v>95</v>
      </c>
      <c r="AY202" s="18" t="s">
        <v>178</v>
      </c>
      <c r="BE202" s="261">
        <f>IF(N202="základní",J202,0)</f>
        <v>0</v>
      </c>
      <c r="BF202" s="261">
        <f>IF(N202="snížená",J202,0)</f>
        <v>0</v>
      </c>
      <c r="BG202" s="261">
        <f>IF(N202="zákl. přenesená",J202,0)</f>
        <v>0</v>
      </c>
      <c r="BH202" s="261">
        <f>IF(N202="sníž. přenesená",J202,0)</f>
        <v>0</v>
      </c>
      <c r="BI202" s="261">
        <f>IF(N202="nulová",J202,0)</f>
        <v>0</v>
      </c>
      <c r="BJ202" s="18" t="s">
        <v>93</v>
      </c>
      <c r="BK202" s="261">
        <f>ROUND(I202*H202,2)</f>
        <v>0</v>
      </c>
      <c r="BL202" s="18" t="s">
        <v>185</v>
      </c>
      <c r="BM202" s="260" t="s">
        <v>280</v>
      </c>
    </row>
    <row r="203" spans="1:51" s="13" customFormat="1" ht="12">
      <c r="A203" s="13"/>
      <c r="B203" s="262"/>
      <c r="C203" s="263"/>
      <c r="D203" s="264" t="s">
        <v>187</v>
      </c>
      <c r="E203" s="265" t="s">
        <v>1</v>
      </c>
      <c r="F203" s="266" t="s">
        <v>281</v>
      </c>
      <c r="G203" s="263"/>
      <c r="H203" s="265" t="s">
        <v>1</v>
      </c>
      <c r="I203" s="267"/>
      <c r="J203" s="263"/>
      <c r="K203" s="263"/>
      <c r="L203" s="268"/>
      <c r="M203" s="269"/>
      <c r="N203" s="270"/>
      <c r="O203" s="270"/>
      <c r="P203" s="270"/>
      <c r="Q203" s="270"/>
      <c r="R203" s="270"/>
      <c r="S203" s="270"/>
      <c r="T203" s="27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2" t="s">
        <v>187</v>
      </c>
      <c r="AU203" s="272" t="s">
        <v>95</v>
      </c>
      <c r="AV203" s="13" t="s">
        <v>93</v>
      </c>
      <c r="AW203" s="13" t="s">
        <v>41</v>
      </c>
      <c r="AX203" s="13" t="s">
        <v>86</v>
      </c>
      <c r="AY203" s="272" t="s">
        <v>178</v>
      </c>
    </row>
    <row r="204" spans="1:51" s="15" customFormat="1" ht="12">
      <c r="A204" s="15"/>
      <c r="B204" s="284"/>
      <c r="C204" s="285"/>
      <c r="D204" s="264" t="s">
        <v>187</v>
      </c>
      <c r="E204" s="286" t="s">
        <v>1</v>
      </c>
      <c r="F204" s="287" t="s">
        <v>282</v>
      </c>
      <c r="G204" s="285"/>
      <c r="H204" s="288">
        <v>0.435</v>
      </c>
      <c r="I204" s="289"/>
      <c r="J204" s="285"/>
      <c r="K204" s="285"/>
      <c r="L204" s="290"/>
      <c r="M204" s="291"/>
      <c r="N204" s="292"/>
      <c r="O204" s="292"/>
      <c r="P204" s="292"/>
      <c r="Q204" s="292"/>
      <c r="R204" s="292"/>
      <c r="S204" s="292"/>
      <c r="T204" s="29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4" t="s">
        <v>187</v>
      </c>
      <c r="AU204" s="294" t="s">
        <v>95</v>
      </c>
      <c r="AV204" s="15" t="s">
        <v>95</v>
      </c>
      <c r="AW204" s="15" t="s">
        <v>41</v>
      </c>
      <c r="AX204" s="15" t="s">
        <v>93</v>
      </c>
      <c r="AY204" s="294" t="s">
        <v>178</v>
      </c>
    </row>
    <row r="205" spans="1:65" s="2" customFormat="1" ht="16.5" customHeight="1">
      <c r="A205" s="40"/>
      <c r="B205" s="41"/>
      <c r="C205" s="249" t="s">
        <v>283</v>
      </c>
      <c r="D205" s="249" t="s">
        <v>180</v>
      </c>
      <c r="E205" s="250" t="s">
        <v>284</v>
      </c>
      <c r="F205" s="251" t="s">
        <v>285</v>
      </c>
      <c r="G205" s="252" t="s">
        <v>223</v>
      </c>
      <c r="H205" s="253">
        <v>12.6</v>
      </c>
      <c r="I205" s="254"/>
      <c r="J205" s="255">
        <f>ROUND(I205*H205,2)</f>
        <v>0</v>
      </c>
      <c r="K205" s="251" t="s">
        <v>184</v>
      </c>
      <c r="L205" s="46"/>
      <c r="M205" s="256" t="s">
        <v>1</v>
      </c>
      <c r="N205" s="257" t="s">
        <v>51</v>
      </c>
      <c r="O205" s="93"/>
      <c r="P205" s="258">
        <f>O205*H205</f>
        <v>0</v>
      </c>
      <c r="Q205" s="258">
        <v>0</v>
      </c>
      <c r="R205" s="258">
        <f>Q205*H205</f>
        <v>0</v>
      </c>
      <c r="S205" s="258">
        <v>0</v>
      </c>
      <c r="T205" s="25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60" t="s">
        <v>185</v>
      </c>
      <c r="AT205" s="260" t="s">
        <v>180</v>
      </c>
      <c r="AU205" s="260" t="s">
        <v>95</v>
      </c>
      <c r="AY205" s="18" t="s">
        <v>178</v>
      </c>
      <c r="BE205" s="261">
        <f>IF(N205="základní",J205,0)</f>
        <v>0</v>
      </c>
      <c r="BF205" s="261">
        <f>IF(N205="snížená",J205,0)</f>
        <v>0</v>
      </c>
      <c r="BG205" s="261">
        <f>IF(N205="zákl. přenesená",J205,0)</f>
        <v>0</v>
      </c>
      <c r="BH205" s="261">
        <f>IF(N205="sníž. přenesená",J205,0)</f>
        <v>0</v>
      </c>
      <c r="BI205" s="261">
        <f>IF(N205="nulová",J205,0)</f>
        <v>0</v>
      </c>
      <c r="BJ205" s="18" t="s">
        <v>93</v>
      </c>
      <c r="BK205" s="261">
        <f>ROUND(I205*H205,2)</f>
        <v>0</v>
      </c>
      <c r="BL205" s="18" t="s">
        <v>185</v>
      </c>
      <c r="BM205" s="260" t="s">
        <v>286</v>
      </c>
    </row>
    <row r="206" spans="1:51" s="13" customFormat="1" ht="12">
      <c r="A206" s="13"/>
      <c r="B206" s="262"/>
      <c r="C206" s="263"/>
      <c r="D206" s="264" t="s">
        <v>187</v>
      </c>
      <c r="E206" s="265" t="s">
        <v>1</v>
      </c>
      <c r="F206" s="266" t="s">
        <v>287</v>
      </c>
      <c r="G206" s="263"/>
      <c r="H206" s="265" t="s">
        <v>1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2" t="s">
        <v>187</v>
      </c>
      <c r="AU206" s="272" t="s">
        <v>95</v>
      </c>
      <c r="AV206" s="13" t="s">
        <v>93</v>
      </c>
      <c r="AW206" s="13" t="s">
        <v>41</v>
      </c>
      <c r="AX206" s="13" t="s">
        <v>86</v>
      </c>
      <c r="AY206" s="272" t="s">
        <v>178</v>
      </c>
    </row>
    <row r="207" spans="1:51" s="13" customFormat="1" ht="12">
      <c r="A207" s="13"/>
      <c r="B207" s="262"/>
      <c r="C207" s="263"/>
      <c r="D207" s="264" t="s">
        <v>187</v>
      </c>
      <c r="E207" s="265" t="s">
        <v>1</v>
      </c>
      <c r="F207" s="266" t="s">
        <v>288</v>
      </c>
      <c r="G207" s="263"/>
      <c r="H207" s="265" t="s">
        <v>1</v>
      </c>
      <c r="I207" s="267"/>
      <c r="J207" s="263"/>
      <c r="K207" s="263"/>
      <c r="L207" s="268"/>
      <c r="M207" s="269"/>
      <c r="N207" s="270"/>
      <c r="O207" s="270"/>
      <c r="P207" s="270"/>
      <c r="Q207" s="270"/>
      <c r="R207" s="270"/>
      <c r="S207" s="270"/>
      <c r="T207" s="27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2" t="s">
        <v>187</v>
      </c>
      <c r="AU207" s="272" t="s">
        <v>95</v>
      </c>
      <c r="AV207" s="13" t="s">
        <v>93</v>
      </c>
      <c r="AW207" s="13" t="s">
        <v>41</v>
      </c>
      <c r="AX207" s="13" t="s">
        <v>86</v>
      </c>
      <c r="AY207" s="272" t="s">
        <v>178</v>
      </c>
    </row>
    <row r="208" spans="1:51" s="13" customFormat="1" ht="12">
      <c r="A208" s="13"/>
      <c r="B208" s="262"/>
      <c r="C208" s="263"/>
      <c r="D208" s="264" t="s">
        <v>187</v>
      </c>
      <c r="E208" s="265" t="s">
        <v>1</v>
      </c>
      <c r="F208" s="266" t="s">
        <v>289</v>
      </c>
      <c r="G208" s="263"/>
      <c r="H208" s="265" t="s">
        <v>1</v>
      </c>
      <c r="I208" s="267"/>
      <c r="J208" s="263"/>
      <c r="K208" s="263"/>
      <c r="L208" s="268"/>
      <c r="M208" s="269"/>
      <c r="N208" s="270"/>
      <c r="O208" s="270"/>
      <c r="P208" s="270"/>
      <c r="Q208" s="270"/>
      <c r="R208" s="270"/>
      <c r="S208" s="270"/>
      <c r="T208" s="27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2" t="s">
        <v>187</v>
      </c>
      <c r="AU208" s="272" t="s">
        <v>95</v>
      </c>
      <c r="AV208" s="13" t="s">
        <v>93</v>
      </c>
      <c r="AW208" s="13" t="s">
        <v>41</v>
      </c>
      <c r="AX208" s="13" t="s">
        <v>86</v>
      </c>
      <c r="AY208" s="272" t="s">
        <v>178</v>
      </c>
    </row>
    <row r="209" spans="1:51" s="13" customFormat="1" ht="12">
      <c r="A209" s="13"/>
      <c r="B209" s="262"/>
      <c r="C209" s="263"/>
      <c r="D209" s="264" t="s">
        <v>187</v>
      </c>
      <c r="E209" s="265" t="s">
        <v>1</v>
      </c>
      <c r="F209" s="266" t="s">
        <v>290</v>
      </c>
      <c r="G209" s="263"/>
      <c r="H209" s="265" t="s">
        <v>1</v>
      </c>
      <c r="I209" s="267"/>
      <c r="J209" s="263"/>
      <c r="K209" s="263"/>
      <c r="L209" s="268"/>
      <c r="M209" s="269"/>
      <c r="N209" s="270"/>
      <c r="O209" s="270"/>
      <c r="P209" s="270"/>
      <c r="Q209" s="270"/>
      <c r="R209" s="270"/>
      <c r="S209" s="270"/>
      <c r="T209" s="27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2" t="s">
        <v>187</v>
      </c>
      <c r="AU209" s="272" t="s">
        <v>95</v>
      </c>
      <c r="AV209" s="13" t="s">
        <v>93</v>
      </c>
      <c r="AW209" s="13" t="s">
        <v>41</v>
      </c>
      <c r="AX209" s="13" t="s">
        <v>86</v>
      </c>
      <c r="AY209" s="272" t="s">
        <v>178</v>
      </c>
    </row>
    <row r="210" spans="1:51" s="15" customFormat="1" ht="12">
      <c r="A210" s="15"/>
      <c r="B210" s="284"/>
      <c r="C210" s="285"/>
      <c r="D210" s="264" t="s">
        <v>187</v>
      </c>
      <c r="E210" s="286" t="s">
        <v>1</v>
      </c>
      <c r="F210" s="287" t="s">
        <v>291</v>
      </c>
      <c r="G210" s="285"/>
      <c r="H210" s="288">
        <v>12.6</v>
      </c>
      <c r="I210" s="289"/>
      <c r="J210" s="285"/>
      <c r="K210" s="285"/>
      <c r="L210" s="290"/>
      <c r="M210" s="291"/>
      <c r="N210" s="292"/>
      <c r="O210" s="292"/>
      <c r="P210" s="292"/>
      <c r="Q210" s="292"/>
      <c r="R210" s="292"/>
      <c r="S210" s="292"/>
      <c r="T210" s="29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4" t="s">
        <v>187</v>
      </c>
      <c r="AU210" s="294" t="s">
        <v>95</v>
      </c>
      <c r="AV210" s="15" t="s">
        <v>95</v>
      </c>
      <c r="AW210" s="15" t="s">
        <v>41</v>
      </c>
      <c r="AX210" s="15" t="s">
        <v>86</v>
      </c>
      <c r="AY210" s="294" t="s">
        <v>178</v>
      </c>
    </row>
    <row r="211" spans="1:51" s="14" customFormat="1" ht="12">
      <c r="A211" s="14"/>
      <c r="B211" s="273"/>
      <c r="C211" s="274"/>
      <c r="D211" s="264" t="s">
        <v>187</v>
      </c>
      <c r="E211" s="275" t="s">
        <v>137</v>
      </c>
      <c r="F211" s="276" t="s">
        <v>199</v>
      </c>
      <c r="G211" s="274"/>
      <c r="H211" s="277">
        <v>12.6</v>
      </c>
      <c r="I211" s="278"/>
      <c r="J211" s="274"/>
      <c r="K211" s="274"/>
      <c r="L211" s="279"/>
      <c r="M211" s="280"/>
      <c r="N211" s="281"/>
      <c r="O211" s="281"/>
      <c r="P211" s="281"/>
      <c r="Q211" s="281"/>
      <c r="R211" s="281"/>
      <c r="S211" s="281"/>
      <c r="T211" s="28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3" t="s">
        <v>187</v>
      </c>
      <c r="AU211" s="283" t="s">
        <v>95</v>
      </c>
      <c r="AV211" s="14" t="s">
        <v>196</v>
      </c>
      <c r="AW211" s="14" t="s">
        <v>41</v>
      </c>
      <c r="AX211" s="14" t="s">
        <v>93</v>
      </c>
      <c r="AY211" s="283" t="s">
        <v>178</v>
      </c>
    </row>
    <row r="212" spans="1:65" s="2" customFormat="1" ht="16.5" customHeight="1">
      <c r="A212" s="40"/>
      <c r="B212" s="41"/>
      <c r="C212" s="306" t="s">
        <v>8</v>
      </c>
      <c r="D212" s="306" t="s">
        <v>277</v>
      </c>
      <c r="E212" s="307" t="s">
        <v>278</v>
      </c>
      <c r="F212" s="308" t="s">
        <v>279</v>
      </c>
      <c r="G212" s="309" t="s">
        <v>262</v>
      </c>
      <c r="H212" s="310">
        <v>28.98</v>
      </c>
      <c r="I212" s="311"/>
      <c r="J212" s="312">
        <f>ROUND(I212*H212,2)</f>
        <v>0</v>
      </c>
      <c r="K212" s="308" t="s">
        <v>184</v>
      </c>
      <c r="L212" s="313"/>
      <c r="M212" s="314" t="s">
        <v>1</v>
      </c>
      <c r="N212" s="315" t="s">
        <v>51</v>
      </c>
      <c r="O212" s="93"/>
      <c r="P212" s="258">
        <f>O212*H212</f>
        <v>0</v>
      </c>
      <c r="Q212" s="258">
        <v>1</v>
      </c>
      <c r="R212" s="258">
        <f>Q212*H212</f>
        <v>28.98</v>
      </c>
      <c r="S212" s="258">
        <v>0</v>
      </c>
      <c r="T212" s="25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60" t="s">
        <v>250</v>
      </c>
      <c r="AT212" s="260" t="s">
        <v>277</v>
      </c>
      <c r="AU212" s="260" t="s">
        <v>95</v>
      </c>
      <c r="AY212" s="18" t="s">
        <v>178</v>
      </c>
      <c r="BE212" s="261">
        <f>IF(N212="základní",J212,0)</f>
        <v>0</v>
      </c>
      <c r="BF212" s="261">
        <f>IF(N212="snížená",J212,0)</f>
        <v>0</v>
      </c>
      <c r="BG212" s="261">
        <f>IF(N212="zákl. přenesená",J212,0)</f>
        <v>0</v>
      </c>
      <c r="BH212" s="261">
        <f>IF(N212="sníž. přenesená",J212,0)</f>
        <v>0</v>
      </c>
      <c r="BI212" s="261">
        <f>IF(N212="nulová",J212,0)</f>
        <v>0</v>
      </c>
      <c r="BJ212" s="18" t="s">
        <v>93</v>
      </c>
      <c r="BK212" s="261">
        <f>ROUND(I212*H212,2)</f>
        <v>0</v>
      </c>
      <c r="BL212" s="18" t="s">
        <v>185</v>
      </c>
      <c r="BM212" s="260" t="s">
        <v>292</v>
      </c>
    </row>
    <row r="213" spans="1:51" s="13" customFormat="1" ht="12">
      <c r="A213" s="13"/>
      <c r="B213" s="262"/>
      <c r="C213" s="263"/>
      <c r="D213" s="264" t="s">
        <v>187</v>
      </c>
      <c r="E213" s="265" t="s">
        <v>1</v>
      </c>
      <c r="F213" s="266" t="s">
        <v>293</v>
      </c>
      <c r="G213" s="263"/>
      <c r="H213" s="265" t="s">
        <v>1</v>
      </c>
      <c r="I213" s="267"/>
      <c r="J213" s="263"/>
      <c r="K213" s="263"/>
      <c r="L213" s="268"/>
      <c r="M213" s="269"/>
      <c r="N213" s="270"/>
      <c r="O213" s="270"/>
      <c r="P213" s="270"/>
      <c r="Q213" s="270"/>
      <c r="R213" s="270"/>
      <c r="S213" s="270"/>
      <c r="T213" s="27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2" t="s">
        <v>187</v>
      </c>
      <c r="AU213" s="272" t="s">
        <v>95</v>
      </c>
      <c r="AV213" s="13" t="s">
        <v>93</v>
      </c>
      <c r="AW213" s="13" t="s">
        <v>41</v>
      </c>
      <c r="AX213" s="13" t="s">
        <v>86</v>
      </c>
      <c r="AY213" s="272" t="s">
        <v>178</v>
      </c>
    </row>
    <row r="214" spans="1:51" s="15" customFormat="1" ht="12">
      <c r="A214" s="15"/>
      <c r="B214" s="284"/>
      <c r="C214" s="285"/>
      <c r="D214" s="264" t="s">
        <v>187</v>
      </c>
      <c r="E214" s="286" t="s">
        <v>1</v>
      </c>
      <c r="F214" s="287" t="s">
        <v>294</v>
      </c>
      <c r="G214" s="285"/>
      <c r="H214" s="288">
        <v>28.98</v>
      </c>
      <c r="I214" s="289"/>
      <c r="J214" s="285"/>
      <c r="K214" s="285"/>
      <c r="L214" s="290"/>
      <c r="M214" s="291"/>
      <c r="N214" s="292"/>
      <c r="O214" s="292"/>
      <c r="P214" s="292"/>
      <c r="Q214" s="292"/>
      <c r="R214" s="292"/>
      <c r="S214" s="292"/>
      <c r="T214" s="29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4" t="s">
        <v>187</v>
      </c>
      <c r="AU214" s="294" t="s">
        <v>95</v>
      </c>
      <c r="AV214" s="15" t="s">
        <v>95</v>
      </c>
      <c r="AW214" s="15" t="s">
        <v>41</v>
      </c>
      <c r="AX214" s="15" t="s">
        <v>93</v>
      </c>
      <c r="AY214" s="294" t="s">
        <v>178</v>
      </c>
    </row>
    <row r="215" spans="1:65" s="2" customFormat="1" ht="16.5" customHeight="1">
      <c r="A215" s="40"/>
      <c r="B215" s="41"/>
      <c r="C215" s="249" t="s">
        <v>295</v>
      </c>
      <c r="D215" s="249" t="s">
        <v>180</v>
      </c>
      <c r="E215" s="250" t="s">
        <v>296</v>
      </c>
      <c r="F215" s="251" t="s">
        <v>297</v>
      </c>
      <c r="G215" s="252" t="s">
        <v>298</v>
      </c>
      <c r="H215" s="253">
        <v>2</v>
      </c>
      <c r="I215" s="254"/>
      <c r="J215" s="255">
        <f>ROUND(I215*H215,2)</f>
        <v>0</v>
      </c>
      <c r="K215" s="251" t="s">
        <v>184</v>
      </c>
      <c r="L215" s="46"/>
      <c r="M215" s="256" t="s">
        <v>1</v>
      </c>
      <c r="N215" s="257" t="s">
        <v>51</v>
      </c>
      <c r="O215" s="93"/>
      <c r="P215" s="258">
        <f>O215*H215</f>
        <v>0</v>
      </c>
      <c r="Q215" s="258">
        <v>0.01281</v>
      </c>
      <c r="R215" s="258">
        <f>Q215*H215</f>
        <v>0.02562</v>
      </c>
      <c r="S215" s="258">
        <v>0</v>
      </c>
      <c r="T215" s="25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60" t="s">
        <v>185</v>
      </c>
      <c r="AT215" s="260" t="s">
        <v>180</v>
      </c>
      <c r="AU215" s="260" t="s">
        <v>95</v>
      </c>
      <c r="AY215" s="18" t="s">
        <v>178</v>
      </c>
      <c r="BE215" s="261">
        <f>IF(N215="základní",J215,0)</f>
        <v>0</v>
      </c>
      <c r="BF215" s="261">
        <f>IF(N215="snížená",J215,0)</f>
        <v>0</v>
      </c>
      <c r="BG215" s="261">
        <f>IF(N215="zákl. přenesená",J215,0)</f>
        <v>0</v>
      </c>
      <c r="BH215" s="261">
        <f>IF(N215="sníž. přenesená",J215,0)</f>
        <v>0</v>
      </c>
      <c r="BI215" s="261">
        <f>IF(N215="nulová",J215,0)</f>
        <v>0</v>
      </c>
      <c r="BJ215" s="18" t="s">
        <v>93</v>
      </c>
      <c r="BK215" s="261">
        <f>ROUND(I215*H215,2)</f>
        <v>0</v>
      </c>
      <c r="BL215" s="18" t="s">
        <v>185</v>
      </c>
      <c r="BM215" s="260" t="s">
        <v>299</v>
      </c>
    </row>
    <row r="216" spans="1:51" s="13" customFormat="1" ht="12">
      <c r="A216" s="13"/>
      <c r="B216" s="262"/>
      <c r="C216" s="263"/>
      <c r="D216" s="264" t="s">
        <v>187</v>
      </c>
      <c r="E216" s="265" t="s">
        <v>1</v>
      </c>
      <c r="F216" s="266" t="s">
        <v>300</v>
      </c>
      <c r="G216" s="263"/>
      <c r="H216" s="265" t="s">
        <v>1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2" t="s">
        <v>187</v>
      </c>
      <c r="AU216" s="272" t="s">
        <v>95</v>
      </c>
      <c r="AV216" s="13" t="s">
        <v>93</v>
      </c>
      <c r="AW216" s="13" t="s">
        <v>41</v>
      </c>
      <c r="AX216" s="13" t="s">
        <v>86</v>
      </c>
      <c r="AY216" s="272" t="s">
        <v>178</v>
      </c>
    </row>
    <row r="217" spans="1:51" s="15" customFormat="1" ht="12">
      <c r="A217" s="15"/>
      <c r="B217" s="284"/>
      <c r="C217" s="285"/>
      <c r="D217" s="264" t="s">
        <v>187</v>
      </c>
      <c r="E217" s="286" t="s">
        <v>1</v>
      </c>
      <c r="F217" s="287" t="s">
        <v>301</v>
      </c>
      <c r="G217" s="285"/>
      <c r="H217" s="288">
        <v>2</v>
      </c>
      <c r="I217" s="289"/>
      <c r="J217" s="285"/>
      <c r="K217" s="285"/>
      <c r="L217" s="290"/>
      <c r="M217" s="291"/>
      <c r="N217" s="292"/>
      <c r="O217" s="292"/>
      <c r="P217" s="292"/>
      <c r="Q217" s="292"/>
      <c r="R217" s="292"/>
      <c r="S217" s="292"/>
      <c r="T217" s="29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4" t="s">
        <v>187</v>
      </c>
      <c r="AU217" s="294" t="s">
        <v>95</v>
      </c>
      <c r="AV217" s="15" t="s">
        <v>95</v>
      </c>
      <c r="AW217" s="15" t="s">
        <v>41</v>
      </c>
      <c r="AX217" s="15" t="s">
        <v>86</v>
      </c>
      <c r="AY217" s="294" t="s">
        <v>178</v>
      </c>
    </row>
    <row r="218" spans="1:51" s="13" customFormat="1" ht="12">
      <c r="A218" s="13"/>
      <c r="B218" s="262"/>
      <c r="C218" s="263"/>
      <c r="D218" s="264" t="s">
        <v>187</v>
      </c>
      <c r="E218" s="265" t="s">
        <v>1</v>
      </c>
      <c r="F218" s="266" t="s">
        <v>302</v>
      </c>
      <c r="G218" s="263"/>
      <c r="H218" s="265" t="s">
        <v>1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2" t="s">
        <v>187</v>
      </c>
      <c r="AU218" s="272" t="s">
        <v>95</v>
      </c>
      <c r="AV218" s="13" t="s">
        <v>93</v>
      </c>
      <c r="AW218" s="13" t="s">
        <v>41</v>
      </c>
      <c r="AX218" s="13" t="s">
        <v>86</v>
      </c>
      <c r="AY218" s="272" t="s">
        <v>178</v>
      </c>
    </row>
    <row r="219" spans="1:51" s="16" customFormat="1" ht="12">
      <c r="A219" s="16"/>
      <c r="B219" s="295"/>
      <c r="C219" s="296"/>
      <c r="D219" s="264" t="s">
        <v>187</v>
      </c>
      <c r="E219" s="297" t="s">
        <v>1</v>
      </c>
      <c r="F219" s="298" t="s">
        <v>200</v>
      </c>
      <c r="G219" s="296"/>
      <c r="H219" s="299">
        <v>2</v>
      </c>
      <c r="I219" s="300"/>
      <c r="J219" s="296"/>
      <c r="K219" s="296"/>
      <c r="L219" s="301"/>
      <c r="M219" s="302"/>
      <c r="N219" s="303"/>
      <c r="O219" s="303"/>
      <c r="P219" s="303"/>
      <c r="Q219" s="303"/>
      <c r="R219" s="303"/>
      <c r="S219" s="303"/>
      <c r="T219" s="304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305" t="s">
        <v>187</v>
      </c>
      <c r="AU219" s="305" t="s">
        <v>95</v>
      </c>
      <c r="AV219" s="16" t="s">
        <v>185</v>
      </c>
      <c r="AW219" s="16" t="s">
        <v>41</v>
      </c>
      <c r="AX219" s="16" t="s">
        <v>93</v>
      </c>
      <c r="AY219" s="305" t="s">
        <v>178</v>
      </c>
    </row>
    <row r="220" spans="1:65" s="2" customFormat="1" ht="16.5" customHeight="1">
      <c r="A220" s="40"/>
      <c r="B220" s="41"/>
      <c r="C220" s="249" t="s">
        <v>303</v>
      </c>
      <c r="D220" s="249" t="s">
        <v>180</v>
      </c>
      <c r="E220" s="250" t="s">
        <v>304</v>
      </c>
      <c r="F220" s="251" t="s">
        <v>305</v>
      </c>
      <c r="G220" s="252" t="s">
        <v>298</v>
      </c>
      <c r="H220" s="253">
        <v>11</v>
      </c>
      <c r="I220" s="254"/>
      <c r="J220" s="255">
        <f>ROUND(I220*H220,2)</f>
        <v>0</v>
      </c>
      <c r="K220" s="251" t="s">
        <v>184</v>
      </c>
      <c r="L220" s="46"/>
      <c r="M220" s="256" t="s">
        <v>1</v>
      </c>
      <c r="N220" s="257" t="s">
        <v>51</v>
      </c>
      <c r="O220" s="93"/>
      <c r="P220" s="258">
        <f>O220*H220</f>
        <v>0</v>
      </c>
      <c r="Q220" s="258">
        <v>0.02135</v>
      </c>
      <c r="R220" s="258">
        <f>Q220*H220</f>
        <v>0.23485</v>
      </c>
      <c r="S220" s="258">
        <v>0</v>
      </c>
      <c r="T220" s="25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60" t="s">
        <v>185</v>
      </c>
      <c r="AT220" s="260" t="s">
        <v>180</v>
      </c>
      <c r="AU220" s="260" t="s">
        <v>95</v>
      </c>
      <c r="AY220" s="18" t="s">
        <v>178</v>
      </c>
      <c r="BE220" s="261">
        <f>IF(N220="základní",J220,0)</f>
        <v>0</v>
      </c>
      <c r="BF220" s="261">
        <f>IF(N220="snížená",J220,0)</f>
        <v>0</v>
      </c>
      <c r="BG220" s="261">
        <f>IF(N220="zákl. přenesená",J220,0)</f>
        <v>0</v>
      </c>
      <c r="BH220" s="261">
        <f>IF(N220="sníž. přenesená",J220,0)</f>
        <v>0</v>
      </c>
      <c r="BI220" s="261">
        <f>IF(N220="nulová",J220,0)</f>
        <v>0</v>
      </c>
      <c r="BJ220" s="18" t="s">
        <v>93</v>
      </c>
      <c r="BK220" s="261">
        <f>ROUND(I220*H220,2)</f>
        <v>0</v>
      </c>
      <c r="BL220" s="18" t="s">
        <v>185</v>
      </c>
      <c r="BM220" s="260" t="s">
        <v>306</v>
      </c>
    </row>
    <row r="221" spans="1:51" s="15" customFormat="1" ht="12">
      <c r="A221" s="15"/>
      <c r="B221" s="284"/>
      <c r="C221" s="285"/>
      <c r="D221" s="264" t="s">
        <v>187</v>
      </c>
      <c r="E221" s="286" t="s">
        <v>1</v>
      </c>
      <c r="F221" s="287" t="s">
        <v>307</v>
      </c>
      <c r="G221" s="285"/>
      <c r="H221" s="288">
        <v>11</v>
      </c>
      <c r="I221" s="289"/>
      <c r="J221" s="285"/>
      <c r="K221" s="285"/>
      <c r="L221" s="290"/>
      <c r="M221" s="291"/>
      <c r="N221" s="292"/>
      <c r="O221" s="292"/>
      <c r="P221" s="292"/>
      <c r="Q221" s="292"/>
      <c r="R221" s="292"/>
      <c r="S221" s="292"/>
      <c r="T221" s="29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4" t="s">
        <v>187</v>
      </c>
      <c r="AU221" s="294" t="s">
        <v>95</v>
      </c>
      <c r="AV221" s="15" t="s">
        <v>95</v>
      </c>
      <c r="AW221" s="15" t="s">
        <v>41</v>
      </c>
      <c r="AX221" s="15" t="s">
        <v>86</v>
      </c>
      <c r="AY221" s="294" t="s">
        <v>178</v>
      </c>
    </row>
    <row r="222" spans="1:51" s="13" customFormat="1" ht="12">
      <c r="A222" s="13"/>
      <c r="B222" s="262"/>
      <c r="C222" s="263"/>
      <c r="D222" s="264" t="s">
        <v>187</v>
      </c>
      <c r="E222" s="265" t="s">
        <v>1</v>
      </c>
      <c r="F222" s="266" t="s">
        <v>302</v>
      </c>
      <c r="G222" s="263"/>
      <c r="H222" s="265" t="s">
        <v>1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2" t="s">
        <v>187</v>
      </c>
      <c r="AU222" s="272" t="s">
        <v>95</v>
      </c>
      <c r="AV222" s="13" t="s">
        <v>93</v>
      </c>
      <c r="AW222" s="13" t="s">
        <v>41</v>
      </c>
      <c r="AX222" s="13" t="s">
        <v>86</v>
      </c>
      <c r="AY222" s="272" t="s">
        <v>178</v>
      </c>
    </row>
    <row r="223" spans="1:51" s="16" customFormat="1" ht="12">
      <c r="A223" s="16"/>
      <c r="B223" s="295"/>
      <c r="C223" s="296"/>
      <c r="D223" s="264" t="s">
        <v>187</v>
      </c>
      <c r="E223" s="297" t="s">
        <v>1</v>
      </c>
      <c r="F223" s="298" t="s">
        <v>200</v>
      </c>
      <c r="G223" s="296"/>
      <c r="H223" s="299">
        <v>11</v>
      </c>
      <c r="I223" s="300"/>
      <c r="J223" s="296"/>
      <c r="K223" s="296"/>
      <c r="L223" s="301"/>
      <c r="M223" s="302"/>
      <c r="N223" s="303"/>
      <c r="O223" s="303"/>
      <c r="P223" s="303"/>
      <c r="Q223" s="303"/>
      <c r="R223" s="303"/>
      <c r="S223" s="303"/>
      <c r="T223" s="304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305" t="s">
        <v>187</v>
      </c>
      <c r="AU223" s="305" t="s">
        <v>95</v>
      </c>
      <c r="AV223" s="16" t="s">
        <v>185</v>
      </c>
      <c r="AW223" s="16" t="s">
        <v>41</v>
      </c>
      <c r="AX223" s="16" t="s">
        <v>93</v>
      </c>
      <c r="AY223" s="305" t="s">
        <v>178</v>
      </c>
    </row>
    <row r="224" spans="1:63" s="12" customFormat="1" ht="22.8" customHeight="1">
      <c r="A224" s="12"/>
      <c r="B224" s="233"/>
      <c r="C224" s="234"/>
      <c r="D224" s="235" t="s">
        <v>85</v>
      </c>
      <c r="E224" s="247" t="s">
        <v>220</v>
      </c>
      <c r="F224" s="247" t="s">
        <v>308</v>
      </c>
      <c r="G224" s="234"/>
      <c r="H224" s="234"/>
      <c r="I224" s="237"/>
      <c r="J224" s="248">
        <f>BK224</f>
        <v>0</v>
      </c>
      <c r="K224" s="234"/>
      <c r="L224" s="239"/>
      <c r="M224" s="240"/>
      <c r="N224" s="241"/>
      <c r="O224" s="241"/>
      <c r="P224" s="242">
        <f>SUM(P225:P232)</f>
        <v>0</v>
      </c>
      <c r="Q224" s="241"/>
      <c r="R224" s="242">
        <f>SUM(R225:R232)</f>
        <v>0</v>
      </c>
      <c r="S224" s="241"/>
      <c r="T224" s="243">
        <f>SUM(T225:T232)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44" t="s">
        <v>93</v>
      </c>
      <c r="AT224" s="245" t="s">
        <v>85</v>
      </c>
      <c r="AU224" s="245" t="s">
        <v>93</v>
      </c>
      <c r="AY224" s="244" t="s">
        <v>178</v>
      </c>
      <c r="BK224" s="246">
        <f>SUM(BK225:BK232)</f>
        <v>0</v>
      </c>
    </row>
    <row r="225" spans="1:65" s="2" customFormat="1" ht="16.5" customHeight="1">
      <c r="A225" s="40"/>
      <c r="B225" s="41"/>
      <c r="C225" s="249" t="s">
        <v>309</v>
      </c>
      <c r="D225" s="249" t="s">
        <v>180</v>
      </c>
      <c r="E225" s="250" t="s">
        <v>310</v>
      </c>
      <c r="F225" s="251" t="s">
        <v>311</v>
      </c>
      <c r="G225" s="252" t="s">
        <v>183</v>
      </c>
      <c r="H225" s="253">
        <v>244</v>
      </c>
      <c r="I225" s="254"/>
      <c r="J225" s="255">
        <f>ROUND(I225*H225,2)</f>
        <v>0</v>
      </c>
      <c r="K225" s="251" t="s">
        <v>184</v>
      </c>
      <c r="L225" s="46"/>
      <c r="M225" s="256" t="s">
        <v>1</v>
      </c>
      <c r="N225" s="257" t="s">
        <v>51</v>
      </c>
      <c r="O225" s="93"/>
      <c r="P225" s="258">
        <f>O225*H225</f>
        <v>0</v>
      </c>
      <c r="Q225" s="258">
        <v>0</v>
      </c>
      <c r="R225" s="258">
        <f>Q225*H225</f>
        <v>0</v>
      </c>
      <c r="S225" s="258">
        <v>0</v>
      </c>
      <c r="T225" s="25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60" t="s">
        <v>185</v>
      </c>
      <c r="AT225" s="260" t="s">
        <v>180</v>
      </c>
      <c r="AU225" s="260" t="s">
        <v>95</v>
      </c>
      <c r="AY225" s="18" t="s">
        <v>178</v>
      </c>
      <c r="BE225" s="261">
        <f>IF(N225="základní",J225,0)</f>
        <v>0</v>
      </c>
      <c r="BF225" s="261">
        <f>IF(N225="snížená",J225,0)</f>
        <v>0</v>
      </c>
      <c r="BG225" s="261">
        <f>IF(N225="zákl. přenesená",J225,0)</f>
        <v>0</v>
      </c>
      <c r="BH225" s="261">
        <f>IF(N225="sníž. přenesená",J225,0)</f>
        <v>0</v>
      </c>
      <c r="BI225" s="261">
        <f>IF(N225="nulová",J225,0)</f>
        <v>0</v>
      </c>
      <c r="BJ225" s="18" t="s">
        <v>93</v>
      </c>
      <c r="BK225" s="261">
        <f>ROUND(I225*H225,2)</f>
        <v>0</v>
      </c>
      <c r="BL225" s="18" t="s">
        <v>185</v>
      </c>
      <c r="BM225" s="260" t="s">
        <v>312</v>
      </c>
    </row>
    <row r="226" spans="1:51" s="13" customFormat="1" ht="12">
      <c r="A226" s="13"/>
      <c r="B226" s="262"/>
      <c r="C226" s="263"/>
      <c r="D226" s="264" t="s">
        <v>187</v>
      </c>
      <c r="E226" s="265" t="s">
        <v>1</v>
      </c>
      <c r="F226" s="266" t="s">
        <v>313</v>
      </c>
      <c r="G226" s="263"/>
      <c r="H226" s="265" t="s">
        <v>1</v>
      </c>
      <c r="I226" s="267"/>
      <c r="J226" s="263"/>
      <c r="K226" s="263"/>
      <c r="L226" s="268"/>
      <c r="M226" s="269"/>
      <c r="N226" s="270"/>
      <c r="O226" s="270"/>
      <c r="P226" s="270"/>
      <c r="Q226" s="270"/>
      <c r="R226" s="270"/>
      <c r="S226" s="270"/>
      <c r="T226" s="27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2" t="s">
        <v>187</v>
      </c>
      <c r="AU226" s="272" t="s">
        <v>95</v>
      </c>
      <c r="AV226" s="13" t="s">
        <v>93</v>
      </c>
      <c r="AW226" s="13" t="s">
        <v>41</v>
      </c>
      <c r="AX226" s="13" t="s">
        <v>86</v>
      </c>
      <c r="AY226" s="272" t="s">
        <v>178</v>
      </c>
    </row>
    <row r="227" spans="1:51" s="13" customFormat="1" ht="12">
      <c r="A227" s="13"/>
      <c r="B227" s="262"/>
      <c r="C227" s="263"/>
      <c r="D227" s="264" t="s">
        <v>187</v>
      </c>
      <c r="E227" s="265" t="s">
        <v>1</v>
      </c>
      <c r="F227" s="266" t="s">
        <v>314</v>
      </c>
      <c r="G227" s="263"/>
      <c r="H227" s="265" t="s">
        <v>1</v>
      </c>
      <c r="I227" s="267"/>
      <c r="J227" s="263"/>
      <c r="K227" s="263"/>
      <c r="L227" s="268"/>
      <c r="M227" s="269"/>
      <c r="N227" s="270"/>
      <c r="O227" s="270"/>
      <c r="P227" s="270"/>
      <c r="Q227" s="270"/>
      <c r="R227" s="270"/>
      <c r="S227" s="270"/>
      <c r="T227" s="27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2" t="s">
        <v>187</v>
      </c>
      <c r="AU227" s="272" t="s">
        <v>95</v>
      </c>
      <c r="AV227" s="13" t="s">
        <v>93</v>
      </c>
      <c r="AW227" s="13" t="s">
        <v>41</v>
      </c>
      <c r="AX227" s="13" t="s">
        <v>86</v>
      </c>
      <c r="AY227" s="272" t="s">
        <v>178</v>
      </c>
    </row>
    <row r="228" spans="1:51" s="15" customFormat="1" ht="12">
      <c r="A228" s="15"/>
      <c r="B228" s="284"/>
      <c r="C228" s="285"/>
      <c r="D228" s="264" t="s">
        <v>187</v>
      </c>
      <c r="E228" s="286" t="s">
        <v>1</v>
      </c>
      <c r="F228" s="287" t="s">
        <v>315</v>
      </c>
      <c r="G228" s="285"/>
      <c r="H228" s="288">
        <v>166</v>
      </c>
      <c r="I228" s="289"/>
      <c r="J228" s="285"/>
      <c r="K228" s="285"/>
      <c r="L228" s="290"/>
      <c r="M228" s="291"/>
      <c r="N228" s="292"/>
      <c r="O228" s="292"/>
      <c r="P228" s="292"/>
      <c r="Q228" s="292"/>
      <c r="R228" s="292"/>
      <c r="S228" s="292"/>
      <c r="T228" s="29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4" t="s">
        <v>187</v>
      </c>
      <c r="AU228" s="294" t="s">
        <v>95</v>
      </c>
      <c r="AV228" s="15" t="s">
        <v>95</v>
      </c>
      <c r="AW228" s="15" t="s">
        <v>41</v>
      </c>
      <c r="AX228" s="15" t="s">
        <v>86</v>
      </c>
      <c r="AY228" s="294" t="s">
        <v>178</v>
      </c>
    </row>
    <row r="229" spans="1:51" s="15" customFormat="1" ht="12">
      <c r="A229" s="15"/>
      <c r="B229" s="284"/>
      <c r="C229" s="285"/>
      <c r="D229" s="264" t="s">
        <v>187</v>
      </c>
      <c r="E229" s="286" t="s">
        <v>1</v>
      </c>
      <c r="F229" s="287" t="s">
        <v>316</v>
      </c>
      <c r="G229" s="285"/>
      <c r="H229" s="288">
        <v>36</v>
      </c>
      <c r="I229" s="289"/>
      <c r="J229" s="285"/>
      <c r="K229" s="285"/>
      <c r="L229" s="290"/>
      <c r="M229" s="291"/>
      <c r="N229" s="292"/>
      <c r="O229" s="292"/>
      <c r="P229" s="292"/>
      <c r="Q229" s="292"/>
      <c r="R229" s="292"/>
      <c r="S229" s="292"/>
      <c r="T229" s="29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4" t="s">
        <v>187</v>
      </c>
      <c r="AU229" s="294" t="s">
        <v>95</v>
      </c>
      <c r="AV229" s="15" t="s">
        <v>95</v>
      </c>
      <c r="AW229" s="15" t="s">
        <v>41</v>
      </c>
      <c r="AX229" s="15" t="s">
        <v>86</v>
      </c>
      <c r="AY229" s="294" t="s">
        <v>178</v>
      </c>
    </row>
    <row r="230" spans="1:51" s="14" customFormat="1" ht="12">
      <c r="A230" s="14"/>
      <c r="B230" s="273"/>
      <c r="C230" s="274"/>
      <c r="D230" s="264" t="s">
        <v>187</v>
      </c>
      <c r="E230" s="275" t="s">
        <v>1</v>
      </c>
      <c r="F230" s="276" t="s">
        <v>199</v>
      </c>
      <c r="G230" s="274"/>
      <c r="H230" s="277">
        <v>202</v>
      </c>
      <c r="I230" s="278"/>
      <c r="J230" s="274"/>
      <c r="K230" s="274"/>
      <c r="L230" s="279"/>
      <c r="M230" s="280"/>
      <c r="N230" s="281"/>
      <c r="O230" s="281"/>
      <c r="P230" s="281"/>
      <c r="Q230" s="281"/>
      <c r="R230" s="281"/>
      <c r="S230" s="281"/>
      <c r="T230" s="28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3" t="s">
        <v>187</v>
      </c>
      <c r="AU230" s="283" t="s">
        <v>95</v>
      </c>
      <c r="AV230" s="14" t="s">
        <v>196</v>
      </c>
      <c r="AW230" s="14" t="s">
        <v>41</v>
      </c>
      <c r="AX230" s="14" t="s">
        <v>86</v>
      </c>
      <c r="AY230" s="283" t="s">
        <v>178</v>
      </c>
    </row>
    <row r="231" spans="1:51" s="15" customFormat="1" ht="12">
      <c r="A231" s="15"/>
      <c r="B231" s="284"/>
      <c r="C231" s="285"/>
      <c r="D231" s="264" t="s">
        <v>187</v>
      </c>
      <c r="E231" s="286" t="s">
        <v>1</v>
      </c>
      <c r="F231" s="287" t="s">
        <v>317</v>
      </c>
      <c r="G231" s="285"/>
      <c r="H231" s="288">
        <v>42</v>
      </c>
      <c r="I231" s="289"/>
      <c r="J231" s="285"/>
      <c r="K231" s="285"/>
      <c r="L231" s="290"/>
      <c r="M231" s="291"/>
      <c r="N231" s="292"/>
      <c r="O231" s="292"/>
      <c r="P231" s="292"/>
      <c r="Q231" s="292"/>
      <c r="R231" s="292"/>
      <c r="S231" s="292"/>
      <c r="T231" s="29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4" t="s">
        <v>187</v>
      </c>
      <c r="AU231" s="294" t="s">
        <v>95</v>
      </c>
      <c r="AV231" s="15" t="s">
        <v>95</v>
      </c>
      <c r="AW231" s="15" t="s">
        <v>41</v>
      </c>
      <c r="AX231" s="15" t="s">
        <v>86</v>
      </c>
      <c r="AY231" s="294" t="s">
        <v>178</v>
      </c>
    </row>
    <row r="232" spans="1:51" s="16" customFormat="1" ht="12">
      <c r="A232" s="16"/>
      <c r="B232" s="295"/>
      <c r="C232" s="296"/>
      <c r="D232" s="264" t="s">
        <v>187</v>
      </c>
      <c r="E232" s="297" t="s">
        <v>1</v>
      </c>
      <c r="F232" s="298" t="s">
        <v>200</v>
      </c>
      <c r="G232" s="296"/>
      <c r="H232" s="299">
        <v>244</v>
      </c>
      <c r="I232" s="300"/>
      <c r="J232" s="296"/>
      <c r="K232" s="296"/>
      <c r="L232" s="301"/>
      <c r="M232" s="302"/>
      <c r="N232" s="303"/>
      <c r="O232" s="303"/>
      <c r="P232" s="303"/>
      <c r="Q232" s="303"/>
      <c r="R232" s="303"/>
      <c r="S232" s="303"/>
      <c r="T232" s="304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T232" s="305" t="s">
        <v>187</v>
      </c>
      <c r="AU232" s="305" t="s">
        <v>95</v>
      </c>
      <c r="AV232" s="16" t="s">
        <v>185</v>
      </c>
      <c r="AW232" s="16" t="s">
        <v>41</v>
      </c>
      <c r="AX232" s="16" t="s">
        <v>93</v>
      </c>
      <c r="AY232" s="305" t="s">
        <v>178</v>
      </c>
    </row>
    <row r="233" spans="1:63" s="12" customFormat="1" ht="22.8" customHeight="1">
      <c r="A233" s="12"/>
      <c r="B233" s="233"/>
      <c r="C233" s="234"/>
      <c r="D233" s="235" t="s">
        <v>85</v>
      </c>
      <c r="E233" s="247" t="s">
        <v>254</v>
      </c>
      <c r="F233" s="247" t="s">
        <v>318</v>
      </c>
      <c r="G233" s="234"/>
      <c r="H233" s="234"/>
      <c r="I233" s="237"/>
      <c r="J233" s="248">
        <f>BK233</f>
        <v>0</v>
      </c>
      <c r="K233" s="234"/>
      <c r="L233" s="239"/>
      <c r="M233" s="240"/>
      <c r="N233" s="241"/>
      <c r="O233" s="241"/>
      <c r="P233" s="242">
        <f>SUM(P234:P241)</f>
        <v>0</v>
      </c>
      <c r="Q233" s="241"/>
      <c r="R233" s="242">
        <f>SUM(R234:R241)</f>
        <v>0</v>
      </c>
      <c r="S233" s="241"/>
      <c r="T233" s="243">
        <f>SUM(T234:T241)</f>
        <v>1.8719999999999999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44" t="s">
        <v>93</v>
      </c>
      <c r="AT233" s="245" t="s">
        <v>85</v>
      </c>
      <c r="AU233" s="245" t="s">
        <v>93</v>
      </c>
      <c r="AY233" s="244" t="s">
        <v>178</v>
      </c>
      <c r="BK233" s="246">
        <f>SUM(BK234:BK241)</f>
        <v>0</v>
      </c>
    </row>
    <row r="234" spans="1:65" s="2" customFormat="1" ht="16.5" customHeight="1">
      <c r="A234" s="40"/>
      <c r="B234" s="41"/>
      <c r="C234" s="249" t="s">
        <v>319</v>
      </c>
      <c r="D234" s="249" t="s">
        <v>180</v>
      </c>
      <c r="E234" s="250" t="s">
        <v>320</v>
      </c>
      <c r="F234" s="251" t="s">
        <v>321</v>
      </c>
      <c r="G234" s="252" t="s">
        <v>298</v>
      </c>
      <c r="H234" s="253">
        <v>18</v>
      </c>
      <c r="I234" s="254"/>
      <c r="J234" s="255">
        <f>ROUND(I234*H234,2)</f>
        <v>0</v>
      </c>
      <c r="K234" s="251" t="s">
        <v>184</v>
      </c>
      <c r="L234" s="46"/>
      <c r="M234" s="256" t="s">
        <v>1</v>
      </c>
      <c r="N234" s="257" t="s">
        <v>51</v>
      </c>
      <c r="O234" s="93"/>
      <c r="P234" s="258">
        <f>O234*H234</f>
        <v>0</v>
      </c>
      <c r="Q234" s="258">
        <v>0</v>
      </c>
      <c r="R234" s="258">
        <f>Q234*H234</f>
        <v>0</v>
      </c>
      <c r="S234" s="258">
        <v>0.075</v>
      </c>
      <c r="T234" s="259">
        <f>S234*H234</f>
        <v>1.3499999999999999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60" t="s">
        <v>185</v>
      </c>
      <c r="AT234" s="260" t="s">
        <v>180</v>
      </c>
      <c r="AU234" s="260" t="s">
        <v>95</v>
      </c>
      <c r="AY234" s="18" t="s">
        <v>178</v>
      </c>
      <c r="BE234" s="261">
        <f>IF(N234="základní",J234,0)</f>
        <v>0</v>
      </c>
      <c r="BF234" s="261">
        <f>IF(N234="snížená",J234,0)</f>
        <v>0</v>
      </c>
      <c r="BG234" s="261">
        <f>IF(N234="zákl. přenesená",J234,0)</f>
        <v>0</v>
      </c>
      <c r="BH234" s="261">
        <f>IF(N234="sníž. přenesená",J234,0)</f>
        <v>0</v>
      </c>
      <c r="BI234" s="261">
        <f>IF(N234="nulová",J234,0)</f>
        <v>0</v>
      </c>
      <c r="BJ234" s="18" t="s">
        <v>93</v>
      </c>
      <c r="BK234" s="261">
        <f>ROUND(I234*H234,2)</f>
        <v>0</v>
      </c>
      <c r="BL234" s="18" t="s">
        <v>185</v>
      </c>
      <c r="BM234" s="260" t="s">
        <v>322</v>
      </c>
    </row>
    <row r="235" spans="1:51" s="15" customFormat="1" ht="12">
      <c r="A235" s="15"/>
      <c r="B235" s="284"/>
      <c r="C235" s="285"/>
      <c r="D235" s="264" t="s">
        <v>187</v>
      </c>
      <c r="E235" s="286" t="s">
        <v>1</v>
      </c>
      <c r="F235" s="287" t="s">
        <v>323</v>
      </c>
      <c r="G235" s="285"/>
      <c r="H235" s="288">
        <v>18</v>
      </c>
      <c r="I235" s="289"/>
      <c r="J235" s="285"/>
      <c r="K235" s="285"/>
      <c r="L235" s="290"/>
      <c r="M235" s="291"/>
      <c r="N235" s="292"/>
      <c r="O235" s="292"/>
      <c r="P235" s="292"/>
      <c r="Q235" s="292"/>
      <c r="R235" s="292"/>
      <c r="S235" s="292"/>
      <c r="T235" s="29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4" t="s">
        <v>187</v>
      </c>
      <c r="AU235" s="294" t="s">
        <v>95</v>
      </c>
      <c r="AV235" s="15" t="s">
        <v>95</v>
      </c>
      <c r="AW235" s="15" t="s">
        <v>41</v>
      </c>
      <c r="AX235" s="15" t="s">
        <v>86</v>
      </c>
      <c r="AY235" s="294" t="s">
        <v>178</v>
      </c>
    </row>
    <row r="236" spans="1:51" s="13" customFormat="1" ht="12">
      <c r="A236" s="13"/>
      <c r="B236" s="262"/>
      <c r="C236" s="263"/>
      <c r="D236" s="264" t="s">
        <v>187</v>
      </c>
      <c r="E236" s="265" t="s">
        <v>1</v>
      </c>
      <c r="F236" s="266" t="s">
        <v>324</v>
      </c>
      <c r="G236" s="263"/>
      <c r="H236" s="265" t="s">
        <v>1</v>
      </c>
      <c r="I236" s="267"/>
      <c r="J236" s="263"/>
      <c r="K236" s="263"/>
      <c r="L236" s="268"/>
      <c r="M236" s="269"/>
      <c r="N236" s="270"/>
      <c r="O236" s="270"/>
      <c r="P236" s="270"/>
      <c r="Q236" s="270"/>
      <c r="R236" s="270"/>
      <c r="S236" s="270"/>
      <c r="T236" s="27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2" t="s">
        <v>187</v>
      </c>
      <c r="AU236" s="272" t="s">
        <v>95</v>
      </c>
      <c r="AV236" s="13" t="s">
        <v>93</v>
      </c>
      <c r="AW236" s="13" t="s">
        <v>41</v>
      </c>
      <c r="AX236" s="13" t="s">
        <v>86</v>
      </c>
      <c r="AY236" s="272" t="s">
        <v>178</v>
      </c>
    </row>
    <row r="237" spans="1:51" s="13" customFormat="1" ht="12">
      <c r="A237" s="13"/>
      <c r="B237" s="262"/>
      <c r="C237" s="263"/>
      <c r="D237" s="264" t="s">
        <v>187</v>
      </c>
      <c r="E237" s="265" t="s">
        <v>1</v>
      </c>
      <c r="F237" s="266" t="s">
        <v>325</v>
      </c>
      <c r="G237" s="263"/>
      <c r="H237" s="265" t="s">
        <v>1</v>
      </c>
      <c r="I237" s="267"/>
      <c r="J237" s="263"/>
      <c r="K237" s="263"/>
      <c r="L237" s="268"/>
      <c r="M237" s="269"/>
      <c r="N237" s="270"/>
      <c r="O237" s="270"/>
      <c r="P237" s="270"/>
      <c r="Q237" s="270"/>
      <c r="R237" s="270"/>
      <c r="S237" s="270"/>
      <c r="T237" s="27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2" t="s">
        <v>187</v>
      </c>
      <c r="AU237" s="272" t="s">
        <v>95</v>
      </c>
      <c r="AV237" s="13" t="s">
        <v>93</v>
      </c>
      <c r="AW237" s="13" t="s">
        <v>41</v>
      </c>
      <c r="AX237" s="13" t="s">
        <v>86</v>
      </c>
      <c r="AY237" s="272" t="s">
        <v>178</v>
      </c>
    </row>
    <row r="238" spans="1:51" s="13" customFormat="1" ht="12">
      <c r="A238" s="13"/>
      <c r="B238" s="262"/>
      <c r="C238" s="263"/>
      <c r="D238" s="264" t="s">
        <v>187</v>
      </c>
      <c r="E238" s="265" t="s">
        <v>1</v>
      </c>
      <c r="F238" s="266" t="s">
        <v>326</v>
      </c>
      <c r="G238" s="263"/>
      <c r="H238" s="265" t="s">
        <v>1</v>
      </c>
      <c r="I238" s="267"/>
      <c r="J238" s="263"/>
      <c r="K238" s="263"/>
      <c r="L238" s="268"/>
      <c r="M238" s="269"/>
      <c r="N238" s="270"/>
      <c r="O238" s="270"/>
      <c r="P238" s="270"/>
      <c r="Q238" s="270"/>
      <c r="R238" s="270"/>
      <c r="S238" s="270"/>
      <c r="T238" s="27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2" t="s">
        <v>187</v>
      </c>
      <c r="AU238" s="272" t="s">
        <v>95</v>
      </c>
      <c r="AV238" s="13" t="s">
        <v>93</v>
      </c>
      <c r="AW238" s="13" t="s">
        <v>41</v>
      </c>
      <c r="AX238" s="13" t="s">
        <v>86</v>
      </c>
      <c r="AY238" s="272" t="s">
        <v>178</v>
      </c>
    </row>
    <row r="239" spans="1:51" s="16" customFormat="1" ht="12">
      <c r="A239" s="16"/>
      <c r="B239" s="295"/>
      <c r="C239" s="296"/>
      <c r="D239" s="264" t="s">
        <v>187</v>
      </c>
      <c r="E239" s="297" t="s">
        <v>1</v>
      </c>
      <c r="F239" s="298" t="s">
        <v>200</v>
      </c>
      <c r="G239" s="296"/>
      <c r="H239" s="299">
        <v>18</v>
      </c>
      <c r="I239" s="300"/>
      <c r="J239" s="296"/>
      <c r="K239" s="296"/>
      <c r="L239" s="301"/>
      <c r="M239" s="302"/>
      <c r="N239" s="303"/>
      <c r="O239" s="303"/>
      <c r="P239" s="303"/>
      <c r="Q239" s="303"/>
      <c r="R239" s="303"/>
      <c r="S239" s="303"/>
      <c r="T239" s="304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305" t="s">
        <v>187</v>
      </c>
      <c r="AU239" s="305" t="s">
        <v>95</v>
      </c>
      <c r="AV239" s="16" t="s">
        <v>185</v>
      </c>
      <c r="AW239" s="16" t="s">
        <v>41</v>
      </c>
      <c r="AX239" s="16" t="s">
        <v>93</v>
      </c>
      <c r="AY239" s="305" t="s">
        <v>178</v>
      </c>
    </row>
    <row r="240" spans="1:65" s="2" customFormat="1" ht="16.5" customHeight="1">
      <c r="A240" s="40"/>
      <c r="B240" s="41"/>
      <c r="C240" s="249" t="s">
        <v>327</v>
      </c>
      <c r="D240" s="249" t="s">
        <v>180</v>
      </c>
      <c r="E240" s="250" t="s">
        <v>328</v>
      </c>
      <c r="F240" s="251" t="s">
        <v>329</v>
      </c>
      <c r="G240" s="252" t="s">
        <v>298</v>
      </c>
      <c r="H240" s="253">
        <v>6</v>
      </c>
      <c r="I240" s="254"/>
      <c r="J240" s="255">
        <f>ROUND(I240*H240,2)</f>
        <v>0</v>
      </c>
      <c r="K240" s="251" t="s">
        <v>184</v>
      </c>
      <c r="L240" s="46"/>
      <c r="M240" s="256" t="s">
        <v>1</v>
      </c>
      <c r="N240" s="257" t="s">
        <v>51</v>
      </c>
      <c r="O240" s="93"/>
      <c r="P240" s="258">
        <f>O240*H240</f>
        <v>0</v>
      </c>
      <c r="Q240" s="258">
        <v>0</v>
      </c>
      <c r="R240" s="258">
        <f>Q240*H240</f>
        <v>0</v>
      </c>
      <c r="S240" s="258">
        <v>0.087</v>
      </c>
      <c r="T240" s="259">
        <f>S240*H240</f>
        <v>0.522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60" t="s">
        <v>185</v>
      </c>
      <c r="AT240" s="260" t="s">
        <v>180</v>
      </c>
      <c r="AU240" s="260" t="s">
        <v>95</v>
      </c>
      <c r="AY240" s="18" t="s">
        <v>178</v>
      </c>
      <c r="BE240" s="261">
        <f>IF(N240="základní",J240,0)</f>
        <v>0</v>
      </c>
      <c r="BF240" s="261">
        <f>IF(N240="snížená",J240,0)</f>
        <v>0</v>
      </c>
      <c r="BG240" s="261">
        <f>IF(N240="zákl. přenesená",J240,0)</f>
        <v>0</v>
      </c>
      <c r="BH240" s="261">
        <f>IF(N240="sníž. přenesená",J240,0)</f>
        <v>0</v>
      </c>
      <c r="BI240" s="261">
        <f>IF(N240="nulová",J240,0)</f>
        <v>0</v>
      </c>
      <c r="BJ240" s="18" t="s">
        <v>93</v>
      </c>
      <c r="BK240" s="261">
        <f>ROUND(I240*H240,2)</f>
        <v>0</v>
      </c>
      <c r="BL240" s="18" t="s">
        <v>185</v>
      </c>
      <c r="BM240" s="260" t="s">
        <v>330</v>
      </c>
    </row>
    <row r="241" spans="1:51" s="15" customFormat="1" ht="12">
      <c r="A241" s="15"/>
      <c r="B241" s="284"/>
      <c r="C241" s="285"/>
      <c r="D241" s="264" t="s">
        <v>187</v>
      </c>
      <c r="E241" s="286" t="s">
        <v>1</v>
      </c>
      <c r="F241" s="287" t="s">
        <v>331</v>
      </c>
      <c r="G241" s="285"/>
      <c r="H241" s="288">
        <v>6</v>
      </c>
      <c r="I241" s="289"/>
      <c r="J241" s="285"/>
      <c r="K241" s="285"/>
      <c r="L241" s="290"/>
      <c r="M241" s="291"/>
      <c r="N241" s="292"/>
      <c r="O241" s="292"/>
      <c r="P241" s="292"/>
      <c r="Q241" s="292"/>
      <c r="R241" s="292"/>
      <c r="S241" s="292"/>
      <c r="T241" s="29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4" t="s">
        <v>187</v>
      </c>
      <c r="AU241" s="294" t="s">
        <v>95</v>
      </c>
      <c r="AV241" s="15" t="s">
        <v>95</v>
      </c>
      <c r="AW241" s="15" t="s">
        <v>41</v>
      </c>
      <c r="AX241" s="15" t="s">
        <v>93</v>
      </c>
      <c r="AY241" s="294" t="s">
        <v>178</v>
      </c>
    </row>
    <row r="242" spans="1:63" s="12" customFormat="1" ht="22.8" customHeight="1">
      <c r="A242" s="12"/>
      <c r="B242" s="233"/>
      <c r="C242" s="234"/>
      <c r="D242" s="235" t="s">
        <v>85</v>
      </c>
      <c r="E242" s="247" t="s">
        <v>332</v>
      </c>
      <c r="F242" s="247" t="s">
        <v>333</v>
      </c>
      <c r="G242" s="234"/>
      <c r="H242" s="234"/>
      <c r="I242" s="237"/>
      <c r="J242" s="248">
        <f>BK242</f>
        <v>0</v>
      </c>
      <c r="K242" s="234"/>
      <c r="L242" s="239"/>
      <c r="M242" s="240"/>
      <c r="N242" s="241"/>
      <c r="O242" s="241"/>
      <c r="P242" s="242">
        <f>SUM(P243:P310)</f>
        <v>0</v>
      </c>
      <c r="Q242" s="241"/>
      <c r="R242" s="242">
        <f>SUM(R243:R310)</f>
        <v>0</v>
      </c>
      <c r="S242" s="241"/>
      <c r="T242" s="243">
        <f>SUM(T243:T310)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44" t="s">
        <v>93</v>
      </c>
      <c r="AT242" s="245" t="s">
        <v>85</v>
      </c>
      <c r="AU242" s="245" t="s">
        <v>93</v>
      </c>
      <c r="AY242" s="244" t="s">
        <v>178</v>
      </c>
      <c r="BK242" s="246">
        <f>SUM(BK243:BK310)</f>
        <v>0</v>
      </c>
    </row>
    <row r="243" spans="1:65" s="2" customFormat="1" ht="16.5" customHeight="1">
      <c r="A243" s="40"/>
      <c r="B243" s="41"/>
      <c r="C243" s="249" t="s">
        <v>7</v>
      </c>
      <c r="D243" s="249" t="s">
        <v>180</v>
      </c>
      <c r="E243" s="250" t="s">
        <v>334</v>
      </c>
      <c r="F243" s="251" t="s">
        <v>335</v>
      </c>
      <c r="G243" s="252" t="s">
        <v>262</v>
      </c>
      <c r="H243" s="253">
        <v>53.95</v>
      </c>
      <c r="I243" s="254"/>
      <c r="J243" s="255">
        <f>ROUND(I243*H243,2)</f>
        <v>0</v>
      </c>
      <c r="K243" s="251" t="s">
        <v>184</v>
      </c>
      <c r="L243" s="46"/>
      <c r="M243" s="256" t="s">
        <v>1</v>
      </c>
      <c r="N243" s="257" t="s">
        <v>51</v>
      </c>
      <c r="O243" s="93"/>
      <c r="P243" s="258">
        <f>O243*H243</f>
        <v>0</v>
      </c>
      <c r="Q243" s="258">
        <v>0</v>
      </c>
      <c r="R243" s="258">
        <f>Q243*H243</f>
        <v>0</v>
      </c>
      <c r="S243" s="258">
        <v>0</v>
      </c>
      <c r="T243" s="25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60" t="s">
        <v>185</v>
      </c>
      <c r="AT243" s="260" t="s">
        <v>180</v>
      </c>
      <c r="AU243" s="260" t="s">
        <v>95</v>
      </c>
      <c r="AY243" s="18" t="s">
        <v>178</v>
      </c>
      <c r="BE243" s="261">
        <f>IF(N243="základní",J243,0)</f>
        <v>0</v>
      </c>
      <c r="BF243" s="261">
        <f>IF(N243="snížená",J243,0)</f>
        <v>0</v>
      </c>
      <c r="BG243" s="261">
        <f>IF(N243="zákl. přenesená",J243,0)</f>
        <v>0</v>
      </c>
      <c r="BH243" s="261">
        <f>IF(N243="sníž. přenesená",J243,0)</f>
        <v>0</v>
      </c>
      <c r="BI243" s="261">
        <f>IF(N243="nulová",J243,0)</f>
        <v>0</v>
      </c>
      <c r="BJ243" s="18" t="s">
        <v>93</v>
      </c>
      <c r="BK243" s="261">
        <f>ROUND(I243*H243,2)</f>
        <v>0</v>
      </c>
      <c r="BL243" s="18" t="s">
        <v>185</v>
      </c>
      <c r="BM243" s="260" t="s">
        <v>336</v>
      </c>
    </row>
    <row r="244" spans="1:51" s="13" customFormat="1" ht="12">
      <c r="A244" s="13"/>
      <c r="B244" s="262"/>
      <c r="C244" s="263"/>
      <c r="D244" s="264" t="s">
        <v>187</v>
      </c>
      <c r="E244" s="265" t="s">
        <v>1</v>
      </c>
      <c r="F244" s="266" t="s">
        <v>337</v>
      </c>
      <c r="G244" s="263"/>
      <c r="H244" s="265" t="s">
        <v>1</v>
      </c>
      <c r="I244" s="267"/>
      <c r="J244" s="263"/>
      <c r="K244" s="263"/>
      <c r="L244" s="268"/>
      <c r="M244" s="269"/>
      <c r="N244" s="270"/>
      <c r="O244" s="270"/>
      <c r="P244" s="270"/>
      <c r="Q244" s="270"/>
      <c r="R244" s="270"/>
      <c r="S244" s="270"/>
      <c r="T244" s="27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2" t="s">
        <v>187</v>
      </c>
      <c r="AU244" s="272" t="s">
        <v>95</v>
      </c>
      <c r="AV244" s="13" t="s">
        <v>93</v>
      </c>
      <c r="AW244" s="13" t="s">
        <v>41</v>
      </c>
      <c r="AX244" s="13" t="s">
        <v>86</v>
      </c>
      <c r="AY244" s="272" t="s">
        <v>178</v>
      </c>
    </row>
    <row r="245" spans="1:51" s="15" customFormat="1" ht="12">
      <c r="A245" s="15"/>
      <c r="B245" s="284"/>
      <c r="C245" s="285"/>
      <c r="D245" s="264" t="s">
        <v>187</v>
      </c>
      <c r="E245" s="286" t="s">
        <v>1</v>
      </c>
      <c r="F245" s="287" t="s">
        <v>338</v>
      </c>
      <c r="G245" s="285"/>
      <c r="H245" s="288">
        <v>53.95</v>
      </c>
      <c r="I245" s="289"/>
      <c r="J245" s="285"/>
      <c r="K245" s="285"/>
      <c r="L245" s="290"/>
      <c r="M245" s="291"/>
      <c r="N245" s="292"/>
      <c r="O245" s="292"/>
      <c r="P245" s="292"/>
      <c r="Q245" s="292"/>
      <c r="R245" s="292"/>
      <c r="S245" s="292"/>
      <c r="T245" s="29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4" t="s">
        <v>187</v>
      </c>
      <c r="AU245" s="294" t="s">
        <v>95</v>
      </c>
      <c r="AV245" s="15" t="s">
        <v>95</v>
      </c>
      <c r="AW245" s="15" t="s">
        <v>41</v>
      </c>
      <c r="AX245" s="15" t="s">
        <v>86</v>
      </c>
      <c r="AY245" s="294" t="s">
        <v>178</v>
      </c>
    </row>
    <row r="246" spans="1:51" s="14" customFormat="1" ht="12">
      <c r="A246" s="14"/>
      <c r="B246" s="273"/>
      <c r="C246" s="274"/>
      <c r="D246" s="264" t="s">
        <v>187</v>
      </c>
      <c r="E246" s="275" t="s">
        <v>132</v>
      </c>
      <c r="F246" s="276" t="s">
        <v>199</v>
      </c>
      <c r="G246" s="274"/>
      <c r="H246" s="277">
        <v>53.95</v>
      </c>
      <c r="I246" s="278"/>
      <c r="J246" s="274"/>
      <c r="K246" s="274"/>
      <c r="L246" s="279"/>
      <c r="M246" s="280"/>
      <c r="N246" s="281"/>
      <c r="O246" s="281"/>
      <c r="P246" s="281"/>
      <c r="Q246" s="281"/>
      <c r="R246" s="281"/>
      <c r="S246" s="281"/>
      <c r="T246" s="28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3" t="s">
        <v>187</v>
      </c>
      <c r="AU246" s="283" t="s">
        <v>95</v>
      </c>
      <c r="AV246" s="14" t="s">
        <v>196</v>
      </c>
      <c r="AW246" s="14" t="s">
        <v>41</v>
      </c>
      <c r="AX246" s="14" t="s">
        <v>93</v>
      </c>
      <c r="AY246" s="283" t="s">
        <v>178</v>
      </c>
    </row>
    <row r="247" spans="1:65" s="2" customFormat="1" ht="16.5" customHeight="1">
      <c r="A247" s="40"/>
      <c r="B247" s="41"/>
      <c r="C247" s="249" t="s">
        <v>339</v>
      </c>
      <c r="D247" s="249" t="s">
        <v>180</v>
      </c>
      <c r="E247" s="250" t="s">
        <v>340</v>
      </c>
      <c r="F247" s="251" t="s">
        <v>341</v>
      </c>
      <c r="G247" s="252" t="s">
        <v>262</v>
      </c>
      <c r="H247" s="253">
        <v>485.55</v>
      </c>
      <c r="I247" s="254"/>
      <c r="J247" s="255">
        <f>ROUND(I247*H247,2)</f>
        <v>0</v>
      </c>
      <c r="K247" s="251" t="s">
        <v>184</v>
      </c>
      <c r="L247" s="46"/>
      <c r="M247" s="256" t="s">
        <v>1</v>
      </c>
      <c r="N247" s="257" t="s">
        <v>51</v>
      </c>
      <c r="O247" s="93"/>
      <c r="P247" s="258">
        <f>O247*H247</f>
        <v>0</v>
      </c>
      <c r="Q247" s="258">
        <v>0</v>
      </c>
      <c r="R247" s="258">
        <f>Q247*H247</f>
        <v>0</v>
      </c>
      <c r="S247" s="258">
        <v>0</v>
      </c>
      <c r="T247" s="259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60" t="s">
        <v>185</v>
      </c>
      <c r="AT247" s="260" t="s">
        <v>180</v>
      </c>
      <c r="AU247" s="260" t="s">
        <v>95</v>
      </c>
      <c r="AY247" s="18" t="s">
        <v>178</v>
      </c>
      <c r="BE247" s="261">
        <f>IF(N247="základní",J247,0)</f>
        <v>0</v>
      </c>
      <c r="BF247" s="261">
        <f>IF(N247="snížená",J247,0)</f>
        <v>0</v>
      </c>
      <c r="BG247" s="261">
        <f>IF(N247="zákl. přenesená",J247,0)</f>
        <v>0</v>
      </c>
      <c r="BH247" s="261">
        <f>IF(N247="sníž. přenesená",J247,0)</f>
        <v>0</v>
      </c>
      <c r="BI247" s="261">
        <f>IF(N247="nulová",J247,0)</f>
        <v>0</v>
      </c>
      <c r="BJ247" s="18" t="s">
        <v>93</v>
      </c>
      <c r="BK247" s="261">
        <f>ROUND(I247*H247,2)</f>
        <v>0</v>
      </c>
      <c r="BL247" s="18" t="s">
        <v>185</v>
      </c>
      <c r="BM247" s="260" t="s">
        <v>342</v>
      </c>
    </row>
    <row r="248" spans="1:51" s="13" customFormat="1" ht="12">
      <c r="A248" s="13"/>
      <c r="B248" s="262"/>
      <c r="C248" s="263"/>
      <c r="D248" s="264" t="s">
        <v>187</v>
      </c>
      <c r="E248" s="265" t="s">
        <v>1</v>
      </c>
      <c r="F248" s="266" t="s">
        <v>343</v>
      </c>
      <c r="G248" s="263"/>
      <c r="H248" s="265" t="s">
        <v>1</v>
      </c>
      <c r="I248" s="267"/>
      <c r="J248" s="263"/>
      <c r="K248" s="263"/>
      <c r="L248" s="268"/>
      <c r="M248" s="269"/>
      <c r="N248" s="270"/>
      <c r="O248" s="270"/>
      <c r="P248" s="270"/>
      <c r="Q248" s="270"/>
      <c r="R248" s="270"/>
      <c r="S248" s="270"/>
      <c r="T248" s="27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2" t="s">
        <v>187</v>
      </c>
      <c r="AU248" s="272" t="s">
        <v>95</v>
      </c>
      <c r="AV248" s="13" t="s">
        <v>93</v>
      </c>
      <c r="AW248" s="13" t="s">
        <v>41</v>
      </c>
      <c r="AX248" s="13" t="s">
        <v>86</v>
      </c>
      <c r="AY248" s="272" t="s">
        <v>178</v>
      </c>
    </row>
    <row r="249" spans="1:51" s="15" customFormat="1" ht="12">
      <c r="A249" s="15"/>
      <c r="B249" s="284"/>
      <c r="C249" s="285"/>
      <c r="D249" s="264" t="s">
        <v>187</v>
      </c>
      <c r="E249" s="286" t="s">
        <v>1</v>
      </c>
      <c r="F249" s="287" t="s">
        <v>344</v>
      </c>
      <c r="G249" s="285"/>
      <c r="H249" s="288">
        <v>485.55</v>
      </c>
      <c r="I249" s="289"/>
      <c r="J249" s="285"/>
      <c r="K249" s="285"/>
      <c r="L249" s="290"/>
      <c r="M249" s="291"/>
      <c r="N249" s="292"/>
      <c r="O249" s="292"/>
      <c r="P249" s="292"/>
      <c r="Q249" s="292"/>
      <c r="R249" s="292"/>
      <c r="S249" s="292"/>
      <c r="T249" s="29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4" t="s">
        <v>187</v>
      </c>
      <c r="AU249" s="294" t="s">
        <v>95</v>
      </c>
      <c r="AV249" s="15" t="s">
        <v>95</v>
      </c>
      <c r="AW249" s="15" t="s">
        <v>41</v>
      </c>
      <c r="AX249" s="15" t="s">
        <v>93</v>
      </c>
      <c r="AY249" s="294" t="s">
        <v>178</v>
      </c>
    </row>
    <row r="250" spans="1:65" s="2" customFormat="1" ht="16.5" customHeight="1">
      <c r="A250" s="40"/>
      <c r="B250" s="41"/>
      <c r="C250" s="249" t="s">
        <v>345</v>
      </c>
      <c r="D250" s="249" t="s">
        <v>180</v>
      </c>
      <c r="E250" s="250" t="s">
        <v>346</v>
      </c>
      <c r="F250" s="251" t="s">
        <v>347</v>
      </c>
      <c r="G250" s="252" t="s">
        <v>262</v>
      </c>
      <c r="H250" s="253">
        <v>1.235</v>
      </c>
      <c r="I250" s="254"/>
      <c r="J250" s="255">
        <f>ROUND(I250*H250,2)</f>
        <v>0</v>
      </c>
      <c r="K250" s="251" t="s">
        <v>348</v>
      </c>
      <c r="L250" s="46"/>
      <c r="M250" s="256" t="s">
        <v>1</v>
      </c>
      <c r="N250" s="257" t="s">
        <v>51</v>
      </c>
      <c r="O250" s="93"/>
      <c r="P250" s="258">
        <f>O250*H250</f>
        <v>0</v>
      </c>
      <c r="Q250" s="258">
        <v>0</v>
      </c>
      <c r="R250" s="258">
        <f>Q250*H250</f>
        <v>0</v>
      </c>
      <c r="S250" s="258">
        <v>0</v>
      </c>
      <c r="T250" s="25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60" t="s">
        <v>185</v>
      </c>
      <c r="AT250" s="260" t="s">
        <v>180</v>
      </c>
      <c r="AU250" s="260" t="s">
        <v>95</v>
      </c>
      <c r="AY250" s="18" t="s">
        <v>178</v>
      </c>
      <c r="BE250" s="261">
        <f>IF(N250="základní",J250,0)</f>
        <v>0</v>
      </c>
      <c r="BF250" s="261">
        <f>IF(N250="snížená",J250,0)</f>
        <v>0</v>
      </c>
      <c r="BG250" s="261">
        <f>IF(N250="zákl. přenesená",J250,0)</f>
        <v>0</v>
      </c>
      <c r="BH250" s="261">
        <f>IF(N250="sníž. přenesená",J250,0)</f>
        <v>0</v>
      </c>
      <c r="BI250" s="261">
        <f>IF(N250="nulová",J250,0)</f>
        <v>0</v>
      </c>
      <c r="BJ250" s="18" t="s">
        <v>93</v>
      </c>
      <c r="BK250" s="261">
        <f>ROUND(I250*H250,2)</f>
        <v>0</v>
      </c>
      <c r="BL250" s="18" t="s">
        <v>185</v>
      </c>
      <c r="BM250" s="260" t="s">
        <v>349</v>
      </c>
    </row>
    <row r="251" spans="1:51" s="13" customFormat="1" ht="12">
      <c r="A251" s="13"/>
      <c r="B251" s="262"/>
      <c r="C251" s="263"/>
      <c r="D251" s="264" t="s">
        <v>187</v>
      </c>
      <c r="E251" s="265" t="s">
        <v>1</v>
      </c>
      <c r="F251" s="266" t="s">
        <v>350</v>
      </c>
      <c r="G251" s="263"/>
      <c r="H251" s="265" t="s">
        <v>1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2" t="s">
        <v>187</v>
      </c>
      <c r="AU251" s="272" t="s">
        <v>95</v>
      </c>
      <c r="AV251" s="13" t="s">
        <v>93</v>
      </c>
      <c r="AW251" s="13" t="s">
        <v>41</v>
      </c>
      <c r="AX251" s="13" t="s">
        <v>86</v>
      </c>
      <c r="AY251" s="272" t="s">
        <v>178</v>
      </c>
    </row>
    <row r="252" spans="1:51" s="15" customFormat="1" ht="12">
      <c r="A252" s="15"/>
      <c r="B252" s="284"/>
      <c r="C252" s="285"/>
      <c r="D252" s="264" t="s">
        <v>187</v>
      </c>
      <c r="E252" s="286" t="s">
        <v>1</v>
      </c>
      <c r="F252" s="287" t="s">
        <v>351</v>
      </c>
      <c r="G252" s="285"/>
      <c r="H252" s="288">
        <v>1.235</v>
      </c>
      <c r="I252" s="289"/>
      <c r="J252" s="285"/>
      <c r="K252" s="285"/>
      <c r="L252" s="290"/>
      <c r="M252" s="291"/>
      <c r="N252" s="292"/>
      <c r="O252" s="292"/>
      <c r="P252" s="292"/>
      <c r="Q252" s="292"/>
      <c r="R252" s="292"/>
      <c r="S252" s="292"/>
      <c r="T252" s="29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4" t="s">
        <v>187</v>
      </c>
      <c r="AU252" s="294" t="s">
        <v>95</v>
      </c>
      <c r="AV252" s="15" t="s">
        <v>95</v>
      </c>
      <c r="AW252" s="15" t="s">
        <v>41</v>
      </c>
      <c r="AX252" s="15" t="s">
        <v>93</v>
      </c>
      <c r="AY252" s="294" t="s">
        <v>178</v>
      </c>
    </row>
    <row r="253" spans="1:65" s="2" customFormat="1" ht="16.5" customHeight="1">
      <c r="A253" s="40"/>
      <c r="B253" s="41"/>
      <c r="C253" s="249" t="s">
        <v>352</v>
      </c>
      <c r="D253" s="249" t="s">
        <v>180</v>
      </c>
      <c r="E253" s="250" t="s">
        <v>353</v>
      </c>
      <c r="F253" s="251" t="s">
        <v>354</v>
      </c>
      <c r="G253" s="252" t="s">
        <v>262</v>
      </c>
      <c r="H253" s="253">
        <v>2.106</v>
      </c>
      <c r="I253" s="254"/>
      <c r="J253" s="255">
        <f>ROUND(I253*H253,2)</f>
        <v>0</v>
      </c>
      <c r="K253" s="251" t="s">
        <v>184</v>
      </c>
      <c r="L253" s="46"/>
      <c r="M253" s="256" t="s">
        <v>1</v>
      </c>
      <c r="N253" s="257" t="s">
        <v>51</v>
      </c>
      <c r="O253" s="93"/>
      <c r="P253" s="258">
        <f>O253*H253</f>
        <v>0</v>
      </c>
      <c r="Q253" s="258">
        <v>0</v>
      </c>
      <c r="R253" s="258">
        <f>Q253*H253</f>
        <v>0</v>
      </c>
      <c r="S253" s="258">
        <v>0</v>
      </c>
      <c r="T253" s="25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60" t="s">
        <v>185</v>
      </c>
      <c r="AT253" s="260" t="s">
        <v>180</v>
      </c>
      <c r="AU253" s="260" t="s">
        <v>95</v>
      </c>
      <c r="AY253" s="18" t="s">
        <v>178</v>
      </c>
      <c r="BE253" s="261">
        <f>IF(N253="základní",J253,0)</f>
        <v>0</v>
      </c>
      <c r="BF253" s="261">
        <f>IF(N253="snížená",J253,0)</f>
        <v>0</v>
      </c>
      <c r="BG253" s="261">
        <f>IF(N253="zákl. přenesená",J253,0)</f>
        <v>0</v>
      </c>
      <c r="BH253" s="261">
        <f>IF(N253="sníž. přenesená",J253,0)</f>
        <v>0</v>
      </c>
      <c r="BI253" s="261">
        <f>IF(N253="nulová",J253,0)</f>
        <v>0</v>
      </c>
      <c r="BJ253" s="18" t="s">
        <v>93</v>
      </c>
      <c r="BK253" s="261">
        <f>ROUND(I253*H253,2)</f>
        <v>0</v>
      </c>
      <c r="BL253" s="18" t="s">
        <v>185</v>
      </c>
      <c r="BM253" s="260" t="s">
        <v>355</v>
      </c>
    </row>
    <row r="254" spans="1:51" s="15" customFormat="1" ht="12">
      <c r="A254" s="15"/>
      <c r="B254" s="284"/>
      <c r="C254" s="285"/>
      <c r="D254" s="264" t="s">
        <v>187</v>
      </c>
      <c r="E254" s="286" t="s">
        <v>1</v>
      </c>
      <c r="F254" s="287" t="s">
        <v>146</v>
      </c>
      <c r="G254" s="285"/>
      <c r="H254" s="288">
        <v>0.378</v>
      </c>
      <c r="I254" s="289"/>
      <c r="J254" s="285"/>
      <c r="K254" s="285"/>
      <c r="L254" s="290"/>
      <c r="M254" s="291"/>
      <c r="N254" s="292"/>
      <c r="O254" s="292"/>
      <c r="P254" s="292"/>
      <c r="Q254" s="292"/>
      <c r="R254" s="292"/>
      <c r="S254" s="292"/>
      <c r="T254" s="29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94" t="s">
        <v>187</v>
      </c>
      <c r="AU254" s="294" t="s">
        <v>95</v>
      </c>
      <c r="AV254" s="15" t="s">
        <v>95</v>
      </c>
      <c r="AW254" s="15" t="s">
        <v>41</v>
      </c>
      <c r="AX254" s="15" t="s">
        <v>86</v>
      </c>
      <c r="AY254" s="294" t="s">
        <v>178</v>
      </c>
    </row>
    <row r="255" spans="1:51" s="15" customFormat="1" ht="12">
      <c r="A255" s="15"/>
      <c r="B255" s="284"/>
      <c r="C255" s="285"/>
      <c r="D255" s="264" t="s">
        <v>187</v>
      </c>
      <c r="E255" s="286" t="s">
        <v>1</v>
      </c>
      <c r="F255" s="287" t="s">
        <v>150</v>
      </c>
      <c r="G255" s="285"/>
      <c r="H255" s="288">
        <v>1.728</v>
      </c>
      <c r="I255" s="289"/>
      <c r="J255" s="285"/>
      <c r="K255" s="285"/>
      <c r="L255" s="290"/>
      <c r="M255" s="291"/>
      <c r="N255" s="292"/>
      <c r="O255" s="292"/>
      <c r="P255" s="292"/>
      <c r="Q255" s="292"/>
      <c r="R255" s="292"/>
      <c r="S255" s="292"/>
      <c r="T255" s="29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4" t="s">
        <v>187</v>
      </c>
      <c r="AU255" s="294" t="s">
        <v>95</v>
      </c>
      <c r="AV255" s="15" t="s">
        <v>95</v>
      </c>
      <c r="AW255" s="15" t="s">
        <v>41</v>
      </c>
      <c r="AX255" s="15" t="s">
        <v>86</v>
      </c>
      <c r="AY255" s="294" t="s">
        <v>178</v>
      </c>
    </row>
    <row r="256" spans="1:51" s="16" customFormat="1" ht="12">
      <c r="A256" s="16"/>
      <c r="B256" s="295"/>
      <c r="C256" s="296"/>
      <c r="D256" s="264" t="s">
        <v>187</v>
      </c>
      <c r="E256" s="297" t="s">
        <v>1</v>
      </c>
      <c r="F256" s="298" t="s">
        <v>200</v>
      </c>
      <c r="G256" s="296"/>
      <c r="H256" s="299">
        <v>2.106</v>
      </c>
      <c r="I256" s="300"/>
      <c r="J256" s="296"/>
      <c r="K256" s="296"/>
      <c r="L256" s="301"/>
      <c r="M256" s="302"/>
      <c r="N256" s="303"/>
      <c r="O256" s="303"/>
      <c r="P256" s="303"/>
      <c r="Q256" s="303"/>
      <c r="R256" s="303"/>
      <c r="S256" s="303"/>
      <c r="T256" s="304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305" t="s">
        <v>187</v>
      </c>
      <c r="AU256" s="305" t="s">
        <v>95</v>
      </c>
      <c r="AV256" s="16" t="s">
        <v>185</v>
      </c>
      <c r="AW256" s="16" t="s">
        <v>41</v>
      </c>
      <c r="AX256" s="16" t="s">
        <v>93</v>
      </c>
      <c r="AY256" s="305" t="s">
        <v>178</v>
      </c>
    </row>
    <row r="257" spans="1:65" s="2" customFormat="1" ht="16.5" customHeight="1">
      <c r="A257" s="40"/>
      <c r="B257" s="41"/>
      <c r="C257" s="249" t="s">
        <v>356</v>
      </c>
      <c r="D257" s="249" t="s">
        <v>180</v>
      </c>
      <c r="E257" s="250" t="s">
        <v>357</v>
      </c>
      <c r="F257" s="251" t="s">
        <v>358</v>
      </c>
      <c r="G257" s="252" t="s">
        <v>262</v>
      </c>
      <c r="H257" s="253">
        <v>10.53</v>
      </c>
      <c r="I257" s="254"/>
      <c r="J257" s="255">
        <f>ROUND(I257*H257,2)</f>
        <v>0</v>
      </c>
      <c r="K257" s="251" t="s">
        <v>184</v>
      </c>
      <c r="L257" s="46"/>
      <c r="M257" s="256" t="s">
        <v>1</v>
      </c>
      <c r="N257" s="257" t="s">
        <v>51</v>
      </c>
      <c r="O257" s="93"/>
      <c r="P257" s="258">
        <f>O257*H257</f>
        <v>0</v>
      </c>
      <c r="Q257" s="258">
        <v>0</v>
      </c>
      <c r="R257" s="258">
        <f>Q257*H257</f>
        <v>0</v>
      </c>
      <c r="S257" s="258">
        <v>0</v>
      </c>
      <c r="T257" s="25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60" t="s">
        <v>185</v>
      </c>
      <c r="AT257" s="260" t="s">
        <v>180</v>
      </c>
      <c r="AU257" s="260" t="s">
        <v>95</v>
      </c>
      <c r="AY257" s="18" t="s">
        <v>178</v>
      </c>
      <c r="BE257" s="261">
        <f>IF(N257="základní",J257,0)</f>
        <v>0</v>
      </c>
      <c r="BF257" s="261">
        <f>IF(N257="snížená",J257,0)</f>
        <v>0</v>
      </c>
      <c r="BG257" s="261">
        <f>IF(N257="zákl. přenesená",J257,0)</f>
        <v>0</v>
      </c>
      <c r="BH257" s="261">
        <f>IF(N257="sníž. přenesená",J257,0)</f>
        <v>0</v>
      </c>
      <c r="BI257" s="261">
        <f>IF(N257="nulová",J257,0)</f>
        <v>0</v>
      </c>
      <c r="BJ257" s="18" t="s">
        <v>93</v>
      </c>
      <c r="BK257" s="261">
        <f>ROUND(I257*H257,2)</f>
        <v>0</v>
      </c>
      <c r="BL257" s="18" t="s">
        <v>185</v>
      </c>
      <c r="BM257" s="260" t="s">
        <v>359</v>
      </c>
    </row>
    <row r="258" spans="1:51" s="13" customFormat="1" ht="12">
      <c r="A258" s="13"/>
      <c r="B258" s="262"/>
      <c r="C258" s="263"/>
      <c r="D258" s="264" t="s">
        <v>187</v>
      </c>
      <c r="E258" s="265" t="s">
        <v>1</v>
      </c>
      <c r="F258" s="266" t="s">
        <v>360</v>
      </c>
      <c r="G258" s="263"/>
      <c r="H258" s="265" t="s">
        <v>1</v>
      </c>
      <c r="I258" s="267"/>
      <c r="J258" s="263"/>
      <c r="K258" s="263"/>
      <c r="L258" s="268"/>
      <c r="M258" s="269"/>
      <c r="N258" s="270"/>
      <c r="O258" s="270"/>
      <c r="P258" s="270"/>
      <c r="Q258" s="270"/>
      <c r="R258" s="270"/>
      <c r="S258" s="270"/>
      <c r="T258" s="27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2" t="s">
        <v>187</v>
      </c>
      <c r="AU258" s="272" t="s">
        <v>95</v>
      </c>
      <c r="AV258" s="13" t="s">
        <v>93</v>
      </c>
      <c r="AW258" s="13" t="s">
        <v>41</v>
      </c>
      <c r="AX258" s="13" t="s">
        <v>86</v>
      </c>
      <c r="AY258" s="272" t="s">
        <v>178</v>
      </c>
    </row>
    <row r="259" spans="1:51" s="15" customFormat="1" ht="12">
      <c r="A259" s="15"/>
      <c r="B259" s="284"/>
      <c r="C259" s="285"/>
      <c r="D259" s="264" t="s">
        <v>187</v>
      </c>
      <c r="E259" s="286" t="s">
        <v>1</v>
      </c>
      <c r="F259" s="287" t="s">
        <v>361</v>
      </c>
      <c r="G259" s="285"/>
      <c r="H259" s="288">
        <v>1.89</v>
      </c>
      <c r="I259" s="289"/>
      <c r="J259" s="285"/>
      <c r="K259" s="285"/>
      <c r="L259" s="290"/>
      <c r="M259" s="291"/>
      <c r="N259" s="292"/>
      <c r="O259" s="292"/>
      <c r="P259" s="292"/>
      <c r="Q259" s="292"/>
      <c r="R259" s="292"/>
      <c r="S259" s="292"/>
      <c r="T259" s="29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4" t="s">
        <v>187</v>
      </c>
      <c r="AU259" s="294" t="s">
        <v>95</v>
      </c>
      <c r="AV259" s="15" t="s">
        <v>95</v>
      </c>
      <c r="AW259" s="15" t="s">
        <v>41</v>
      </c>
      <c r="AX259" s="15" t="s">
        <v>86</v>
      </c>
      <c r="AY259" s="294" t="s">
        <v>178</v>
      </c>
    </row>
    <row r="260" spans="1:51" s="15" customFormat="1" ht="12">
      <c r="A260" s="15"/>
      <c r="B260" s="284"/>
      <c r="C260" s="285"/>
      <c r="D260" s="264" t="s">
        <v>187</v>
      </c>
      <c r="E260" s="286" t="s">
        <v>1</v>
      </c>
      <c r="F260" s="287" t="s">
        <v>362</v>
      </c>
      <c r="G260" s="285"/>
      <c r="H260" s="288">
        <v>8.64</v>
      </c>
      <c r="I260" s="289"/>
      <c r="J260" s="285"/>
      <c r="K260" s="285"/>
      <c r="L260" s="290"/>
      <c r="M260" s="291"/>
      <c r="N260" s="292"/>
      <c r="O260" s="292"/>
      <c r="P260" s="292"/>
      <c r="Q260" s="292"/>
      <c r="R260" s="292"/>
      <c r="S260" s="292"/>
      <c r="T260" s="29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94" t="s">
        <v>187</v>
      </c>
      <c r="AU260" s="294" t="s">
        <v>95</v>
      </c>
      <c r="AV260" s="15" t="s">
        <v>95</v>
      </c>
      <c r="AW260" s="15" t="s">
        <v>41</v>
      </c>
      <c r="AX260" s="15" t="s">
        <v>86</v>
      </c>
      <c r="AY260" s="294" t="s">
        <v>178</v>
      </c>
    </row>
    <row r="261" spans="1:51" s="16" customFormat="1" ht="12">
      <c r="A261" s="16"/>
      <c r="B261" s="295"/>
      <c r="C261" s="296"/>
      <c r="D261" s="264" t="s">
        <v>187</v>
      </c>
      <c r="E261" s="297" t="s">
        <v>1</v>
      </c>
      <c r="F261" s="298" t="s">
        <v>200</v>
      </c>
      <c r="G261" s="296"/>
      <c r="H261" s="299">
        <v>10.53</v>
      </c>
      <c r="I261" s="300"/>
      <c r="J261" s="296"/>
      <c r="K261" s="296"/>
      <c r="L261" s="301"/>
      <c r="M261" s="302"/>
      <c r="N261" s="303"/>
      <c r="O261" s="303"/>
      <c r="P261" s="303"/>
      <c r="Q261" s="303"/>
      <c r="R261" s="303"/>
      <c r="S261" s="303"/>
      <c r="T261" s="304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T261" s="305" t="s">
        <v>187</v>
      </c>
      <c r="AU261" s="305" t="s">
        <v>95</v>
      </c>
      <c r="AV261" s="16" t="s">
        <v>185</v>
      </c>
      <c r="AW261" s="16" t="s">
        <v>41</v>
      </c>
      <c r="AX261" s="16" t="s">
        <v>93</v>
      </c>
      <c r="AY261" s="305" t="s">
        <v>178</v>
      </c>
    </row>
    <row r="262" spans="1:65" s="2" customFormat="1" ht="16.5" customHeight="1">
      <c r="A262" s="40"/>
      <c r="B262" s="41"/>
      <c r="C262" s="249" t="s">
        <v>363</v>
      </c>
      <c r="D262" s="249" t="s">
        <v>180</v>
      </c>
      <c r="E262" s="250" t="s">
        <v>334</v>
      </c>
      <c r="F262" s="251" t="s">
        <v>335</v>
      </c>
      <c r="G262" s="252" t="s">
        <v>262</v>
      </c>
      <c r="H262" s="253">
        <v>47.25</v>
      </c>
      <c r="I262" s="254"/>
      <c r="J262" s="255">
        <f>ROUND(I262*H262,2)</f>
        <v>0</v>
      </c>
      <c r="K262" s="251" t="s">
        <v>184</v>
      </c>
      <c r="L262" s="46"/>
      <c r="M262" s="256" t="s">
        <v>1</v>
      </c>
      <c r="N262" s="257" t="s">
        <v>51</v>
      </c>
      <c r="O262" s="93"/>
      <c r="P262" s="258">
        <f>O262*H262</f>
        <v>0</v>
      </c>
      <c r="Q262" s="258">
        <v>0</v>
      </c>
      <c r="R262" s="258">
        <f>Q262*H262</f>
        <v>0</v>
      </c>
      <c r="S262" s="258">
        <v>0</v>
      </c>
      <c r="T262" s="25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60" t="s">
        <v>185</v>
      </c>
      <c r="AT262" s="260" t="s">
        <v>180</v>
      </c>
      <c r="AU262" s="260" t="s">
        <v>95</v>
      </c>
      <c r="AY262" s="18" t="s">
        <v>178</v>
      </c>
      <c r="BE262" s="261">
        <f>IF(N262="základní",J262,0)</f>
        <v>0</v>
      </c>
      <c r="BF262" s="261">
        <f>IF(N262="snížená",J262,0)</f>
        <v>0</v>
      </c>
      <c r="BG262" s="261">
        <f>IF(N262="zákl. přenesená",J262,0)</f>
        <v>0</v>
      </c>
      <c r="BH262" s="261">
        <f>IF(N262="sníž. přenesená",J262,0)</f>
        <v>0</v>
      </c>
      <c r="BI262" s="261">
        <f>IF(N262="nulová",J262,0)</f>
        <v>0</v>
      </c>
      <c r="BJ262" s="18" t="s">
        <v>93</v>
      </c>
      <c r="BK262" s="261">
        <f>ROUND(I262*H262,2)</f>
        <v>0</v>
      </c>
      <c r="BL262" s="18" t="s">
        <v>185</v>
      </c>
      <c r="BM262" s="260" t="s">
        <v>364</v>
      </c>
    </row>
    <row r="263" spans="1:51" s="15" customFormat="1" ht="12">
      <c r="A263" s="15"/>
      <c r="B263" s="284"/>
      <c r="C263" s="285"/>
      <c r="D263" s="264" t="s">
        <v>187</v>
      </c>
      <c r="E263" s="286" t="s">
        <v>1</v>
      </c>
      <c r="F263" s="287" t="s">
        <v>143</v>
      </c>
      <c r="G263" s="285"/>
      <c r="H263" s="288">
        <v>47.25</v>
      </c>
      <c r="I263" s="289"/>
      <c r="J263" s="285"/>
      <c r="K263" s="285"/>
      <c r="L263" s="290"/>
      <c r="M263" s="291"/>
      <c r="N263" s="292"/>
      <c r="O263" s="292"/>
      <c r="P263" s="292"/>
      <c r="Q263" s="292"/>
      <c r="R263" s="292"/>
      <c r="S263" s="292"/>
      <c r="T263" s="29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4" t="s">
        <v>187</v>
      </c>
      <c r="AU263" s="294" t="s">
        <v>95</v>
      </c>
      <c r="AV263" s="15" t="s">
        <v>95</v>
      </c>
      <c r="AW263" s="15" t="s">
        <v>41</v>
      </c>
      <c r="AX263" s="15" t="s">
        <v>93</v>
      </c>
      <c r="AY263" s="294" t="s">
        <v>178</v>
      </c>
    </row>
    <row r="264" spans="1:65" s="2" customFormat="1" ht="16.5" customHeight="1">
      <c r="A264" s="40"/>
      <c r="B264" s="41"/>
      <c r="C264" s="249" t="s">
        <v>365</v>
      </c>
      <c r="D264" s="249" t="s">
        <v>180</v>
      </c>
      <c r="E264" s="250" t="s">
        <v>340</v>
      </c>
      <c r="F264" s="251" t="s">
        <v>341</v>
      </c>
      <c r="G264" s="252" t="s">
        <v>262</v>
      </c>
      <c r="H264" s="253">
        <v>236.25</v>
      </c>
      <c r="I264" s="254"/>
      <c r="J264" s="255">
        <f>ROUND(I264*H264,2)</f>
        <v>0</v>
      </c>
      <c r="K264" s="251" t="s">
        <v>184</v>
      </c>
      <c r="L264" s="46"/>
      <c r="M264" s="256" t="s">
        <v>1</v>
      </c>
      <c r="N264" s="257" t="s">
        <v>51</v>
      </c>
      <c r="O264" s="93"/>
      <c r="P264" s="258">
        <f>O264*H264</f>
        <v>0</v>
      </c>
      <c r="Q264" s="258">
        <v>0</v>
      </c>
      <c r="R264" s="258">
        <f>Q264*H264</f>
        <v>0</v>
      </c>
      <c r="S264" s="258">
        <v>0</v>
      </c>
      <c r="T264" s="25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60" t="s">
        <v>185</v>
      </c>
      <c r="AT264" s="260" t="s">
        <v>180</v>
      </c>
      <c r="AU264" s="260" t="s">
        <v>95</v>
      </c>
      <c r="AY264" s="18" t="s">
        <v>178</v>
      </c>
      <c r="BE264" s="261">
        <f>IF(N264="základní",J264,0)</f>
        <v>0</v>
      </c>
      <c r="BF264" s="261">
        <f>IF(N264="snížená",J264,0)</f>
        <v>0</v>
      </c>
      <c r="BG264" s="261">
        <f>IF(N264="zákl. přenesená",J264,0)</f>
        <v>0</v>
      </c>
      <c r="BH264" s="261">
        <f>IF(N264="sníž. přenesená",J264,0)</f>
        <v>0</v>
      </c>
      <c r="BI264" s="261">
        <f>IF(N264="nulová",J264,0)</f>
        <v>0</v>
      </c>
      <c r="BJ264" s="18" t="s">
        <v>93</v>
      </c>
      <c r="BK264" s="261">
        <f>ROUND(I264*H264,2)</f>
        <v>0</v>
      </c>
      <c r="BL264" s="18" t="s">
        <v>185</v>
      </c>
      <c r="BM264" s="260" t="s">
        <v>366</v>
      </c>
    </row>
    <row r="265" spans="1:51" s="13" customFormat="1" ht="12">
      <c r="A265" s="13"/>
      <c r="B265" s="262"/>
      <c r="C265" s="263"/>
      <c r="D265" s="264" t="s">
        <v>187</v>
      </c>
      <c r="E265" s="265" t="s">
        <v>1</v>
      </c>
      <c r="F265" s="266" t="s">
        <v>360</v>
      </c>
      <c r="G265" s="263"/>
      <c r="H265" s="265" t="s">
        <v>1</v>
      </c>
      <c r="I265" s="267"/>
      <c r="J265" s="263"/>
      <c r="K265" s="263"/>
      <c r="L265" s="268"/>
      <c r="M265" s="269"/>
      <c r="N265" s="270"/>
      <c r="O265" s="270"/>
      <c r="P265" s="270"/>
      <c r="Q265" s="270"/>
      <c r="R265" s="270"/>
      <c r="S265" s="270"/>
      <c r="T265" s="27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2" t="s">
        <v>187</v>
      </c>
      <c r="AU265" s="272" t="s">
        <v>95</v>
      </c>
      <c r="AV265" s="13" t="s">
        <v>93</v>
      </c>
      <c r="AW265" s="13" t="s">
        <v>41</v>
      </c>
      <c r="AX265" s="13" t="s">
        <v>86</v>
      </c>
      <c r="AY265" s="272" t="s">
        <v>178</v>
      </c>
    </row>
    <row r="266" spans="1:51" s="15" customFormat="1" ht="12">
      <c r="A266" s="15"/>
      <c r="B266" s="284"/>
      <c r="C266" s="285"/>
      <c r="D266" s="264" t="s">
        <v>187</v>
      </c>
      <c r="E266" s="286" t="s">
        <v>1</v>
      </c>
      <c r="F266" s="287" t="s">
        <v>367</v>
      </c>
      <c r="G266" s="285"/>
      <c r="H266" s="288">
        <v>236.25</v>
      </c>
      <c r="I266" s="289"/>
      <c r="J266" s="285"/>
      <c r="K266" s="285"/>
      <c r="L266" s="290"/>
      <c r="M266" s="291"/>
      <c r="N266" s="292"/>
      <c r="O266" s="292"/>
      <c r="P266" s="292"/>
      <c r="Q266" s="292"/>
      <c r="R266" s="292"/>
      <c r="S266" s="292"/>
      <c r="T266" s="29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94" t="s">
        <v>187</v>
      </c>
      <c r="AU266" s="294" t="s">
        <v>95</v>
      </c>
      <c r="AV266" s="15" t="s">
        <v>95</v>
      </c>
      <c r="AW266" s="15" t="s">
        <v>41</v>
      </c>
      <c r="AX266" s="15" t="s">
        <v>93</v>
      </c>
      <c r="AY266" s="294" t="s">
        <v>178</v>
      </c>
    </row>
    <row r="267" spans="1:65" s="2" customFormat="1" ht="16.5" customHeight="1">
      <c r="A267" s="40"/>
      <c r="B267" s="41"/>
      <c r="C267" s="249" t="s">
        <v>368</v>
      </c>
      <c r="D267" s="249" t="s">
        <v>180</v>
      </c>
      <c r="E267" s="250" t="s">
        <v>369</v>
      </c>
      <c r="F267" s="251" t="s">
        <v>370</v>
      </c>
      <c r="G267" s="252" t="s">
        <v>262</v>
      </c>
      <c r="H267" s="253">
        <v>13.104</v>
      </c>
      <c r="I267" s="254"/>
      <c r="J267" s="255">
        <f>ROUND(I267*H267,2)</f>
        <v>0</v>
      </c>
      <c r="K267" s="251" t="s">
        <v>184</v>
      </c>
      <c r="L267" s="46"/>
      <c r="M267" s="256" t="s">
        <v>1</v>
      </c>
      <c r="N267" s="257" t="s">
        <v>51</v>
      </c>
      <c r="O267" s="93"/>
      <c r="P267" s="258">
        <f>O267*H267</f>
        <v>0</v>
      </c>
      <c r="Q267" s="258">
        <v>0</v>
      </c>
      <c r="R267" s="258">
        <f>Q267*H267</f>
        <v>0</v>
      </c>
      <c r="S267" s="258">
        <v>0</v>
      </c>
      <c r="T267" s="25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60" t="s">
        <v>185</v>
      </c>
      <c r="AT267" s="260" t="s">
        <v>180</v>
      </c>
      <c r="AU267" s="260" t="s">
        <v>95</v>
      </c>
      <c r="AY267" s="18" t="s">
        <v>178</v>
      </c>
      <c r="BE267" s="261">
        <f>IF(N267="základní",J267,0)</f>
        <v>0</v>
      </c>
      <c r="BF267" s="261">
        <f>IF(N267="snížená",J267,0)</f>
        <v>0</v>
      </c>
      <c r="BG267" s="261">
        <f>IF(N267="zákl. přenesená",J267,0)</f>
        <v>0</v>
      </c>
      <c r="BH267" s="261">
        <f>IF(N267="sníž. přenesená",J267,0)</f>
        <v>0</v>
      </c>
      <c r="BI267" s="261">
        <f>IF(N267="nulová",J267,0)</f>
        <v>0</v>
      </c>
      <c r="BJ267" s="18" t="s">
        <v>93</v>
      </c>
      <c r="BK267" s="261">
        <f>ROUND(I267*H267,2)</f>
        <v>0</v>
      </c>
      <c r="BL267" s="18" t="s">
        <v>185</v>
      </c>
      <c r="BM267" s="260" t="s">
        <v>371</v>
      </c>
    </row>
    <row r="268" spans="1:51" s="15" customFormat="1" ht="12">
      <c r="A268" s="15"/>
      <c r="B268" s="284"/>
      <c r="C268" s="285"/>
      <c r="D268" s="264" t="s">
        <v>187</v>
      </c>
      <c r="E268" s="286" t="s">
        <v>1</v>
      </c>
      <c r="F268" s="287" t="s">
        <v>140</v>
      </c>
      <c r="G268" s="285"/>
      <c r="H268" s="288">
        <v>12.96</v>
      </c>
      <c r="I268" s="289"/>
      <c r="J268" s="285"/>
      <c r="K268" s="285"/>
      <c r="L268" s="290"/>
      <c r="M268" s="291"/>
      <c r="N268" s="292"/>
      <c r="O268" s="292"/>
      <c r="P268" s="292"/>
      <c r="Q268" s="292"/>
      <c r="R268" s="292"/>
      <c r="S268" s="292"/>
      <c r="T268" s="29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4" t="s">
        <v>187</v>
      </c>
      <c r="AU268" s="294" t="s">
        <v>95</v>
      </c>
      <c r="AV268" s="15" t="s">
        <v>95</v>
      </c>
      <c r="AW268" s="15" t="s">
        <v>41</v>
      </c>
      <c r="AX268" s="15" t="s">
        <v>86</v>
      </c>
      <c r="AY268" s="294" t="s">
        <v>178</v>
      </c>
    </row>
    <row r="269" spans="1:51" s="15" customFormat="1" ht="12">
      <c r="A269" s="15"/>
      <c r="B269" s="284"/>
      <c r="C269" s="285"/>
      <c r="D269" s="264" t="s">
        <v>187</v>
      </c>
      <c r="E269" s="286" t="s">
        <v>1</v>
      </c>
      <c r="F269" s="287" t="s">
        <v>148</v>
      </c>
      <c r="G269" s="285"/>
      <c r="H269" s="288">
        <v>0.144</v>
      </c>
      <c r="I269" s="289"/>
      <c r="J269" s="285"/>
      <c r="K269" s="285"/>
      <c r="L269" s="290"/>
      <c r="M269" s="291"/>
      <c r="N269" s="292"/>
      <c r="O269" s="292"/>
      <c r="P269" s="292"/>
      <c r="Q269" s="292"/>
      <c r="R269" s="292"/>
      <c r="S269" s="292"/>
      <c r="T269" s="29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4" t="s">
        <v>187</v>
      </c>
      <c r="AU269" s="294" t="s">
        <v>95</v>
      </c>
      <c r="AV269" s="15" t="s">
        <v>95</v>
      </c>
      <c r="AW269" s="15" t="s">
        <v>41</v>
      </c>
      <c r="AX269" s="15" t="s">
        <v>86</v>
      </c>
      <c r="AY269" s="294" t="s">
        <v>178</v>
      </c>
    </row>
    <row r="270" spans="1:51" s="16" customFormat="1" ht="12">
      <c r="A270" s="16"/>
      <c r="B270" s="295"/>
      <c r="C270" s="296"/>
      <c r="D270" s="264" t="s">
        <v>187</v>
      </c>
      <c r="E270" s="297" t="s">
        <v>1</v>
      </c>
      <c r="F270" s="298" t="s">
        <v>200</v>
      </c>
      <c r="G270" s="296"/>
      <c r="H270" s="299">
        <v>13.104</v>
      </c>
      <c r="I270" s="300"/>
      <c r="J270" s="296"/>
      <c r="K270" s="296"/>
      <c r="L270" s="301"/>
      <c r="M270" s="302"/>
      <c r="N270" s="303"/>
      <c r="O270" s="303"/>
      <c r="P270" s="303"/>
      <c r="Q270" s="303"/>
      <c r="R270" s="303"/>
      <c r="S270" s="303"/>
      <c r="T270" s="304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305" t="s">
        <v>187</v>
      </c>
      <c r="AU270" s="305" t="s">
        <v>95</v>
      </c>
      <c r="AV270" s="16" t="s">
        <v>185</v>
      </c>
      <c r="AW270" s="16" t="s">
        <v>41</v>
      </c>
      <c r="AX270" s="16" t="s">
        <v>93</v>
      </c>
      <c r="AY270" s="305" t="s">
        <v>178</v>
      </c>
    </row>
    <row r="271" spans="1:65" s="2" customFormat="1" ht="16.5" customHeight="1">
      <c r="A271" s="40"/>
      <c r="B271" s="41"/>
      <c r="C271" s="249" t="s">
        <v>372</v>
      </c>
      <c r="D271" s="249" t="s">
        <v>180</v>
      </c>
      <c r="E271" s="250" t="s">
        <v>373</v>
      </c>
      <c r="F271" s="251" t="s">
        <v>374</v>
      </c>
      <c r="G271" s="252" t="s">
        <v>262</v>
      </c>
      <c r="H271" s="253">
        <v>66.096</v>
      </c>
      <c r="I271" s="254"/>
      <c r="J271" s="255">
        <f>ROUND(I271*H271,2)</f>
        <v>0</v>
      </c>
      <c r="K271" s="251" t="s">
        <v>184</v>
      </c>
      <c r="L271" s="46"/>
      <c r="M271" s="256" t="s">
        <v>1</v>
      </c>
      <c r="N271" s="257" t="s">
        <v>51</v>
      </c>
      <c r="O271" s="93"/>
      <c r="P271" s="258">
        <f>O271*H271</f>
        <v>0</v>
      </c>
      <c r="Q271" s="258">
        <v>0</v>
      </c>
      <c r="R271" s="258">
        <f>Q271*H271</f>
        <v>0</v>
      </c>
      <c r="S271" s="258">
        <v>0</v>
      </c>
      <c r="T271" s="25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60" t="s">
        <v>185</v>
      </c>
      <c r="AT271" s="260" t="s">
        <v>180</v>
      </c>
      <c r="AU271" s="260" t="s">
        <v>95</v>
      </c>
      <c r="AY271" s="18" t="s">
        <v>178</v>
      </c>
      <c r="BE271" s="261">
        <f>IF(N271="základní",J271,0)</f>
        <v>0</v>
      </c>
      <c r="BF271" s="261">
        <f>IF(N271="snížená",J271,0)</f>
        <v>0</v>
      </c>
      <c r="BG271" s="261">
        <f>IF(N271="zákl. přenesená",J271,0)</f>
        <v>0</v>
      </c>
      <c r="BH271" s="261">
        <f>IF(N271="sníž. přenesená",J271,0)</f>
        <v>0</v>
      </c>
      <c r="BI271" s="261">
        <f>IF(N271="nulová",J271,0)</f>
        <v>0</v>
      </c>
      <c r="BJ271" s="18" t="s">
        <v>93</v>
      </c>
      <c r="BK271" s="261">
        <f>ROUND(I271*H271,2)</f>
        <v>0</v>
      </c>
      <c r="BL271" s="18" t="s">
        <v>185</v>
      </c>
      <c r="BM271" s="260" t="s">
        <v>375</v>
      </c>
    </row>
    <row r="272" spans="1:51" s="13" customFormat="1" ht="12">
      <c r="A272" s="13"/>
      <c r="B272" s="262"/>
      <c r="C272" s="263"/>
      <c r="D272" s="264" t="s">
        <v>187</v>
      </c>
      <c r="E272" s="265" t="s">
        <v>1</v>
      </c>
      <c r="F272" s="266" t="s">
        <v>360</v>
      </c>
      <c r="G272" s="263"/>
      <c r="H272" s="265" t="s">
        <v>1</v>
      </c>
      <c r="I272" s="267"/>
      <c r="J272" s="263"/>
      <c r="K272" s="263"/>
      <c r="L272" s="268"/>
      <c r="M272" s="269"/>
      <c r="N272" s="270"/>
      <c r="O272" s="270"/>
      <c r="P272" s="270"/>
      <c r="Q272" s="270"/>
      <c r="R272" s="270"/>
      <c r="S272" s="270"/>
      <c r="T272" s="27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72" t="s">
        <v>187</v>
      </c>
      <c r="AU272" s="272" t="s">
        <v>95</v>
      </c>
      <c r="AV272" s="13" t="s">
        <v>93</v>
      </c>
      <c r="AW272" s="13" t="s">
        <v>41</v>
      </c>
      <c r="AX272" s="13" t="s">
        <v>86</v>
      </c>
      <c r="AY272" s="272" t="s">
        <v>178</v>
      </c>
    </row>
    <row r="273" spans="1:51" s="15" customFormat="1" ht="12">
      <c r="A273" s="15"/>
      <c r="B273" s="284"/>
      <c r="C273" s="285"/>
      <c r="D273" s="264" t="s">
        <v>187</v>
      </c>
      <c r="E273" s="286" t="s">
        <v>1</v>
      </c>
      <c r="F273" s="287" t="s">
        <v>376</v>
      </c>
      <c r="G273" s="285"/>
      <c r="H273" s="288">
        <v>64.8</v>
      </c>
      <c r="I273" s="289"/>
      <c r="J273" s="285"/>
      <c r="K273" s="285"/>
      <c r="L273" s="290"/>
      <c r="M273" s="291"/>
      <c r="N273" s="292"/>
      <c r="O273" s="292"/>
      <c r="P273" s="292"/>
      <c r="Q273" s="292"/>
      <c r="R273" s="292"/>
      <c r="S273" s="292"/>
      <c r="T273" s="293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94" t="s">
        <v>187</v>
      </c>
      <c r="AU273" s="294" t="s">
        <v>95</v>
      </c>
      <c r="AV273" s="15" t="s">
        <v>95</v>
      </c>
      <c r="AW273" s="15" t="s">
        <v>41</v>
      </c>
      <c r="AX273" s="15" t="s">
        <v>86</v>
      </c>
      <c r="AY273" s="294" t="s">
        <v>178</v>
      </c>
    </row>
    <row r="274" spans="1:51" s="13" customFormat="1" ht="12">
      <c r="A274" s="13"/>
      <c r="B274" s="262"/>
      <c r="C274" s="263"/>
      <c r="D274" s="264" t="s">
        <v>187</v>
      </c>
      <c r="E274" s="265" t="s">
        <v>1</v>
      </c>
      <c r="F274" s="266" t="s">
        <v>377</v>
      </c>
      <c r="G274" s="263"/>
      <c r="H274" s="265" t="s">
        <v>1</v>
      </c>
      <c r="I274" s="267"/>
      <c r="J274" s="263"/>
      <c r="K274" s="263"/>
      <c r="L274" s="268"/>
      <c r="M274" s="269"/>
      <c r="N274" s="270"/>
      <c r="O274" s="270"/>
      <c r="P274" s="270"/>
      <c r="Q274" s="270"/>
      <c r="R274" s="270"/>
      <c r="S274" s="270"/>
      <c r="T274" s="27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2" t="s">
        <v>187</v>
      </c>
      <c r="AU274" s="272" t="s">
        <v>95</v>
      </c>
      <c r="AV274" s="13" t="s">
        <v>93</v>
      </c>
      <c r="AW274" s="13" t="s">
        <v>41</v>
      </c>
      <c r="AX274" s="13" t="s">
        <v>86</v>
      </c>
      <c r="AY274" s="272" t="s">
        <v>178</v>
      </c>
    </row>
    <row r="275" spans="1:51" s="15" customFormat="1" ht="12">
      <c r="A275" s="15"/>
      <c r="B275" s="284"/>
      <c r="C275" s="285"/>
      <c r="D275" s="264" t="s">
        <v>187</v>
      </c>
      <c r="E275" s="286" t="s">
        <v>1</v>
      </c>
      <c r="F275" s="287" t="s">
        <v>378</v>
      </c>
      <c r="G275" s="285"/>
      <c r="H275" s="288">
        <v>1.296</v>
      </c>
      <c r="I275" s="289"/>
      <c r="J275" s="285"/>
      <c r="K275" s="285"/>
      <c r="L275" s="290"/>
      <c r="M275" s="291"/>
      <c r="N275" s="292"/>
      <c r="O275" s="292"/>
      <c r="P275" s="292"/>
      <c r="Q275" s="292"/>
      <c r="R275" s="292"/>
      <c r="S275" s="292"/>
      <c r="T275" s="293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4" t="s">
        <v>187</v>
      </c>
      <c r="AU275" s="294" t="s">
        <v>95</v>
      </c>
      <c r="AV275" s="15" t="s">
        <v>95</v>
      </c>
      <c r="AW275" s="15" t="s">
        <v>41</v>
      </c>
      <c r="AX275" s="15" t="s">
        <v>86</v>
      </c>
      <c r="AY275" s="294" t="s">
        <v>178</v>
      </c>
    </row>
    <row r="276" spans="1:51" s="16" customFormat="1" ht="12">
      <c r="A276" s="16"/>
      <c r="B276" s="295"/>
      <c r="C276" s="296"/>
      <c r="D276" s="264" t="s">
        <v>187</v>
      </c>
      <c r="E276" s="297" t="s">
        <v>1</v>
      </c>
      <c r="F276" s="298" t="s">
        <v>200</v>
      </c>
      <c r="G276" s="296"/>
      <c r="H276" s="299">
        <v>66.096</v>
      </c>
      <c r="I276" s="300"/>
      <c r="J276" s="296"/>
      <c r="K276" s="296"/>
      <c r="L276" s="301"/>
      <c r="M276" s="302"/>
      <c r="N276" s="303"/>
      <c r="O276" s="303"/>
      <c r="P276" s="303"/>
      <c r="Q276" s="303"/>
      <c r="R276" s="303"/>
      <c r="S276" s="303"/>
      <c r="T276" s="304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305" t="s">
        <v>187</v>
      </c>
      <c r="AU276" s="305" t="s">
        <v>95</v>
      </c>
      <c r="AV276" s="16" t="s">
        <v>185</v>
      </c>
      <c r="AW276" s="16" t="s">
        <v>41</v>
      </c>
      <c r="AX276" s="16" t="s">
        <v>93</v>
      </c>
      <c r="AY276" s="305" t="s">
        <v>178</v>
      </c>
    </row>
    <row r="277" spans="1:65" s="2" customFormat="1" ht="16.5" customHeight="1">
      <c r="A277" s="40"/>
      <c r="B277" s="41"/>
      <c r="C277" s="249" t="s">
        <v>379</v>
      </c>
      <c r="D277" s="249" t="s">
        <v>180</v>
      </c>
      <c r="E277" s="250" t="s">
        <v>380</v>
      </c>
      <c r="F277" s="251" t="s">
        <v>381</v>
      </c>
      <c r="G277" s="252" t="s">
        <v>262</v>
      </c>
      <c r="H277" s="253">
        <v>2.106</v>
      </c>
      <c r="I277" s="254"/>
      <c r="J277" s="255">
        <f>ROUND(I277*H277,2)</f>
        <v>0</v>
      </c>
      <c r="K277" s="251" t="s">
        <v>184</v>
      </c>
      <c r="L277" s="46"/>
      <c r="M277" s="256" t="s">
        <v>1</v>
      </c>
      <c r="N277" s="257" t="s">
        <v>51</v>
      </c>
      <c r="O277" s="93"/>
      <c r="P277" s="258">
        <f>O277*H277</f>
        <v>0</v>
      </c>
      <c r="Q277" s="258">
        <v>0</v>
      </c>
      <c r="R277" s="258">
        <f>Q277*H277</f>
        <v>0</v>
      </c>
      <c r="S277" s="258">
        <v>0</v>
      </c>
      <c r="T277" s="25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60" t="s">
        <v>185</v>
      </c>
      <c r="AT277" s="260" t="s">
        <v>180</v>
      </c>
      <c r="AU277" s="260" t="s">
        <v>95</v>
      </c>
      <c r="AY277" s="18" t="s">
        <v>178</v>
      </c>
      <c r="BE277" s="261">
        <f>IF(N277="základní",J277,0)</f>
        <v>0</v>
      </c>
      <c r="BF277" s="261">
        <f>IF(N277="snížená",J277,0)</f>
        <v>0</v>
      </c>
      <c r="BG277" s="261">
        <f>IF(N277="zákl. přenesená",J277,0)</f>
        <v>0</v>
      </c>
      <c r="BH277" s="261">
        <f>IF(N277="sníž. přenesená",J277,0)</f>
        <v>0</v>
      </c>
      <c r="BI277" s="261">
        <f>IF(N277="nulová",J277,0)</f>
        <v>0</v>
      </c>
      <c r="BJ277" s="18" t="s">
        <v>93</v>
      </c>
      <c r="BK277" s="261">
        <f>ROUND(I277*H277,2)</f>
        <v>0</v>
      </c>
      <c r="BL277" s="18" t="s">
        <v>185</v>
      </c>
      <c r="BM277" s="260" t="s">
        <v>382</v>
      </c>
    </row>
    <row r="278" spans="1:51" s="15" customFormat="1" ht="12">
      <c r="A278" s="15"/>
      <c r="B278" s="284"/>
      <c r="C278" s="285"/>
      <c r="D278" s="264" t="s">
        <v>187</v>
      </c>
      <c r="E278" s="286" t="s">
        <v>1</v>
      </c>
      <c r="F278" s="287" t="s">
        <v>146</v>
      </c>
      <c r="G278" s="285"/>
      <c r="H278" s="288">
        <v>0.378</v>
      </c>
      <c r="I278" s="289"/>
      <c r="J278" s="285"/>
      <c r="K278" s="285"/>
      <c r="L278" s="290"/>
      <c r="M278" s="291"/>
      <c r="N278" s="292"/>
      <c r="O278" s="292"/>
      <c r="P278" s="292"/>
      <c r="Q278" s="292"/>
      <c r="R278" s="292"/>
      <c r="S278" s="292"/>
      <c r="T278" s="293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94" t="s">
        <v>187</v>
      </c>
      <c r="AU278" s="294" t="s">
        <v>95</v>
      </c>
      <c r="AV278" s="15" t="s">
        <v>95</v>
      </c>
      <c r="AW278" s="15" t="s">
        <v>41</v>
      </c>
      <c r="AX278" s="15" t="s">
        <v>86</v>
      </c>
      <c r="AY278" s="294" t="s">
        <v>178</v>
      </c>
    </row>
    <row r="279" spans="1:51" s="15" customFormat="1" ht="12">
      <c r="A279" s="15"/>
      <c r="B279" s="284"/>
      <c r="C279" s="285"/>
      <c r="D279" s="264" t="s">
        <v>187</v>
      </c>
      <c r="E279" s="286" t="s">
        <v>1</v>
      </c>
      <c r="F279" s="287" t="s">
        <v>150</v>
      </c>
      <c r="G279" s="285"/>
      <c r="H279" s="288">
        <v>1.728</v>
      </c>
      <c r="I279" s="289"/>
      <c r="J279" s="285"/>
      <c r="K279" s="285"/>
      <c r="L279" s="290"/>
      <c r="M279" s="291"/>
      <c r="N279" s="292"/>
      <c r="O279" s="292"/>
      <c r="P279" s="292"/>
      <c r="Q279" s="292"/>
      <c r="R279" s="292"/>
      <c r="S279" s="292"/>
      <c r="T279" s="29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94" t="s">
        <v>187</v>
      </c>
      <c r="AU279" s="294" t="s">
        <v>95</v>
      </c>
      <c r="AV279" s="15" t="s">
        <v>95</v>
      </c>
      <c r="AW279" s="15" t="s">
        <v>41</v>
      </c>
      <c r="AX279" s="15" t="s">
        <v>86</v>
      </c>
      <c r="AY279" s="294" t="s">
        <v>178</v>
      </c>
    </row>
    <row r="280" spans="1:51" s="16" customFormat="1" ht="12">
      <c r="A280" s="16"/>
      <c r="B280" s="295"/>
      <c r="C280" s="296"/>
      <c r="D280" s="264" t="s">
        <v>187</v>
      </c>
      <c r="E280" s="297" t="s">
        <v>1</v>
      </c>
      <c r="F280" s="298" t="s">
        <v>200</v>
      </c>
      <c r="G280" s="296"/>
      <c r="H280" s="299">
        <v>2.106</v>
      </c>
      <c r="I280" s="300"/>
      <c r="J280" s="296"/>
      <c r="K280" s="296"/>
      <c r="L280" s="301"/>
      <c r="M280" s="302"/>
      <c r="N280" s="303"/>
      <c r="O280" s="303"/>
      <c r="P280" s="303"/>
      <c r="Q280" s="303"/>
      <c r="R280" s="303"/>
      <c r="S280" s="303"/>
      <c r="T280" s="304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305" t="s">
        <v>187</v>
      </c>
      <c r="AU280" s="305" t="s">
        <v>95</v>
      </c>
      <c r="AV280" s="16" t="s">
        <v>185</v>
      </c>
      <c r="AW280" s="16" t="s">
        <v>41</v>
      </c>
      <c r="AX280" s="16" t="s">
        <v>93</v>
      </c>
      <c r="AY280" s="305" t="s">
        <v>178</v>
      </c>
    </row>
    <row r="281" spans="1:65" s="2" customFormat="1" ht="16.5" customHeight="1">
      <c r="A281" s="40"/>
      <c r="B281" s="41"/>
      <c r="C281" s="249" t="s">
        <v>383</v>
      </c>
      <c r="D281" s="249" t="s">
        <v>180</v>
      </c>
      <c r="E281" s="250" t="s">
        <v>384</v>
      </c>
      <c r="F281" s="251" t="s">
        <v>385</v>
      </c>
      <c r="G281" s="252" t="s">
        <v>262</v>
      </c>
      <c r="H281" s="253">
        <v>0.144</v>
      </c>
      <c r="I281" s="254"/>
      <c r="J281" s="255">
        <f>ROUND(I281*H281,2)</f>
        <v>0</v>
      </c>
      <c r="K281" s="251" t="s">
        <v>184</v>
      </c>
      <c r="L281" s="46"/>
      <c r="M281" s="256" t="s">
        <v>1</v>
      </c>
      <c r="N281" s="257" t="s">
        <v>51</v>
      </c>
      <c r="O281" s="93"/>
      <c r="P281" s="258">
        <f>O281*H281</f>
        <v>0</v>
      </c>
      <c r="Q281" s="258">
        <v>0</v>
      </c>
      <c r="R281" s="258">
        <f>Q281*H281</f>
        <v>0</v>
      </c>
      <c r="S281" s="258">
        <v>0</v>
      </c>
      <c r="T281" s="25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60" t="s">
        <v>185</v>
      </c>
      <c r="AT281" s="260" t="s">
        <v>180</v>
      </c>
      <c r="AU281" s="260" t="s">
        <v>95</v>
      </c>
      <c r="AY281" s="18" t="s">
        <v>178</v>
      </c>
      <c r="BE281" s="261">
        <f>IF(N281="základní",J281,0)</f>
        <v>0</v>
      </c>
      <c r="BF281" s="261">
        <f>IF(N281="snížená",J281,0)</f>
        <v>0</v>
      </c>
      <c r="BG281" s="261">
        <f>IF(N281="zákl. přenesená",J281,0)</f>
        <v>0</v>
      </c>
      <c r="BH281" s="261">
        <f>IF(N281="sníž. přenesená",J281,0)</f>
        <v>0</v>
      </c>
      <c r="BI281" s="261">
        <f>IF(N281="nulová",J281,0)</f>
        <v>0</v>
      </c>
      <c r="BJ281" s="18" t="s">
        <v>93</v>
      </c>
      <c r="BK281" s="261">
        <f>ROUND(I281*H281,2)</f>
        <v>0</v>
      </c>
      <c r="BL281" s="18" t="s">
        <v>185</v>
      </c>
      <c r="BM281" s="260" t="s">
        <v>386</v>
      </c>
    </row>
    <row r="282" spans="1:51" s="15" customFormat="1" ht="12">
      <c r="A282" s="15"/>
      <c r="B282" s="284"/>
      <c r="C282" s="285"/>
      <c r="D282" s="264" t="s">
        <v>187</v>
      </c>
      <c r="E282" s="286" t="s">
        <v>1</v>
      </c>
      <c r="F282" s="287" t="s">
        <v>148</v>
      </c>
      <c r="G282" s="285"/>
      <c r="H282" s="288">
        <v>0.144</v>
      </c>
      <c r="I282" s="289"/>
      <c r="J282" s="285"/>
      <c r="K282" s="285"/>
      <c r="L282" s="290"/>
      <c r="M282" s="291"/>
      <c r="N282" s="292"/>
      <c r="O282" s="292"/>
      <c r="P282" s="292"/>
      <c r="Q282" s="292"/>
      <c r="R282" s="292"/>
      <c r="S282" s="292"/>
      <c r="T282" s="293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4" t="s">
        <v>187</v>
      </c>
      <c r="AU282" s="294" t="s">
        <v>95</v>
      </c>
      <c r="AV282" s="15" t="s">
        <v>95</v>
      </c>
      <c r="AW282" s="15" t="s">
        <v>41</v>
      </c>
      <c r="AX282" s="15" t="s">
        <v>93</v>
      </c>
      <c r="AY282" s="294" t="s">
        <v>178</v>
      </c>
    </row>
    <row r="283" spans="1:65" s="2" customFormat="1" ht="21.75" customHeight="1">
      <c r="A283" s="40"/>
      <c r="B283" s="41"/>
      <c r="C283" s="249" t="s">
        <v>387</v>
      </c>
      <c r="D283" s="249" t="s">
        <v>180</v>
      </c>
      <c r="E283" s="250" t="s">
        <v>388</v>
      </c>
      <c r="F283" s="251" t="s">
        <v>389</v>
      </c>
      <c r="G283" s="252" t="s">
        <v>262</v>
      </c>
      <c r="H283" s="253">
        <v>0.378</v>
      </c>
      <c r="I283" s="254"/>
      <c r="J283" s="255">
        <f>ROUND(I283*H283,2)</f>
        <v>0</v>
      </c>
      <c r="K283" s="251" t="s">
        <v>184</v>
      </c>
      <c r="L283" s="46"/>
      <c r="M283" s="256" t="s">
        <v>1</v>
      </c>
      <c r="N283" s="257" t="s">
        <v>51</v>
      </c>
      <c r="O283" s="93"/>
      <c r="P283" s="258">
        <f>O283*H283</f>
        <v>0</v>
      </c>
      <c r="Q283" s="258">
        <v>0</v>
      </c>
      <c r="R283" s="258">
        <f>Q283*H283</f>
        <v>0</v>
      </c>
      <c r="S283" s="258">
        <v>0</v>
      </c>
      <c r="T283" s="259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60" t="s">
        <v>185</v>
      </c>
      <c r="AT283" s="260" t="s">
        <v>180</v>
      </c>
      <c r="AU283" s="260" t="s">
        <v>95</v>
      </c>
      <c r="AY283" s="18" t="s">
        <v>178</v>
      </c>
      <c r="BE283" s="261">
        <f>IF(N283="základní",J283,0)</f>
        <v>0</v>
      </c>
      <c r="BF283" s="261">
        <f>IF(N283="snížená",J283,0)</f>
        <v>0</v>
      </c>
      <c r="BG283" s="261">
        <f>IF(N283="zákl. přenesená",J283,0)</f>
        <v>0</v>
      </c>
      <c r="BH283" s="261">
        <f>IF(N283="sníž. přenesená",J283,0)</f>
        <v>0</v>
      </c>
      <c r="BI283" s="261">
        <f>IF(N283="nulová",J283,0)</f>
        <v>0</v>
      </c>
      <c r="BJ283" s="18" t="s">
        <v>93</v>
      </c>
      <c r="BK283" s="261">
        <f>ROUND(I283*H283,2)</f>
        <v>0</v>
      </c>
      <c r="BL283" s="18" t="s">
        <v>185</v>
      </c>
      <c r="BM283" s="260" t="s">
        <v>390</v>
      </c>
    </row>
    <row r="284" spans="1:51" s="15" customFormat="1" ht="12">
      <c r="A284" s="15"/>
      <c r="B284" s="284"/>
      <c r="C284" s="285"/>
      <c r="D284" s="264" t="s">
        <v>187</v>
      </c>
      <c r="E284" s="286" t="s">
        <v>1</v>
      </c>
      <c r="F284" s="287" t="s">
        <v>391</v>
      </c>
      <c r="G284" s="285"/>
      <c r="H284" s="288">
        <v>0.378</v>
      </c>
      <c r="I284" s="289"/>
      <c r="J284" s="285"/>
      <c r="K284" s="285"/>
      <c r="L284" s="290"/>
      <c r="M284" s="291"/>
      <c r="N284" s="292"/>
      <c r="O284" s="292"/>
      <c r="P284" s="292"/>
      <c r="Q284" s="292"/>
      <c r="R284" s="292"/>
      <c r="S284" s="292"/>
      <c r="T284" s="293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4" t="s">
        <v>187</v>
      </c>
      <c r="AU284" s="294" t="s">
        <v>95</v>
      </c>
      <c r="AV284" s="15" t="s">
        <v>95</v>
      </c>
      <c r="AW284" s="15" t="s">
        <v>41</v>
      </c>
      <c r="AX284" s="15" t="s">
        <v>86</v>
      </c>
      <c r="AY284" s="294" t="s">
        <v>178</v>
      </c>
    </row>
    <row r="285" spans="1:51" s="14" customFormat="1" ht="12">
      <c r="A285" s="14"/>
      <c r="B285" s="273"/>
      <c r="C285" s="274"/>
      <c r="D285" s="264" t="s">
        <v>187</v>
      </c>
      <c r="E285" s="275" t="s">
        <v>146</v>
      </c>
      <c r="F285" s="276" t="s">
        <v>199</v>
      </c>
      <c r="G285" s="274"/>
      <c r="H285" s="277">
        <v>0.378</v>
      </c>
      <c r="I285" s="278"/>
      <c r="J285" s="274"/>
      <c r="K285" s="274"/>
      <c r="L285" s="279"/>
      <c r="M285" s="280"/>
      <c r="N285" s="281"/>
      <c r="O285" s="281"/>
      <c r="P285" s="281"/>
      <c r="Q285" s="281"/>
      <c r="R285" s="281"/>
      <c r="S285" s="281"/>
      <c r="T285" s="28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3" t="s">
        <v>187</v>
      </c>
      <c r="AU285" s="283" t="s">
        <v>95</v>
      </c>
      <c r="AV285" s="14" t="s">
        <v>196</v>
      </c>
      <c r="AW285" s="14" t="s">
        <v>41</v>
      </c>
      <c r="AX285" s="14" t="s">
        <v>93</v>
      </c>
      <c r="AY285" s="283" t="s">
        <v>178</v>
      </c>
    </row>
    <row r="286" spans="1:65" s="2" customFormat="1" ht="21.75" customHeight="1">
      <c r="A286" s="40"/>
      <c r="B286" s="41"/>
      <c r="C286" s="249" t="s">
        <v>392</v>
      </c>
      <c r="D286" s="249" t="s">
        <v>180</v>
      </c>
      <c r="E286" s="250" t="s">
        <v>393</v>
      </c>
      <c r="F286" s="251" t="s">
        <v>394</v>
      </c>
      <c r="G286" s="252" t="s">
        <v>262</v>
      </c>
      <c r="H286" s="253">
        <v>60.21</v>
      </c>
      <c r="I286" s="254"/>
      <c r="J286" s="255">
        <f>ROUND(I286*H286,2)</f>
        <v>0</v>
      </c>
      <c r="K286" s="251" t="s">
        <v>184</v>
      </c>
      <c r="L286" s="46"/>
      <c r="M286" s="256" t="s">
        <v>1</v>
      </c>
      <c r="N286" s="257" t="s">
        <v>51</v>
      </c>
      <c r="O286" s="93"/>
      <c r="P286" s="258">
        <f>O286*H286</f>
        <v>0</v>
      </c>
      <c r="Q286" s="258">
        <v>0</v>
      </c>
      <c r="R286" s="258">
        <f>Q286*H286</f>
        <v>0</v>
      </c>
      <c r="S286" s="258">
        <v>0</v>
      </c>
      <c r="T286" s="259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60" t="s">
        <v>185</v>
      </c>
      <c r="AT286" s="260" t="s">
        <v>180</v>
      </c>
      <c r="AU286" s="260" t="s">
        <v>95</v>
      </c>
      <c r="AY286" s="18" t="s">
        <v>178</v>
      </c>
      <c r="BE286" s="261">
        <f>IF(N286="základní",J286,0)</f>
        <v>0</v>
      </c>
      <c r="BF286" s="261">
        <f>IF(N286="snížená",J286,0)</f>
        <v>0</v>
      </c>
      <c r="BG286" s="261">
        <f>IF(N286="zákl. přenesená",J286,0)</f>
        <v>0</v>
      </c>
      <c r="BH286" s="261">
        <f>IF(N286="sníž. přenesená",J286,0)</f>
        <v>0</v>
      </c>
      <c r="BI286" s="261">
        <f>IF(N286="nulová",J286,0)</f>
        <v>0</v>
      </c>
      <c r="BJ286" s="18" t="s">
        <v>93</v>
      </c>
      <c r="BK286" s="261">
        <f>ROUND(I286*H286,2)</f>
        <v>0</v>
      </c>
      <c r="BL286" s="18" t="s">
        <v>185</v>
      </c>
      <c r="BM286" s="260" t="s">
        <v>395</v>
      </c>
    </row>
    <row r="287" spans="1:51" s="15" customFormat="1" ht="12">
      <c r="A287" s="15"/>
      <c r="B287" s="284"/>
      <c r="C287" s="285"/>
      <c r="D287" s="264" t="s">
        <v>187</v>
      </c>
      <c r="E287" s="286" t="s">
        <v>1</v>
      </c>
      <c r="F287" s="287" t="s">
        <v>396</v>
      </c>
      <c r="G287" s="285"/>
      <c r="H287" s="288">
        <v>12.96</v>
      </c>
      <c r="I287" s="289"/>
      <c r="J287" s="285"/>
      <c r="K287" s="285"/>
      <c r="L287" s="290"/>
      <c r="M287" s="291"/>
      <c r="N287" s="292"/>
      <c r="O287" s="292"/>
      <c r="P287" s="292"/>
      <c r="Q287" s="292"/>
      <c r="R287" s="292"/>
      <c r="S287" s="292"/>
      <c r="T287" s="29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94" t="s">
        <v>187</v>
      </c>
      <c r="AU287" s="294" t="s">
        <v>95</v>
      </c>
      <c r="AV287" s="15" t="s">
        <v>95</v>
      </c>
      <c r="AW287" s="15" t="s">
        <v>41</v>
      </c>
      <c r="AX287" s="15" t="s">
        <v>86</v>
      </c>
      <c r="AY287" s="294" t="s">
        <v>178</v>
      </c>
    </row>
    <row r="288" spans="1:51" s="14" customFormat="1" ht="12">
      <c r="A288" s="14"/>
      <c r="B288" s="273"/>
      <c r="C288" s="274"/>
      <c r="D288" s="264" t="s">
        <v>187</v>
      </c>
      <c r="E288" s="275" t="s">
        <v>140</v>
      </c>
      <c r="F288" s="276" t="s">
        <v>199</v>
      </c>
      <c r="G288" s="274"/>
      <c r="H288" s="277">
        <v>12.96</v>
      </c>
      <c r="I288" s="278"/>
      <c r="J288" s="274"/>
      <c r="K288" s="274"/>
      <c r="L288" s="279"/>
      <c r="M288" s="280"/>
      <c r="N288" s="281"/>
      <c r="O288" s="281"/>
      <c r="P288" s="281"/>
      <c r="Q288" s="281"/>
      <c r="R288" s="281"/>
      <c r="S288" s="281"/>
      <c r="T288" s="28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3" t="s">
        <v>187</v>
      </c>
      <c r="AU288" s="283" t="s">
        <v>95</v>
      </c>
      <c r="AV288" s="14" t="s">
        <v>196</v>
      </c>
      <c r="AW288" s="14" t="s">
        <v>41</v>
      </c>
      <c r="AX288" s="14" t="s">
        <v>86</v>
      </c>
      <c r="AY288" s="283" t="s">
        <v>178</v>
      </c>
    </row>
    <row r="289" spans="1:51" s="15" customFormat="1" ht="12">
      <c r="A289" s="15"/>
      <c r="B289" s="284"/>
      <c r="C289" s="285"/>
      <c r="D289" s="264" t="s">
        <v>187</v>
      </c>
      <c r="E289" s="286" t="s">
        <v>1</v>
      </c>
      <c r="F289" s="287" t="s">
        <v>397</v>
      </c>
      <c r="G289" s="285"/>
      <c r="H289" s="288">
        <v>47.25</v>
      </c>
      <c r="I289" s="289"/>
      <c r="J289" s="285"/>
      <c r="K289" s="285"/>
      <c r="L289" s="290"/>
      <c r="M289" s="291"/>
      <c r="N289" s="292"/>
      <c r="O289" s="292"/>
      <c r="P289" s="292"/>
      <c r="Q289" s="292"/>
      <c r="R289" s="292"/>
      <c r="S289" s="292"/>
      <c r="T289" s="29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4" t="s">
        <v>187</v>
      </c>
      <c r="AU289" s="294" t="s">
        <v>95</v>
      </c>
      <c r="AV289" s="15" t="s">
        <v>95</v>
      </c>
      <c r="AW289" s="15" t="s">
        <v>41</v>
      </c>
      <c r="AX289" s="15" t="s">
        <v>86</v>
      </c>
      <c r="AY289" s="294" t="s">
        <v>178</v>
      </c>
    </row>
    <row r="290" spans="1:51" s="14" customFormat="1" ht="12">
      <c r="A290" s="14"/>
      <c r="B290" s="273"/>
      <c r="C290" s="274"/>
      <c r="D290" s="264" t="s">
        <v>187</v>
      </c>
      <c r="E290" s="275" t="s">
        <v>143</v>
      </c>
      <c r="F290" s="276" t="s">
        <v>199</v>
      </c>
      <c r="G290" s="274"/>
      <c r="H290" s="277">
        <v>47.25</v>
      </c>
      <c r="I290" s="278"/>
      <c r="J290" s="274"/>
      <c r="K290" s="274"/>
      <c r="L290" s="279"/>
      <c r="M290" s="280"/>
      <c r="N290" s="281"/>
      <c r="O290" s="281"/>
      <c r="P290" s="281"/>
      <c r="Q290" s="281"/>
      <c r="R290" s="281"/>
      <c r="S290" s="281"/>
      <c r="T290" s="28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3" t="s">
        <v>187</v>
      </c>
      <c r="AU290" s="283" t="s">
        <v>95</v>
      </c>
      <c r="AV290" s="14" t="s">
        <v>196</v>
      </c>
      <c r="AW290" s="14" t="s">
        <v>41</v>
      </c>
      <c r="AX290" s="14" t="s">
        <v>86</v>
      </c>
      <c r="AY290" s="283" t="s">
        <v>178</v>
      </c>
    </row>
    <row r="291" spans="1:51" s="16" customFormat="1" ht="12">
      <c r="A291" s="16"/>
      <c r="B291" s="295"/>
      <c r="C291" s="296"/>
      <c r="D291" s="264" t="s">
        <v>187</v>
      </c>
      <c r="E291" s="297" t="s">
        <v>1</v>
      </c>
      <c r="F291" s="298" t="s">
        <v>200</v>
      </c>
      <c r="G291" s="296"/>
      <c r="H291" s="299">
        <v>60.21</v>
      </c>
      <c r="I291" s="300"/>
      <c r="J291" s="296"/>
      <c r="K291" s="296"/>
      <c r="L291" s="301"/>
      <c r="M291" s="302"/>
      <c r="N291" s="303"/>
      <c r="O291" s="303"/>
      <c r="P291" s="303"/>
      <c r="Q291" s="303"/>
      <c r="R291" s="303"/>
      <c r="S291" s="303"/>
      <c r="T291" s="304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305" t="s">
        <v>187</v>
      </c>
      <c r="AU291" s="305" t="s">
        <v>95</v>
      </c>
      <c r="AV291" s="16" t="s">
        <v>185</v>
      </c>
      <c r="AW291" s="16" t="s">
        <v>41</v>
      </c>
      <c r="AX291" s="16" t="s">
        <v>93</v>
      </c>
      <c r="AY291" s="305" t="s">
        <v>178</v>
      </c>
    </row>
    <row r="292" spans="1:65" s="2" customFormat="1" ht="21.75" customHeight="1">
      <c r="A292" s="40"/>
      <c r="B292" s="41"/>
      <c r="C292" s="249" t="s">
        <v>398</v>
      </c>
      <c r="D292" s="249" t="s">
        <v>180</v>
      </c>
      <c r="E292" s="250" t="s">
        <v>399</v>
      </c>
      <c r="F292" s="251" t="s">
        <v>400</v>
      </c>
      <c r="G292" s="252" t="s">
        <v>262</v>
      </c>
      <c r="H292" s="253">
        <v>1.728</v>
      </c>
      <c r="I292" s="254"/>
      <c r="J292" s="255">
        <f>ROUND(I292*H292,2)</f>
        <v>0</v>
      </c>
      <c r="K292" s="251" t="s">
        <v>184</v>
      </c>
      <c r="L292" s="46"/>
      <c r="M292" s="256" t="s">
        <v>1</v>
      </c>
      <c r="N292" s="257" t="s">
        <v>51</v>
      </c>
      <c r="O292" s="93"/>
      <c r="P292" s="258">
        <f>O292*H292</f>
        <v>0</v>
      </c>
      <c r="Q292" s="258">
        <v>0</v>
      </c>
      <c r="R292" s="258">
        <f>Q292*H292</f>
        <v>0</v>
      </c>
      <c r="S292" s="258">
        <v>0</v>
      </c>
      <c r="T292" s="259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60" t="s">
        <v>185</v>
      </c>
      <c r="AT292" s="260" t="s">
        <v>180</v>
      </c>
      <c r="AU292" s="260" t="s">
        <v>95</v>
      </c>
      <c r="AY292" s="18" t="s">
        <v>178</v>
      </c>
      <c r="BE292" s="261">
        <f>IF(N292="základní",J292,0)</f>
        <v>0</v>
      </c>
      <c r="BF292" s="261">
        <f>IF(N292="snížená",J292,0)</f>
        <v>0</v>
      </c>
      <c r="BG292" s="261">
        <f>IF(N292="zákl. přenesená",J292,0)</f>
        <v>0</v>
      </c>
      <c r="BH292" s="261">
        <f>IF(N292="sníž. přenesená",J292,0)</f>
        <v>0</v>
      </c>
      <c r="BI292" s="261">
        <f>IF(N292="nulová",J292,0)</f>
        <v>0</v>
      </c>
      <c r="BJ292" s="18" t="s">
        <v>93</v>
      </c>
      <c r="BK292" s="261">
        <f>ROUND(I292*H292,2)</f>
        <v>0</v>
      </c>
      <c r="BL292" s="18" t="s">
        <v>185</v>
      </c>
      <c r="BM292" s="260" t="s">
        <v>401</v>
      </c>
    </row>
    <row r="293" spans="1:51" s="15" customFormat="1" ht="12">
      <c r="A293" s="15"/>
      <c r="B293" s="284"/>
      <c r="C293" s="285"/>
      <c r="D293" s="264" t="s">
        <v>187</v>
      </c>
      <c r="E293" s="286" t="s">
        <v>1</v>
      </c>
      <c r="F293" s="287" t="s">
        <v>402</v>
      </c>
      <c r="G293" s="285"/>
      <c r="H293" s="288">
        <v>117.76</v>
      </c>
      <c r="I293" s="289"/>
      <c r="J293" s="285"/>
      <c r="K293" s="285"/>
      <c r="L293" s="290"/>
      <c r="M293" s="291"/>
      <c r="N293" s="292"/>
      <c r="O293" s="292"/>
      <c r="P293" s="292"/>
      <c r="Q293" s="292"/>
      <c r="R293" s="292"/>
      <c r="S293" s="292"/>
      <c r="T293" s="293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94" t="s">
        <v>187</v>
      </c>
      <c r="AU293" s="294" t="s">
        <v>95</v>
      </c>
      <c r="AV293" s="15" t="s">
        <v>95</v>
      </c>
      <c r="AW293" s="15" t="s">
        <v>41</v>
      </c>
      <c r="AX293" s="15" t="s">
        <v>86</v>
      </c>
      <c r="AY293" s="294" t="s">
        <v>178</v>
      </c>
    </row>
    <row r="294" spans="1:51" s="14" customFormat="1" ht="12">
      <c r="A294" s="14"/>
      <c r="B294" s="273"/>
      <c r="C294" s="274"/>
      <c r="D294" s="264" t="s">
        <v>187</v>
      </c>
      <c r="E294" s="275" t="s">
        <v>1</v>
      </c>
      <c r="F294" s="276" t="s">
        <v>199</v>
      </c>
      <c r="G294" s="274"/>
      <c r="H294" s="277">
        <v>117.76</v>
      </c>
      <c r="I294" s="278"/>
      <c r="J294" s="274"/>
      <c r="K294" s="274"/>
      <c r="L294" s="279"/>
      <c r="M294" s="280"/>
      <c r="N294" s="281"/>
      <c r="O294" s="281"/>
      <c r="P294" s="281"/>
      <c r="Q294" s="281"/>
      <c r="R294" s="281"/>
      <c r="S294" s="281"/>
      <c r="T294" s="28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3" t="s">
        <v>187</v>
      </c>
      <c r="AU294" s="283" t="s">
        <v>95</v>
      </c>
      <c r="AV294" s="14" t="s">
        <v>196</v>
      </c>
      <c r="AW294" s="14" t="s">
        <v>41</v>
      </c>
      <c r="AX294" s="14" t="s">
        <v>86</v>
      </c>
      <c r="AY294" s="283" t="s">
        <v>178</v>
      </c>
    </row>
    <row r="295" spans="1:51" s="13" customFormat="1" ht="12">
      <c r="A295" s="13"/>
      <c r="B295" s="262"/>
      <c r="C295" s="263"/>
      <c r="D295" s="264" t="s">
        <v>187</v>
      </c>
      <c r="E295" s="265" t="s">
        <v>1</v>
      </c>
      <c r="F295" s="266" t="s">
        <v>403</v>
      </c>
      <c r="G295" s="263"/>
      <c r="H295" s="265" t="s">
        <v>1</v>
      </c>
      <c r="I295" s="267"/>
      <c r="J295" s="263"/>
      <c r="K295" s="263"/>
      <c r="L295" s="268"/>
      <c r="M295" s="269"/>
      <c r="N295" s="270"/>
      <c r="O295" s="270"/>
      <c r="P295" s="270"/>
      <c r="Q295" s="270"/>
      <c r="R295" s="270"/>
      <c r="S295" s="270"/>
      <c r="T295" s="27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2" t="s">
        <v>187</v>
      </c>
      <c r="AU295" s="272" t="s">
        <v>95</v>
      </c>
      <c r="AV295" s="13" t="s">
        <v>93</v>
      </c>
      <c r="AW295" s="13" t="s">
        <v>41</v>
      </c>
      <c r="AX295" s="13" t="s">
        <v>86</v>
      </c>
      <c r="AY295" s="272" t="s">
        <v>178</v>
      </c>
    </row>
    <row r="296" spans="1:51" s="15" customFormat="1" ht="12">
      <c r="A296" s="15"/>
      <c r="B296" s="284"/>
      <c r="C296" s="285"/>
      <c r="D296" s="264" t="s">
        <v>187</v>
      </c>
      <c r="E296" s="286" t="s">
        <v>1</v>
      </c>
      <c r="F296" s="287" t="s">
        <v>404</v>
      </c>
      <c r="G296" s="285"/>
      <c r="H296" s="288">
        <v>-1.35</v>
      </c>
      <c r="I296" s="289"/>
      <c r="J296" s="285"/>
      <c r="K296" s="285"/>
      <c r="L296" s="290"/>
      <c r="M296" s="291"/>
      <c r="N296" s="292"/>
      <c r="O296" s="292"/>
      <c r="P296" s="292"/>
      <c r="Q296" s="292"/>
      <c r="R296" s="292"/>
      <c r="S296" s="292"/>
      <c r="T296" s="29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94" t="s">
        <v>187</v>
      </c>
      <c r="AU296" s="294" t="s">
        <v>95</v>
      </c>
      <c r="AV296" s="15" t="s">
        <v>95</v>
      </c>
      <c r="AW296" s="15" t="s">
        <v>41</v>
      </c>
      <c r="AX296" s="15" t="s">
        <v>86</v>
      </c>
      <c r="AY296" s="294" t="s">
        <v>178</v>
      </c>
    </row>
    <row r="297" spans="1:51" s="14" customFormat="1" ht="12">
      <c r="A297" s="14"/>
      <c r="B297" s="273"/>
      <c r="C297" s="274"/>
      <c r="D297" s="264" t="s">
        <v>187</v>
      </c>
      <c r="E297" s="275" t="s">
        <v>1</v>
      </c>
      <c r="F297" s="276" t="s">
        <v>199</v>
      </c>
      <c r="G297" s="274"/>
      <c r="H297" s="277">
        <v>-1.35</v>
      </c>
      <c r="I297" s="278"/>
      <c r="J297" s="274"/>
      <c r="K297" s="274"/>
      <c r="L297" s="279"/>
      <c r="M297" s="280"/>
      <c r="N297" s="281"/>
      <c r="O297" s="281"/>
      <c r="P297" s="281"/>
      <c r="Q297" s="281"/>
      <c r="R297" s="281"/>
      <c r="S297" s="281"/>
      <c r="T297" s="28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3" t="s">
        <v>187</v>
      </c>
      <c r="AU297" s="283" t="s">
        <v>95</v>
      </c>
      <c r="AV297" s="14" t="s">
        <v>196</v>
      </c>
      <c r="AW297" s="14" t="s">
        <v>41</v>
      </c>
      <c r="AX297" s="14" t="s">
        <v>86</v>
      </c>
      <c r="AY297" s="283" t="s">
        <v>178</v>
      </c>
    </row>
    <row r="298" spans="1:51" s="13" customFormat="1" ht="12">
      <c r="A298" s="13"/>
      <c r="B298" s="262"/>
      <c r="C298" s="263"/>
      <c r="D298" s="264" t="s">
        <v>187</v>
      </c>
      <c r="E298" s="265" t="s">
        <v>1</v>
      </c>
      <c r="F298" s="266" t="s">
        <v>405</v>
      </c>
      <c r="G298" s="263"/>
      <c r="H298" s="265" t="s">
        <v>1</v>
      </c>
      <c r="I298" s="267"/>
      <c r="J298" s="263"/>
      <c r="K298" s="263"/>
      <c r="L298" s="268"/>
      <c r="M298" s="269"/>
      <c r="N298" s="270"/>
      <c r="O298" s="270"/>
      <c r="P298" s="270"/>
      <c r="Q298" s="270"/>
      <c r="R298" s="270"/>
      <c r="S298" s="270"/>
      <c r="T298" s="27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72" t="s">
        <v>187</v>
      </c>
      <c r="AU298" s="272" t="s">
        <v>95</v>
      </c>
      <c r="AV298" s="13" t="s">
        <v>93</v>
      </c>
      <c r="AW298" s="13" t="s">
        <v>41</v>
      </c>
      <c r="AX298" s="13" t="s">
        <v>86</v>
      </c>
      <c r="AY298" s="272" t="s">
        <v>178</v>
      </c>
    </row>
    <row r="299" spans="1:51" s="15" customFormat="1" ht="12">
      <c r="A299" s="15"/>
      <c r="B299" s="284"/>
      <c r="C299" s="285"/>
      <c r="D299" s="264" t="s">
        <v>187</v>
      </c>
      <c r="E299" s="286" t="s">
        <v>1</v>
      </c>
      <c r="F299" s="287" t="s">
        <v>406</v>
      </c>
      <c r="G299" s="285"/>
      <c r="H299" s="288">
        <v>-0.378</v>
      </c>
      <c r="I299" s="289"/>
      <c r="J299" s="285"/>
      <c r="K299" s="285"/>
      <c r="L299" s="290"/>
      <c r="M299" s="291"/>
      <c r="N299" s="292"/>
      <c r="O299" s="292"/>
      <c r="P299" s="292"/>
      <c r="Q299" s="292"/>
      <c r="R299" s="292"/>
      <c r="S299" s="292"/>
      <c r="T299" s="29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4" t="s">
        <v>187</v>
      </c>
      <c r="AU299" s="294" t="s">
        <v>95</v>
      </c>
      <c r="AV299" s="15" t="s">
        <v>95</v>
      </c>
      <c r="AW299" s="15" t="s">
        <v>41</v>
      </c>
      <c r="AX299" s="15" t="s">
        <v>86</v>
      </c>
      <c r="AY299" s="294" t="s">
        <v>178</v>
      </c>
    </row>
    <row r="300" spans="1:51" s="15" customFormat="1" ht="12">
      <c r="A300" s="15"/>
      <c r="B300" s="284"/>
      <c r="C300" s="285"/>
      <c r="D300" s="264" t="s">
        <v>187</v>
      </c>
      <c r="E300" s="286" t="s">
        <v>1</v>
      </c>
      <c r="F300" s="287" t="s">
        <v>407</v>
      </c>
      <c r="G300" s="285"/>
      <c r="H300" s="288">
        <v>-47.25</v>
      </c>
      <c r="I300" s="289"/>
      <c r="J300" s="285"/>
      <c r="K300" s="285"/>
      <c r="L300" s="290"/>
      <c r="M300" s="291"/>
      <c r="N300" s="292"/>
      <c r="O300" s="292"/>
      <c r="P300" s="292"/>
      <c r="Q300" s="292"/>
      <c r="R300" s="292"/>
      <c r="S300" s="292"/>
      <c r="T300" s="29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4" t="s">
        <v>187</v>
      </c>
      <c r="AU300" s="294" t="s">
        <v>95</v>
      </c>
      <c r="AV300" s="15" t="s">
        <v>95</v>
      </c>
      <c r="AW300" s="15" t="s">
        <v>41</v>
      </c>
      <c r="AX300" s="15" t="s">
        <v>86</v>
      </c>
      <c r="AY300" s="294" t="s">
        <v>178</v>
      </c>
    </row>
    <row r="301" spans="1:51" s="15" customFormat="1" ht="12">
      <c r="A301" s="15"/>
      <c r="B301" s="284"/>
      <c r="C301" s="285"/>
      <c r="D301" s="264" t="s">
        <v>187</v>
      </c>
      <c r="E301" s="286" t="s">
        <v>1</v>
      </c>
      <c r="F301" s="287" t="s">
        <v>408</v>
      </c>
      <c r="G301" s="285"/>
      <c r="H301" s="288">
        <v>-12.96</v>
      </c>
      <c r="I301" s="289"/>
      <c r="J301" s="285"/>
      <c r="K301" s="285"/>
      <c r="L301" s="290"/>
      <c r="M301" s="291"/>
      <c r="N301" s="292"/>
      <c r="O301" s="292"/>
      <c r="P301" s="292"/>
      <c r="Q301" s="292"/>
      <c r="R301" s="292"/>
      <c r="S301" s="292"/>
      <c r="T301" s="29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4" t="s">
        <v>187</v>
      </c>
      <c r="AU301" s="294" t="s">
        <v>95</v>
      </c>
      <c r="AV301" s="15" t="s">
        <v>95</v>
      </c>
      <c r="AW301" s="15" t="s">
        <v>41</v>
      </c>
      <c r="AX301" s="15" t="s">
        <v>86</v>
      </c>
      <c r="AY301" s="294" t="s">
        <v>178</v>
      </c>
    </row>
    <row r="302" spans="1:51" s="15" customFormat="1" ht="12">
      <c r="A302" s="15"/>
      <c r="B302" s="284"/>
      <c r="C302" s="285"/>
      <c r="D302" s="264" t="s">
        <v>187</v>
      </c>
      <c r="E302" s="286" t="s">
        <v>1</v>
      </c>
      <c r="F302" s="287" t="s">
        <v>409</v>
      </c>
      <c r="G302" s="285"/>
      <c r="H302" s="288">
        <v>-0.144</v>
      </c>
      <c r="I302" s="289"/>
      <c r="J302" s="285"/>
      <c r="K302" s="285"/>
      <c r="L302" s="290"/>
      <c r="M302" s="291"/>
      <c r="N302" s="292"/>
      <c r="O302" s="292"/>
      <c r="P302" s="292"/>
      <c r="Q302" s="292"/>
      <c r="R302" s="292"/>
      <c r="S302" s="292"/>
      <c r="T302" s="293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4" t="s">
        <v>187</v>
      </c>
      <c r="AU302" s="294" t="s">
        <v>95</v>
      </c>
      <c r="AV302" s="15" t="s">
        <v>95</v>
      </c>
      <c r="AW302" s="15" t="s">
        <v>41</v>
      </c>
      <c r="AX302" s="15" t="s">
        <v>86</v>
      </c>
      <c r="AY302" s="294" t="s">
        <v>178</v>
      </c>
    </row>
    <row r="303" spans="1:51" s="14" customFormat="1" ht="12">
      <c r="A303" s="14"/>
      <c r="B303" s="273"/>
      <c r="C303" s="274"/>
      <c r="D303" s="264" t="s">
        <v>187</v>
      </c>
      <c r="E303" s="275" t="s">
        <v>1</v>
      </c>
      <c r="F303" s="276" t="s">
        <v>199</v>
      </c>
      <c r="G303" s="274"/>
      <c r="H303" s="277">
        <v>-60.732</v>
      </c>
      <c r="I303" s="278"/>
      <c r="J303" s="274"/>
      <c r="K303" s="274"/>
      <c r="L303" s="279"/>
      <c r="M303" s="280"/>
      <c r="N303" s="281"/>
      <c r="O303" s="281"/>
      <c r="P303" s="281"/>
      <c r="Q303" s="281"/>
      <c r="R303" s="281"/>
      <c r="S303" s="281"/>
      <c r="T303" s="28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3" t="s">
        <v>187</v>
      </c>
      <c r="AU303" s="283" t="s">
        <v>95</v>
      </c>
      <c r="AV303" s="14" t="s">
        <v>196</v>
      </c>
      <c r="AW303" s="14" t="s">
        <v>41</v>
      </c>
      <c r="AX303" s="14" t="s">
        <v>86</v>
      </c>
      <c r="AY303" s="283" t="s">
        <v>178</v>
      </c>
    </row>
    <row r="304" spans="1:51" s="13" customFormat="1" ht="12">
      <c r="A304" s="13"/>
      <c r="B304" s="262"/>
      <c r="C304" s="263"/>
      <c r="D304" s="264" t="s">
        <v>187</v>
      </c>
      <c r="E304" s="265" t="s">
        <v>1</v>
      </c>
      <c r="F304" s="266" t="s">
        <v>410</v>
      </c>
      <c r="G304" s="263"/>
      <c r="H304" s="265" t="s">
        <v>1</v>
      </c>
      <c r="I304" s="267"/>
      <c r="J304" s="263"/>
      <c r="K304" s="263"/>
      <c r="L304" s="268"/>
      <c r="M304" s="269"/>
      <c r="N304" s="270"/>
      <c r="O304" s="270"/>
      <c r="P304" s="270"/>
      <c r="Q304" s="270"/>
      <c r="R304" s="270"/>
      <c r="S304" s="270"/>
      <c r="T304" s="27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72" t="s">
        <v>187</v>
      </c>
      <c r="AU304" s="272" t="s">
        <v>95</v>
      </c>
      <c r="AV304" s="13" t="s">
        <v>93</v>
      </c>
      <c r="AW304" s="13" t="s">
        <v>41</v>
      </c>
      <c r="AX304" s="13" t="s">
        <v>86</v>
      </c>
      <c r="AY304" s="272" t="s">
        <v>178</v>
      </c>
    </row>
    <row r="305" spans="1:51" s="15" customFormat="1" ht="12">
      <c r="A305" s="15"/>
      <c r="B305" s="284"/>
      <c r="C305" s="285"/>
      <c r="D305" s="264" t="s">
        <v>187</v>
      </c>
      <c r="E305" s="286" t="s">
        <v>1</v>
      </c>
      <c r="F305" s="287" t="s">
        <v>411</v>
      </c>
      <c r="G305" s="285"/>
      <c r="H305" s="288">
        <v>-53.95</v>
      </c>
      <c r="I305" s="289"/>
      <c r="J305" s="285"/>
      <c r="K305" s="285"/>
      <c r="L305" s="290"/>
      <c r="M305" s="291"/>
      <c r="N305" s="292"/>
      <c r="O305" s="292"/>
      <c r="P305" s="292"/>
      <c r="Q305" s="292"/>
      <c r="R305" s="292"/>
      <c r="S305" s="292"/>
      <c r="T305" s="293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4" t="s">
        <v>187</v>
      </c>
      <c r="AU305" s="294" t="s">
        <v>95</v>
      </c>
      <c r="AV305" s="15" t="s">
        <v>95</v>
      </c>
      <c r="AW305" s="15" t="s">
        <v>41</v>
      </c>
      <c r="AX305" s="15" t="s">
        <v>86</v>
      </c>
      <c r="AY305" s="294" t="s">
        <v>178</v>
      </c>
    </row>
    <row r="306" spans="1:51" s="16" customFormat="1" ht="12">
      <c r="A306" s="16"/>
      <c r="B306" s="295"/>
      <c r="C306" s="296"/>
      <c r="D306" s="264" t="s">
        <v>187</v>
      </c>
      <c r="E306" s="297" t="s">
        <v>150</v>
      </c>
      <c r="F306" s="298" t="s">
        <v>412</v>
      </c>
      <c r="G306" s="296"/>
      <c r="H306" s="299">
        <v>1.72800000000001</v>
      </c>
      <c r="I306" s="300"/>
      <c r="J306" s="296"/>
      <c r="K306" s="296"/>
      <c r="L306" s="301"/>
      <c r="M306" s="302"/>
      <c r="N306" s="303"/>
      <c r="O306" s="303"/>
      <c r="P306" s="303"/>
      <c r="Q306" s="303"/>
      <c r="R306" s="303"/>
      <c r="S306" s="303"/>
      <c r="T306" s="304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305" t="s">
        <v>187</v>
      </c>
      <c r="AU306" s="305" t="s">
        <v>95</v>
      </c>
      <c r="AV306" s="16" t="s">
        <v>185</v>
      </c>
      <c r="AW306" s="16" t="s">
        <v>41</v>
      </c>
      <c r="AX306" s="16" t="s">
        <v>93</v>
      </c>
      <c r="AY306" s="305" t="s">
        <v>178</v>
      </c>
    </row>
    <row r="307" spans="1:65" s="2" customFormat="1" ht="16.5" customHeight="1">
      <c r="A307" s="40"/>
      <c r="B307" s="41"/>
      <c r="C307" s="249" t="s">
        <v>413</v>
      </c>
      <c r="D307" s="249" t="s">
        <v>180</v>
      </c>
      <c r="E307" s="250" t="s">
        <v>414</v>
      </c>
      <c r="F307" s="251" t="s">
        <v>415</v>
      </c>
      <c r="G307" s="252" t="s">
        <v>262</v>
      </c>
      <c r="H307" s="253">
        <v>0.144</v>
      </c>
      <c r="I307" s="254"/>
      <c r="J307" s="255">
        <f>ROUND(I307*H307,2)</f>
        <v>0</v>
      </c>
      <c r="K307" s="251" t="s">
        <v>348</v>
      </c>
      <c r="L307" s="46"/>
      <c r="M307" s="256" t="s">
        <v>1</v>
      </c>
      <c r="N307" s="257" t="s">
        <v>51</v>
      </c>
      <c r="O307" s="93"/>
      <c r="P307" s="258">
        <f>O307*H307</f>
        <v>0</v>
      </c>
      <c r="Q307" s="258">
        <v>0</v>
      </c>
      <c r="R307" s="258">
        <f>Q307*H307</f>
        <v>0</v>
      </c>
      <c r="S307" s="258">
        <v>0</v>
      </c>
      <c r="T307" s="25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60" t="s">
        <v>185</v>
      </c>
      <c r="AT307" s="260" t="s">
        <v>180</v>
      </c>
      <c r="AU307" s="260" t="s">
        <v>95</v>
      </c>
      <c r="AY307" s="18" t="s">
        <v>178</v>
      </c>
      <c r="BE307" s="261">
        <f>IF(N307="základní",J307,0)</f>
        <v>0</v>
      </c>
      <c r="BF307" s="261">
        <f>IF(N307="snížená",J307,0)</f>
        <v>0</v>
      </c>
      <c r="BG307" s="261">
        <f>IF(N307="zákl. přenesená",J307,0)</f>
        <v>0</v>
      </c>
      <c r="BH307" s="261">
        <f>IF(N307="sníž. přenesená",J307,0)</f>
        <v>0</v>
      </c>
      <c r="BI307" s="261">
        <f>IF(N307="nulová",J307,0)</f>
        <v>0</v>
      </c>
      <c r="BJ307" s="18" t="s">
        <v>93</v>
      </c>
      <c r="BK307" s="261">
        <f>ROUND(I307*H307,2)</f>
        <v>0</v>
      </c>
      <c r="BL307" s="18" t="s">
        <v>185</v>
      </c>
      <c r="BM307" s="260" t="s">
        <v>416</v>
      </c>
    </row>
    <row r="308" spans="1:51" s="13" customFormat="1" ht="12">
      <c r="A308" s="13"/>
      <c r="B308" s="262"/>
      <c r="C308" s="263"/>
      <c r="D308" s="264" t="s">
        <v>187</v>
      </c>
      <c r="E308" s="265" t="s">
        <v>1</v>
      </c>
      <c r="F308" s="266" t="s">
        <v>417</v>
      </c>
      <c r="G308" s="263"/>
      <c r="H308" s="265" t="s">
        <v>1</v>
      </c>
      <c r="I308" s="267"/>
      <c r="J308" s="263"/>
      <c r="K308" s="263"/>
      <c r="L308" s="268"/>
      <c r="M308" s="269"/>
      <c r="N308" s="270"/>
      <c r="O308" s="270"/>
      <c r="P308" s="270"/>
      <c r="Q308" s="270"/>
      <c r="R308" s="270"/>
      <c r="S308" s="270"/>
      <c r="T308" s="27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72" t="s">
        <v>187</v>
      </c>
      <c r="AU308" s="272" t="s">
        <v>95</v>
      </c>
      <c r="AV308" s="13" t="s">
        <v>93</v>
      </c>
      <c r="AW308" s="13" t="s">
        <v>41</v>
      </c>
      <c r="AX308" s="13" t="s">
        <v>86</v>
      </c>
      <c r="AY308" s="272" t="s">
        <v>178</v>
      </c>
    </row>
    <row r="309" spans="1:51" s="15" customFormat="1" ht="12">
      <c r="A309" s="15"/>
      <c r="B309" s="284"/>
      <c r="C309" s="285"/>
      <c r="D309" s="264" t="s">
        <v>187</v>
      </c>
      <c r="E309" s="286" t="s">
        <v>1</v>
      </c>
      <c r="F309" s="287" t="s">
        <v>418</v>
      </c>
      <c r="G309" s="285"/>
      <c r="H309" s="288">
        <v>0.144</v>
      </c>
      <c r="I309" s="289"/>
      <c r="J309" s="285"/>
      <c r="K309" s="285"/>
      <c r="L309" s="290"/>
      <c r="M309" s="291"/>
      <c r="N309" s="292"/>
      <c r="O309" s="292"/>
      <c r="P309" s="292"/>
      <c r="Q309" s="292"/>
      <c r="R309" s="292"/>
      <c r="S309" s="292"/>
      <c r="T309" s="29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94" t="s">
        <v>187</v>
      </c>
      <c r="AU309" s="294" t="s">
        <v>95</v>
      </c>
      <c r="AV309" s="15" t="s">
        <v>95</v>
      </c>
      <c r="AW309" s="15" t="s">
        <v>41</v>
      </c>
      <c r="AX309" s="15" t="s">
        <v>86</v>
      </c>
      <c r="AY309" s="294" t="s">
        <v>178</v>
      </c>
    </row>
    <row r="310" spans="1:51" s="14" customFormat="1" ht="12">
      <c r="A310" s="14"/>
      <c r="B310" s="273"/>
      <c r="C310" s="274"/>
      <c r="D310" s="264" t="s">
        <v>187</v>
      </c>
      <c r="E310" s="275" t="s">
        <v>148</v>
      </c>
      <c r="F310" s="276" t="s">
        <v>199</v>
      </c>
      <c r="G310" s="274"/>
      <c r="H310" s="277">
        <v>0.144</v>
      </c>
      <c r="I310" s="278"/>
      <c r="J310" s="274"/>
      <c r="K310" s="274"/>
      <c r="L310" s="279"/>
      <c r="M310" s="280"/>
      <c r="N310" s="281"/>
      <c r="O310" s="281"/>
      <c r="P310" s="281"/>
      <c r="Q310" s="281"/>
      <c r="R310" s="281"/>
      <c r="S310" s="281"/>
      <c r="T310" s="28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3" t="s">
        <v>187</v>
      </c>
      <c r="AU310" s="283" t="s">
        <v>95</v>
      </c>
      <c r="AV310" s="14" t="s">
        <v>196</v>
      </c>
      <c r="AW310" s="14" t="s">
        <v>41</v>
      </c>
      <c r="AX310" s="14" t="s">
        <v>93</v>
      </c>
      <c r="AY310" s="283" t="s">
        <v>178</v>
      </c>
    </row>
    <row r="311" spans="1:63" s="12" customFormat="1" ht="22.8" customHeight="1">
      <c r="A311" s="12"/>
      <c r="B311" s="233"/>
      <c r="C311" s="234"/>
      <c r="D311" s="235" t="s">
        <v>85</v>
      </c>
      <c r="E311" s="247" t="s">
        <v>419</v>
      </c>
      <c r="F311" s="247" t="s">
        <v>420</v>
      </c>
      <c r="G311" s="234"/>
      <c r="H311" s="234"/>
      <c r="I311" s="237"/>
      <c r="J311" s="248">
        <f>BK311</f>
        <v>0</v>
      </c>
      <c r="K311" s="234"/>
      <c r="L311" s="239"/>
      <c r="M311" s="240"/>
      <c r="N311" s="241"/>
      <c r="O311" s="241"/>
      <c r="P311" s="242">
        <f>SUM(P312:P317)</f>
        <v>0</v>
      </c>
      <c r="Q311" s="241"/>
      <c r="R311" s="242">
        <f>SUM(R312:R317)</f>
        <v>0</v>
      </c>
      <c r="S311" s="241"/>
      <c r="T311" s="243">
        <f>SUM(T312:T317)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44" t="s">
        <v>93</v>
      </c>
      <c r="AT311" s="245" t="s">
        <v>85</v>
      </c>
      <c r="AU311" s="245" t="s">
        <v>93</v>
      </c>
      <c r="AY311" s="244" t="s">
        <v>178</v>
      </c>
      <c r="BK311" s="246">
        <f>SUM(BK312:BK317)</f>
        <v>0</v>
      </c>
    </row>
    <row r="312" spans="1:65" s="2" customFormat="1" ht="16.5" customHeight="1">
      <c r="A312" s="40"/>
      <c r="B312" s="41"/>
      <c r="C312" s="249" t="s">
        <v>421</v>
      </c>
      <c r="D312" s="249" t="s">
        <v>180</v>
      </c>
      <c r="E312" s="250" t="s">
        <v>422</v>
      </c>
      <c r="F312" s="251" t="s">
        <v>423</v>
      </c>
      <c r="G312" s="252" t="s">
        <v>262</v>
      </c>
      <c r="H312" s="253">
        <v>29.415</v>
      </c>
      <c r="I312" s="254"/>
      <c r="J312" s="255">
        <f>ROUND(I312*H312,2)</f>
        <v>0</v>
      </c>
      <c r="K312" s="251" t="s">
        <v>184</v>
      </c>
      <c r="L312" s="46"/>
      <c r="M312" s="256" t="s">
        <v>1</v>
      </c>
      <c r="N312" s="257" t="s">
        <v>51</v>
      </c>
      <c r="O312" s="93"/>
      <c r="P312" s="258">
        <f>O312*H312</f>
        <v>0</v>
      </c>
      <c r="Q312" s="258">
        <v>0</v>
      </c>
      <c r="R312" s="258">
        <f>Q312*H312</f>
        <v>0</v>
      </c>
      <c r="S312" s="258">
        <v>0</v>
      </c>
      <c r="T312" s="25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60" t="s">
        <v>185</v>
      </c>
      <c r="AT312" s="260" t="s">
        <v>180</v>
      </c>
      <c r="AU312" s="260" t="s">
        <v>95</v>
      </c>
      <c r="AY312" s="18" t="s">
        <v>178</v>
      </c>
      <c r="BE312" s="261">
        <f>IF(N312="základní",J312,0)</f>
        <v>0</v>
      </c>
      <c r="BF312" s="261">
        <f>IF(N312="snížená",J312,0)</f>
        <v>0</v>
      </c>
      <c r="BG312" s="261">
        <f>IF(N312="zákl. přenesená",J312,0)</f>
        <v>0</v>
      </c>
      <c r="BH312" s="261">
        <f>IF(N312="sníž. přenesená",J312,0)</f>
        <v>0</v>
      </c>
      <c r="BI312" s="261">
        <f>IF(N312="nulová",J312,0)</f>
        <v>0</v>
      </c>
      <c r="BJ312" s="18" t="s">
        <v>93</v>
      </c>
      <c r="BK312" s="261">
        <f>ROUND(I312*H312,2)</f>
        <v>0</v>
      </c>
      <c r="BL312" s="18" t="s">
        <v>185</v>
      </c>
      <c r="BM312" s="260" t="s">
        <v>424</v>
      </c>
    </row>
    <row r="313" spans="1:51" s="15" customFormat="1" ht="12">
      <c r="A313" s="15"/>
      <c r="B313" s="284"/>
      <c r="C313" s="285"/>
      <c r="D313" s="264" t="s">
        <v>187</v>
      </c>
      <c r="E313" s="286" t="s">
        <v>1</v>
      </c>
      <c r="F313" s="287" t="s">
        <v>425</v>
      </c>
      <c r="G313" s="285"/>
      <c r="H313" s="288">
        <v>29.675</v>
      </c>
      <c r="I313" s="289"/>
      <c r="J313" s="285"/>
      <c r="K313" s="285"/>
      <c r="L313" s="290"/>
      <c r="M313" s="291"/>
      <c r="N313" s="292"/>
      <c r="O313" s="292"/>
      <c r="P313" s="292"/>
      <c r="Q313" s="292"/>
      <c r="R313" s="292"/>
      <c r="S313" s="292"/>
      <c r="T313" s="29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94" t="s">
        <v>187</v>
      </c>
      <c r="AU313" s="294" t="s">
        <v>95</v>
      </c>
      <c r="AV313" s="15" t="s">
        <v>95</v>
      </c>
      <c r="AW313" s="15" t="s">
        <v>41</v>
      </c>
      <c r="AX313" s="15" t="s">
        <v>86</v>
      </c>
      <c r="AY313" s="294" t="s">
        <v>178</v>
      </c>
    </row>
    <row r="314" spans="1:51" s="15" customFormat="1" ht="12">
      <c r="A314" s="15"/>
      <c r="B314" s="284"/>
      <c r="C314" s="285"/>
      <c r="D314" s="264" t="s">
        <v>187</v>
      </c>
      <c r="E314" s="286" t="s">
        <v>1</v>
      </c>
      <c r="F314" s="287" t="s">
        <v>426</v>
      </c>
      <c r="G314" s="285"/>
      <c r="H314" s="288">
        <v>-0.26</v>
      </c>
      <c r="I314" s="289"/>
      <c r="J314" s="285"/>
      <c r="K314" s="285"/>
      <c r="L314" s="290"/>
      <c r="M314" s="291"/>
      <c r="N314" s="292"/>
      <c r="O314" s="292"/>
      <c r="P314" s="292"/>
      <c r="Q314" s="292"/>
      <c r="R314" s="292"/>
      <c r="S314" s="292"/>
      <c r="T314" s="293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94" t="s">
        <v>187</v>
      </c>
      <c r="AU314" s="294" t="s">
        <v>95</v>
      </c>
      <c r="AV314" s="15" t="s">
        <v>95</v>
      </c>
      <c r="AW314" s="15" t="s">
        <v>41</v>
      </c>
      <c r="AX314" s="15" t="s">
        <v>86</v>
      </c>
      <c r="AY314" s="294" t="s">
        <v>178</v>
      </c>
    </row>
    <row r="315" spans="1:51" s="16" customFormat="1" ht="12">
      <c r="A315" s="16"/>
      <c r="B315" s="295"/>
      <c r="C315" s="296"/>
      <c r="D315" s="264" t="s">
        <v>187</v>
      </c>
      <c r="E315" s="297" t="s">
        <v>1</v>
      </c>
      <c r="F315" s="298" t="s">
        <v>200</v>
      </c>
      <c r="G315" s="296"/>
      <c r="H315" s="299">
        <v>29.415</v>
      </c>
      <c r="I315" s="300"/>
      <c r="J315" s="296"/>
      <c r="K315" s="296"/>
      <c r="L315" s="301"/>
      <c r="M315" s="302"/>
      <c r="N315" s="303"/>
      <c r="O315" s="303"/>
      <c r="P315" s="303"/>
      <c r="Q315" s="303"/>
      <c r="R315" s="303"/>
      <c r="S315" s="303"/>
      <c r="T315" s="304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305" t="s">
        <v>187</v>
      </c>
      <c r="AU315" s="305" t="s">
        <v>95</v>
      </c>
      <c r="AV315" s="16" t="s">
        <v>185</v>
      </c>
      <c r="AW315" s="16" t="s">
        <v>41</v>
      </c>
      <c r="AX315" s="16" t="s">
        <v>93</v>
      </c>
      <c r="AY315" s="305" t="s">
        <v>178</v>
      </c>
    </row>
    <row r="316" spans="1:65" s="2" customFormat="1" ht="16.5" customHeight="1">
      <c r="A316" s="40"/>
      <c r="B316" s="41"/>
      <c r="C316" s="249" t="s">
        <v>427</v>
      </c>
      <c r="D316" s="249" t="s">
        <v>180</v>
      </c>
      <c r="E316" s="250" t="s">
        <v>428</v>
      </c>
      <c r="F316" s="251" t="s">
        <v>429</v>
      </c>
      <c r="G316" s="252" t="s">
        <v>262</v>
      </c>
      <c r="H316" s="253">
        <v>0.26</v>
      </c>
      <c r="I316" s="254"/>
      <c r="J316" s="255">
        <f>ROUND(I316*H316,2)</f>
        <v>0</v>
      </c>
      <c r="K316" s="251" t="s">
        <v>184</v>
      </c>
      <c r="L316" s="46"/>
      <c r="M316" s="256" t="s">
        <v>1</v>
      </c>
      <c r="N316" s="257" t="s">
        <v>51</v>
      </c>
      <c r="O316" s="93"/>
      <c r="P316" s="258">
        <f>O316*H316</f>
        <v>0</v>
      </c>
      <c r="Q316" s="258">
        <v>0</v>
      </c>
      <c r="R316" s="258">
        <f>Q316*H316</f>
        <v>0</v>
      </c>
      <c r="S316" s="258">
        <v>0</v>
      </c>
      <c r="T316" s="259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60" t="s">
        <v>185</v>
      </c>
      <c r="AT316" s="260" t="s">
        <v>180</v>
      </c>
      <c r="AU316" s="260" t="s">
        <v>95</v>
      </c>
      <c r="AY316" s="18" t="s">
        <v>178</v>
      </c>
      <c r="BE316" s="261">
        <f>IF(N316="základní",J316,0)</f>
        <v>0</v>
      </c>
      <c r="BF316" s="261">
        <f>IF(N316="snížená",J316,0)</f>
        <v>0</v>
      </c>
      <c r="BG316" s="261">
        <f>IF(N316="zákl. přenesená",J316,0)</f>
        <v>0</v>
      </c>
      <c r="BH316" s="261">
        <f>IF(N316="sníž. přenesená",J316,0)</f>
        <v>0</v>
      </c>
      <c r="BI316" s="261">
        <f>IF(N316="nulová",J316,0)</f>
        <v>0</v>
      </c>
      <c r="BJ316" s="18" t="s">
        <v>93</v>
      </c>
      <c r="BK316" s="261">
        <f>ROUND(I316*H316,2)</f>
        <v>0</v>
      </c>
      <c r="BL316" s="18" t="s">
        <v>185</v>
      </c>
      <c r="BM316" s="260" t="s">
        <v>430</v>
      </c>
    </row>
    <row r="317" spans="1:51" s="15" customFormat="1" ht="12">
      <c r="A317" s="15"/>
      <c r="B317" s="284"/>
      <c r="C317" s="285"/>
      <c r="D317" s="264" t="s">
        <v>187</v>
      </c>
      <c r="E317" s="286" t="s">
        <v>1</v>
      </c>
      <c r="F317" s="287" t="s">
        <v>431</v>
      </c>
      <c r="G317" s="285"/>
      <c r="H317" s="288">
        <v>0.26</v>
      </c>
      <c r="I317" s="289"/>
      <c r="J317" s="285"/>
      <c r="K317" s="285"/>
      <c r="L317" s="290"/>
      <c r="M317" s="316"/>
      <c r="N317" s="317"/>
      <c r="O317" s="317"/>
      <c r="P317" s="317"/>
      <c r="Q317" s="317"/>
      <c r="R317" s="317"/>
      <c r="S317" s="317"/>
      <c r="T317" s="318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94" t="s">
        <v>187</v>
      </c>
      <c r="AU317" s="294" t="s">
        <v>95</v>
      </c>
      <c r="AV317" s="15" t="s">
        <v>95</v>
      </c>
      <c r="AW317" s="15" t="s">
        <v>41</v>
      </c>
      <c r="AX317" s="15" t="s">
        <v>93</v>
      </c>
      <c r="AY317" s="294" t="s">
        <v>178</v>
      </c>
    </row>
    <row r="318" spans="1:31" s="2" customFormat="1" ht="6.95" customHeight="1">
      <c r="A318" s="40"/>
      <c r="B318" s="68"/>
      <c r="C318" s="69"/>
      <c r="D318" s="69"/>
      <c r="E318" s="69"/>
      <c r="F318" s="69"/>
      <c r="G318" s="69"/>
      <c r="H318" s="69"/>
      <c r="I318" s="198"/>
      <c r="J318" s="69"/>
      <c r="K318" s="69"/>
      <c r="L318" s="46"/>
      <c r="M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</row>
  </sheetData>
  <sheetProtection password="C9CD" sheet="1" objects="1" scenarios="1" formatColumns="0" formatRows="0" autoFilter="0"/>
  <autoFilter ref="C124:K31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  <c r="AZ2" s="149" t="s">
        <v>432</v>
      </c>
      <c r="BA2" s="149" t="s">
        <v>1</v>
      </c>
      <c r="BB2" s="149" t="s">
        <v>1</v>
      </c>
      <c r="BC2" s="149" t="s">
        <v>433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2"/>
      <c r="J3" s="151"/>
      <c r="K3" s="151"/>
      <c r="L3" s="21"/>
      <c r="AT3" s="18" t="s">
        <v>95</v>
      </c>
      <c r="AZ3" s="149" t="s">
        <v>434</v>
      </c>
      <c r="BA3" s="149" t="s">
        <v>1</v>
      </c>
      <c r="BB3" s="149" t="s">
        <v>1</v>
      </c>
      <c r="BC3" s="149" t="s">
        <v>435</v>
      </c>
      <c r="BD3" s="149" t="s">
        <v>95</v>
      </c>
    </row>
    <row r="4" spans="2:56" s="1" customFormat="1" ht="24.95" customHeight="1">
      <c r="B4" s="21"/>
      <c r="D4" s="153" t="s">
        <v>127</v>
      </c>
      <c r="I4" s="148"/>
      <c r="L4" s="21"/>
      <c r="M4" s="154" t="s">
        <v>10</v>
      </c>
      <c r="AT4" s="18" t="s">
        <v>4</v>
      </c>
      <c r="AZ4" s="149" t="s">
        <v>436</v>
      </c>
      <c r="BA4" s="149" t="s">
        <v>1</v>
      </c>
      <c r="BB4" s="149" t="s">
        <v>1</v>
      </c>
      <c r="BC4" s="149" t="s">
        <v>437</v>
      </c>
      <c r="BD4" s="149" t="s">
        <v>95</v>
      </c>
    </row>
    <row r="5" spans="2:56" s="1" customFormat="1" ht="6.95" customHeight="1">
      <c r="B5" s="21"/>
      <c r="I5" s="148"/>
      <c r="L5" s="21"/>
      <c r="AZ5" s="149" t="s">
        <v>438</v>
      </c>
      <c r="BA5" s="149" t="s">
        <v>1</v>
      </c>
      <c r="BB5" s="149" t="s">
        <v>1</v>
      </c>
      <c r="BC5" s="149" t="s">
        <v>439</v>
      </c>
      <c r="BD5" s="149" t="s">
        <v>95</v>
      </c>
    </row>
    <row r="6" spans="2:12" s="1" customFormat="1" ht="12" customHeight="1">
      <c r="B6" s="21"/>
      <c r="D6" s="155" t="s">
        <v>16</v>
      </c>
      <c r="I6" s="148"/>
      <c r="L6" s="21"/>
    </row>
    <row r="7" spans="2:12" s="1" customFormat="1" ht="16.5" customHeight="1">
      <c r="B7" s="21"/>
      <c r="E7" s="156" t="str">
        <f>'Rekapitulace stavby'!K6</f>
        <v>REVITALIZACE CENTRÁLNÍHO PROSTORU NOVÝCH SADŮ</v>
      </c>
      <c r="F7" s="155"/>
      <c r="G7" s="155"/>
      <c r="H7" s="155"/>
      <c r="I7" s="148"/>
      <c r="L7" s="21"/>
    </row>
    <row r="8" spans="2:12" s="1" customFormat="1" ht="12" customHeight="1">
      <c r="B8" s="21"/>
      <c r="D8" s="155" t="s">
        <v>136</v>
      </c>
      <c r="I8" s="148"/>
      <c r="L8" s="21"/>
    </row>
    <row r="9" spans="1:31" s="2" customFormat="1" ht="16.5" customHeight="1">
      <c r="A9" s="40"/>
      <c r="B9" s="46"/>
      <c r="C9" s="40"/>
      <c r="D9" s="40"/>
      <c r="E9" s="156" t="s">
        <v>139</v>
      </c>
      <c r="F9" s="40"/>
      <c r="G9" s="40"/>
      <c r="H9" s="40"/>
      <c r="I9" s="157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5" t="s">
        <v>142</v>
      </c>
      <c r="E10" s="40"/>
      <c r="F10" s="40"/>
      <c r="G10" s="40"/>
      <c r="H10" s="40"/>
      <c r="I10" s="157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8" t="s">
        <v>440</v>
      </c>
      <c r="F11" s="40"/>
      <c r="G11" s="40"/>
      <c r="H11" s="40"/>
      <c r="I11" s="157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7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5" t="s">
        <v>18</v>
      </c>
      <c r="E13" s="40"/>
      <c r="F13" s="143" t="s">
        <v>19</v>
      </c>
      <c r="G13" s="40"/>
      <c r="H13" s="40"/>
      <c r="I13" s="159" t="s">
        <v>20</v>
      </c>
      <c r="J13" s="143" t="s">
        <v>21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5" t="s">
        <v>22</v>
      </c>
      <c r="E14" s="40"/>
      <c r="F14" s="143" t="s">
        <v>23</v>
      </c>
      <c r="G14" s="40"/>
      <c r="H14" s="40"/>
      <c r="I14" s="159" t="s">
        <v>24</v>
      </c>
      <c r="J14" s="160" t="str">
        <f>'Rekapitulace stavby'!AN8</f>
        <v>2. 7. 2020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61" t="s">
        <v>26</v>
      </c>
      <c r="E15" s="40"/>
      <c r="F15" s="162" t="s">
        <v>27</v>
      </c>
      <c r="G15" s="40"/>
      <c r="H15" s="40"/>
      <c r="I15" s="163" t="s">
        <v>28</v>
      </c>
      <c r="J15" s="162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5" t="s">
        <v>30</v>
      </c>
      <c r="E16" s="40"/>
      <c r="F16" s="40"/>
      <c r="G16" s="40"/>
      <c r="H16" s="40"/>
      <c r="I16" s="159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9" t="s">
        <v>34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7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5" t="s">
        <v>35</v>
      </c>
      <c r="E19" s="40"/>
      <c r="F19" s="40"/>
      <c r="G19" s="40"/>
      <c r="H19" s="40"/>
      <c r="I19" s="159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9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7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5" t="s">
        <v>37</v>
      </c>
      <c r="E22" s="40"/>
      <c r="F22" s="40"/>
      <c r="G22" s="40"/>
      <c r="H22" s="40"/>
      <c r="I22" s="159" t="s">
        <v>31</v>
      </c>
      <c r="J22" s="143" t="s">
        <v>38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">
        <v>39</v>
      </c>
      <c r="F23" s="40"/>
      <c r="G23" s="40"/>
      <c r="H23" s="40"/>
      <c r="I23" s="159" t="s">
        <v>34</v>
      </c>
      <c r="J23" s="143" t="s">
        <v>40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7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5" t="s">
        <v>42</v>
      </c>
      <c r="E25" s="40"/>
      <c r="F25" s="40"/>
      <c r="G25" s="40"/>
      <c r="H25" s="40"/>
      <c r="I25" s="159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9" t="s">
        <v>34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7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5" t="s">
        <v>44</v>
      </c>
      <c r="E28" s="40"/>
      <c r="F28" s="40"/>
      <c r="G28" s="40"/>
      <c r="H28" s="40"/>
      <c r="I28" s="157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4"/>
      <c r="B29" s="165"/>
      <c r="C29" s="164"/>
      <c r="D29" s="164"/>
      <c r="E29" s="166" t="s">
        <v>1</v>
      </c>
      <c r="F29" s="166"/>
      <c r="G29" s="166"/>
      <c r="H29" s="166"/>
      <c r="I29" s="167"/>
      <c r="J29" s="164"/>
      <c r="K29" s="164"/>
      <c r="L29" s="168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7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9"/>
      <c r="E31" s="169"/>
      <c r="F31" s="169"/>
      <c r="G31" s="169"/>
      <c r="H31" s="169"/>
      <c r="I31" s="170"/>
      <c r="J31" s="169"/>
      <c r="K31" s="169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71" t="s">
        <v>46</v>
      </c>
      <c r="E32" s="40"/>
      <c r="F32" s="40"/>
      <c r="G32" s="40"/>
      <c r="H32" s="40"/>
      <c r="I32" s="157"/>
      <c r="J32" s="172">
        <f>ROUND(J121,2)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9"/>
      <c r="E33" s="169"/>
      <c r="F33" s="169"/>
      <c r="G33" s="169"/>
      <c r="H33" s="169"/>
      <c r="I33" s="170"/>
      <c r="J33" s="169"/>
      <c r="K33" s="169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73" t="s">
        <v>48</v>
      </c>
      <c r="G34" s="40"/>
      <c r="H34" s="40"/>
      <c r="I34" s="174" t="s">
        <v>47</v>
      </c>
      <c r="J34" s="173" t="s">
        <v>49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5" t="s">
        <v>50</v>
      </c>
      <c r="E35" s="155" t="s">
        <v>51</v>
      </c>
      <c r="F35" s="176">
        <f>ROUND((SUM(BE121:BE187)),2)</f>
        <v>0</v>
      </c>
      <c r="G35" s="40"/>
      <c r="H35" s="40"/>
      <c r="I35" s="177">
        <v>0.21</v>
      </c>
      <c r="J35" s="176">
        <f>ROUND(((SUM(BE121:BE187))*I35),2)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5" t="s">
        <v>52</v>
      </c>
      <c r="F36" s="176">
        <f>ROUND((SUM(BF121:BF187)),2)</f>
        <v>0</v>
      </c>
      <c r="G36" s="40"/>
      <c r="H36" s="40"/>
      <c r="I36" s="177">
        <v>0.15</v>
      </c>
      <c r="J36" s="176">
        <f>ROUND(((SUM(BF121:BF187))*I36),2)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5" t="s">
        <v>53</v>
      </c>
      <c r="F37" s="176">
        <f>ROUND((SUM(BG121:BG187)),2)</f>
        <v>0</v>
      </c>
      <c r="G37" s="40"/>
      <c r="H37" s="40"/>
      <c r="I37" s="177">
        <v>0.21</v>
      </c>
      <c r="J37" s="17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5" t="s">
        <v>54</v>
      </c>
      <c r="F38" s="176">
        <f>ROUND((SUM(BH121:BH187)),2)</f>
        <v>0</v>
      </c>
      <c r="G38" s="40"/>
      <c r="H38" s="40"/>
      <c r="I38" s="177">
        <v>0.15</v>
      </c>
      <c r="J38" s="17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5" t="s">
        <v>55</v>
      </c>
      <c r="F39" s="176">
        <f>ROUND((SUM(BI121:BI187)),2)</f>
        <v>0</v>
      </c>
      <c r="G39" s="40"/>
      <c r="H39" s="40"/>
      <c r="I39" s="177">
        <v>0</v>
      </c>
      <c r="J39" s="17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7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8"/>
      <c r="D41" s="179" t="s">
        <v>56</v>
      </c>
      <c r="E41" s="180"/>
      <c r="F41" s="180"/>
      <c r="G41" s="181" t="s">
        <v>57</v>
      </c>
      <c r="H41" s="182" t="s">
        <v>58</v>
      </c>
      <c r="I41" s="183"/>
      <c r="J41" s="184">
        <f>SUM(J32:J39)</f>
        <v>0</v>
      </c>
      <c r="K41" s="185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7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2" customFormat="1" ht="14.4" customHeight="1">
      <c r="B49" s="65"/>
      <c r="D49" s="186" t="s">
        <v>59</v>
      </c>
      <c r="E49" s="187"/>
      <c r="F49" s="187"/>
      <c r="G49" s="186" t="s">
        <v>60</v>
      </c>
      <c r="H49" s="187"/>
      <c r="I49" s="188"/>
      <c r="J49" s="187"/>
      <c r="K49" s="187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9" t="s">
        <v>61</v>
      </c>
      <c r="E60" s="190"/>
      <c r="F60" s="191" t="s">
        <v>62</v>
      </c>
      <c r="G60" s="189" t="s">
        <v>61</v>
      </c>
      <c r="H60" s="190"/>
      <c r="I60" s="192"/>
      <c r="J60" s="193" t="s">
        <v>62</v>
      </c>
      <c r="K60" s="190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86" t="s">
        <v>63</v>
      </c>
      <c r="E64" s="194"/>
      <c r="F64" s="194"/>
      <c r="G64" s="186" t="s">
        <v>64</v>
      </c>
      <c r="H64" s="194"/>
      <c r="I64" s="195"/>
      <c r="J64" s="194"/>
      <c r="K64" s="194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9" t="s">
        <v>61</v>
      </c>
      <c r="E75" s="190"/>
      <c r="F75" s="191" t="s">
        <v>62</v>
      </c>
      <c r="G75" s="189" t="s">
        <v>61</v>
      </c>
      <c r="H75" s="190"/>
      <c r="I75" s="192"/>
      <c r="J75" s="193" t="s">
        <v>62</v>
      </c>
      <c r="K75" s="190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96"/>
      <c r="C76" s="197"/>
      <c r="D76" s="197"/>
      <c r="E76" s="197"/>
      <c r="F76" s="197"/>
      <c r="G76" s="197"/>
      <c r="H76" s="197"/>
      <c r="I76" s="198"/>
      <c r="J76" s="197"/>
      <c r="K76" s="19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99"/>
      <c r="C80" s="200"/>
      <c r="D80" s="200"/>
      <c r="E80" s="200"/>
      <c r="F80" s="200"/>
      <c r="G80" s="200"/>
      <c r="H80" s="200"/>
      <c r="I80" s="201"/>
      <c r="J80" s="200"/>
      <c r="K80" s="200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152</v>
      </c>
      <c r="D81" s="42"/>
      <c r="E81" s="42"/>
      <c r="F81" s="42"/>
      <c r="G81" s="42"/>
      <c r="H81" s="42"/>
      <c r="I81" s="157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7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7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202" t="str">
        <f>E7</f>
        <v>REVITALIZACE CENTRÁLNÍHO PROSTORU NOVÝCH SADŮ</v>
      </c>
      <c r="F84" s="33"/>
      <c r="G84" s="33"/>
      <c r="H84" s="33"/>
      <c r="I84" s="157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136</v>
      </c>
      <c r="D85" s="23"/>
      <c r="E85" s="23"/>
      <c r="F85" s="23"/>
      <c r="G85" s="23"/>
      <c r="H85" s="23"/>
      <c r="I85" s="148"/>
      <c r="J85" s="23"/>
      <c r="K85" s="23"/>
      <c r="L85" s="21"/>
    </row>
    <row r="86" spans="1:31" s="2" customFormat="1" ht="16.5" customHeight="1">
      <c r="A86" s="40"/>
      <c r="B86" s="41"/>
      <c r="C86" s="42"/>
      <c r="D86" s="42"/>
      <c r="E86" s="202" t="s">
        <v>139</v>
      </c>
      <c r="F86" s="42"/>
      <c r="G86" s="42"/>
      <c r="H86" s="42"/>
      <c r="I86" s="157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142</v>
      </c>
      <c r="D87" s="42"/>
      <c r="E87" s="42"/>
      <c r="F87" s="42"/>
      <c r="G87" s="42"/>
      <c r="H87" s="42"/>
      <c r="I87" s="157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8" t="str">
        <f>E11</f>
        <v>SO 01.3 - Terénní modelace</v>
      </c>
      <c r="F88" s="42"/>
      <c r="G88" s="42"/>
      <c r="H88" s="42"/>
      <c r="I88" s="157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7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22</v>
      </c>
      <c r="D90" s="42"/>
      <c r="E90" s="42"/>
      <c r="F90" s="28" t="str">
        <f>F14</f>
        <v>BRNO</v>
      </c>
      <c r="G90" s="42"/>
      <c r="H90" s="42"/>
      <c r="I90" s="159" t="s">
        <v>24</v>
      </c>
      <c r="J90" s="81" t="str">
        <f>IF(J14="","",J14)</f>
        <v>2. 7. 2020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7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E17</f>
        <v>Statutání město Brno -Městská část Brno-střed</v>
      </c>
      <c r="G92" s="42"/>
      <c r="H92" s="42"/>
      <c r="I92" s="159" t="s">
        <v>37</v>
      </c>
      <c r="J92" s="38" t="str">
        <f>E23</f>
        <v>Ing. Magr. Lucie Radilová, DiS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35</v>
      </c>
      <c r="D93" s="42"/>
      <c r="E93" s="42"/>
      <c r="F93" s="28" t="str">
        <f>IF(E20="","",E20)</f>
        <v>Vyplň údaj</v>
      </c>
      <c r="G93" s="42"/>
      <c r="H93" s="42"/>
      <c r="I93" s="159" t="s">
        <v>42</v>
      </c>
      <c r="J93" s="38" t="str">
        <f>E26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157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9.25" customHeight="1">
      <c r="A95" s="40"/>
      <c r="B95" s="41"/>
      <c r="C95" s="203" t="s">
        <v>153</v>
      </c>
      <c r="D95" s="204"/>
      <c r="E95" s="204"/>
      <c r="F95" s="204"/>
      <c r="G95" s="204"/>
      <c r="H95" s="204"/>
      <c r="I95" s="205"/>
      <c r="J95" s="206" t="s">
        <v>154</v>
      </c>
      <c r="K95" s="204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7"/>
      <c r="J96" s="42"/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47" s="2" customFormat="1" ht="22.8" customHeight="1">
      <c r="A97" s="40"/>
      <c r="B97" s="41"/>
      <c r="C97" s="207" t="s">
        <v>155</v>
      </c>
      <c r="D97" s="42"/>
      <c r="E97" s="42"/>
      <c r="F97" s="42"/>
      <c r="G97" s="42"/>
      <c r="H97" s="42"/>
      <c r="I97" s="157"/>
      <c r="J97" s="112">
        <f>J121</f>
        <v>0</v>
      </c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U97" s="18" t="s">
        <v>156</v>
      </c>
    </row>
    <row r="98" spans="1:31" s="9" customFormat="1" ht="24.95" customHeight="1">
      <c r="A98" s="9"/>
      <c r="B98" s="208"/>
      <c r="C98" s="209"/>
      <c r="D98" s="210" t="s">
        <v>157</v>
      </c>
      <c r="E98" s="211"/>
      <c r="F98" s="211"/>
      <c r="G98" s="211"/>
      <c r="H98" s="211"/>
      <c r="I98" s="212"/>
      <c r="J98" s="213">
        <f>J122</f>
        <v>0</v>
      </c>
      <c r="K98" s="209"/>
      <c r="L98" s="21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15"/>
      <c r="C99" s="135"/>
      <c r="D99" s="216" t="s">
        <v>158</v>
      </c>
      <c r="E99" s="217"/>
      <c r="F99" s="217"/>
      <c r="G99" s="217"/>
      <c r="H99" s="217"/>
      <c r="I99" s="218"/>
      <c r="J99" s="219">
        <f>J123</f>
        <v>0</v>
      </c>
      <c r="K99" s="135"/>
      <c r="L99" s="22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157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68"/>
      <c r="C101" s="69"/>
      <c r="D101" s="69"/>
      <c r="E101" s="69"/>
      <c r="F101" s="69"/>
      <c r="G101" s="69"/>
      <c r="H101" s="69"/>
      <c r="I101" s="198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pans="1:31" s="2" customFormat="1" ht="6.95" customHeight="1">
      <c r="A105" s="40"/>
      <c r="B105" s="70"/>
      <c r="C105" s="71"/>
      <c r="D105" s="71"/>
      <c r="E105" s="71"/>
      <c r="F105" s="71"/>
      <c r="G105" s="71"/>
      <c r="H105" s="71"/>
      <c r="I105" s="20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4.95" customHeight="1">
      <c r="A106" s="40"/>
      <c r="B106" s="41"/>
      <c r="C106" s="24" t="s">
        <v>163</v>
      </c>
      <c r="D106" s="42"/>
      <c r="E106" s="42"/>
      <c r="F106" s="42"/>
      <c r="G106" s="42"/>
      <c r="H106" s="42"/>
      <c r="I106" s="157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157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157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6.5" customHeight="1">
      <c r="A109" s="40"/>
      <c r="B109" s="41"/>
      <c r="C109" s="42"/>
      <c r="D109" s="42"/>
      <c r="E109" s="202" t="str">
        <f>E7</f>
        <v>REVITALIZACE CENTRÁLNÍHO PROSTORU NOVÝCH SADŮ</v>
      </c>
      <c r="F109" s="33"/>
      <c r="G109" s="33"/>
      <c r="H109" s="33"/>
      <c r="I109" s="157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2:12" s="1" customFormat="1" ht="12" customHeight="1">
      <c r="B110" s="22"/>
      <c r="C110" s="33" t="s">
        <v>136</v>
      </c>
      <c r="D110" s="23"/>
      <c r="E110" s="23"/>
      <c r="F110" s="23"/>
      <c r="G110" s="23"/>
      <c r="H110" s="23"/>
      <c r="I110" s="148"/>
      <c r="J110" s="23"/>
      <c r="K110" s="23"/>
      <c r="L110" s="21"/>
    </row>
    <row r="111" spans="1:31" s="2" customFormat="1" ht="16.5" customHeight="1">
      <c r="A111" s="40"/>
      <c r="B111" s="41"/>
      <c r="C111" s="42"/>
      <c r="D111" s="42"/>
      <c r="E111" s="202" t="s">
        <v>139</v>
      </c>
      <c r="F111" s="42"/>
      <c r="G111" s="42"/>
      <c r="H111" s="42"/>
      <c r="I111" s="157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142</v>
      </c>
      <c r="D112" s="42"/>
      <c r="E112" s="42"/>
      <c r="F112" s="42"/>
      <c r="G112" s="42"/>
      <c r="H112" s="42"/>
      <c r="I112" s="157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78" t="str">
        <f>E11</f>
        <v>SO 01.3 - Terénní modelace</v>
      </c>
      <c r="F113" s="42"/>
      <c r="G113" s="42"/>
      <c r="H113" s="42"/>
      <c r="I113" s="157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157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22</v>
      </c>
      <c r="D115" s="42"/>
      <c r="E115" s="42"/>
      <c r="F115" s="28" t="str">
        <f>F14</f>
        <v>BRNO</v>
      </c>
      <c r="G115" s="42"/>
      <c r="H115" s="42"/>
      <c r="I115" s="159" t="s">
        <v>24</v>
      </c>
      <c r="J115" s="81" t="str">
        <f>IF(J14="","",J14)</f>
        <v>2. 7. 2020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57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3" t="s">
        <v>30</v>
      </c>
      <c r="D117" s="42"/>
      <c r="E117" s="42"/>
      <c r="F117" s="28" t="str">
        <f>E17</f>
        <v>Statutání město Brno -Městská část Brno-střed</v>
      </c>
      <c r="G117" s="42"/>
      <c r="H117" s="42"/>
      <c r="I117" s="159" t="s">
        <v>37</v>
      </c>
      <c r="J117" s="38" t="str">
        <f>E23</f>
        <v>Ing. Magr. Lucie Radilová, DiS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5.15" customHeight="1">
      <c r="A118" s="40"/>
      <c r="B118" s="41"/>
      <c r="C118" s="33" t="s">
        <v>35</v>
      </c>
      <c r="D118" s="42"/>
      <c r="E118" s="42"/>
      <c r="F118" s="28" t="str">
        <f>IF(E20="","",E20)</f>
        <v>Vyplň údaj</v>
      </c>
      <c r="G118" s="42"/>
      <c r="H118" s="42"/>
      <c r="I118" s="159" t="s">
        <v>42</v>
      </c>
      <c r="J118" s="38" t="str">
        <f>E26</f>
        <v xml:space="preserve">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0.3" customHeight="1">
      <c r="A119" s="40"/>
      <c r="B119" s="41"/>
      <c r="C119" s="42"/>
      <c r="D119" s="42"/>
      <c r="E119" s="42"/>
      <c r="F119" s="42"/>
      <c r="G119" s="42"/>
      <c r="H119" s="42"/>
      <c r="I119" s="157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11" customFormat="1" ht="29.25" customHeight="1">
      <c r="A120" s="221"/>
      <c r="B120" s="222"/>
      <c r="C120" s="223" t="s">
        <v>164</v>
      </c>
      <c r="D120" s="224" t="s">
        <v>71</v>
      </c>
      <c r="E120" s="224" t="s">
        <v>67</v>
      </c>
      <c r="F120" s="224" t="s">
        <v>68</v>
      </c>
      <c r="G120" s="224" t="s">
        <v>165</v>
      </c>
      <c r="H120" s="224" t="s">
        <v>166</v>
      </c>
      <c r="I120" s="225" t="s">
        <v>167</v>
      </c>
      <c r="J120" s="224" t="s">
        <v>154</v>
      </c>
      <c r="K120" s="226" t="s">
        <v>168</v>
      </c>
      <c r="L120" s="227"/>
      <c r="M120" s="102" t="s">
        <v>1</v>
      </c>
      <c r="N120" s="103" t="s">
        <v>50</v>
      </c>
      <c r="O120" s="103" t="s">
        <v>169</v>
      </c>
      <c r="P120" s="103" t="s">
        <v>170</v>
      </c>
      <c r="Q120" s="103" t="s">
        <v>171</v>
      </c>
      <c r="R120" s="103" t="s">
        <v>172</v>
      </c>
      <c r="S120" s="103" t="s">
        <v>173</v>
      </c>
      <c r="T120" s="104" t="s">
        <v>174</v>
      </c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</row>
    <row r="121" spans="1:63" s="2" customFormat="1" ht="22.8" customHeight="1">
      <c r="A121" s="40"/>
      <c r="B121" s="41"/>
      <c r="C121" s="109" t="s">
        <v>175</v>
      </c>
      <c r="D121" s="42"/>
      <c r="E121" s="42"/>
      <c r="F121" s="42"/>
      <c r="G121" s="42"/>
      <c r="H121" s="42"/>
      <c r="I121" s="157"/>
      <c r="J121" s="228">
        <f>BK121</f>
        <v>0</v>
      </c>
      <c r="K121" s="42"/>
      <c r="L121" s="46"/>
      <c r="M121" s="105"/>
      <c r="N121" s="229"/>
      <c r="O121" s="106"/>
      <c r="P121" s="230">
        <f>P122</f>
        <v>0</v>
      </c>
      <c r="Q121" s="106"/>
      <c r="R121" s="230">
        <f>R122</f>
        <v>0</v>
      </c>
      <c r="S121" s="106"/>
      <c r="T121" s="231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85</v>
      </c>
      <c r="AU121" s="18" t="s">
        <v>156</v>
      </c>
      <c r="BK121" s="232">
        <f>BK122</f>
        <v>0</v>
      </c>
    </row>
    <row r="122" spans="1:63" s="12" customFormat="1" ht="25.9" customHeight="1">
      <c r="A122" s="12"/>
      <c r="B122" s="233"/>
      <c r="C122" s="234"/>
      <c r="D122" s="235" t="s">
        <v>85</v>
      </c>
      <c r="E122" s="236" t="s">
        <v>176</v>
      </c>
      <c r="F122" s="236" t="s">
        <v>177</v>
      </c>
      <c r="G122" s="234"/>
      <c r="H122" s="234"/>
      <c r="I122" s="237"/>
      <c r="J122" s="238">
        <f>BK122</f>
        <v>0</v>
      </c>
      <c r="K122" s="234"/>
      <c r="L122" s="239"/>
      <c r="M122" s="240"/>
      <c r="N122" s="241"/>
      <c r="O122" s="241"/>
      <c r="P122" s="242">
        <f>P123</f>
        <v>0</v>
      </c>
      <c r="Q122" s="241"/>
      <c r="R122" s="242">
        <f>R123</f>
        <v>0</v>
      </c>
      <c r="S122" s="241"/>
      <c r="T122" s="24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44" t="s">
        <v>93</v>
      </c>
      <c r="AT122" s="245" t="s">
        <v>85</v>
      </c>
      <c r="AU122" s="245" t="s">
        <v>86</v>
      </c>
      <c r="AY122" s="244" t="s">
        <v>178</v>
      </c>
      <c r="BK122" s="246">
        <f>BK123</f>
        <v>0</v>
      </c>
    </row>
    <row r="123" spans="1:63" s="12" customFormat="1" ht="22.8" customHeight="1">
      <c r="A123" s="12"/>
      <c r="B123" s="233"/>
      <c r="C123" s="234"/>
      <c r="D123" s="235" t="s">
        <v>85</v>
      </c>
      <c r="E123" s="247" t="s">
        <v>93</v>
      </c>
      <c r="F123" s="247" t="s">
        <v>179</v>
      </c>
      <c r="G123" s="234"/>
      <c r="H123" s="234"/>
      <c r="I123" s="237"/>
      <c r="J123" s="248">
        <f>BK123</f>
        <v>0</v>
      </c>
      <c r="K123" s="234"/>
      <c r="L123" s="239"/>
      <c r="M123" s="240"/>
      <c r="N123" s="241"/>
      <c r="O123" s="241"/>
      <c r="P123" s="242">
        <f>SUM(P124:P187)</f>
        <v>0</v>
      </c>
      <c r="Q123" s="241"/>
      <c r="R123" s="242">
        <f>SUM(R124:R187)</f>
        <v>0</v>
      </c>
      <c r="S123" s="241"/>
      <c r="T123" s="243">
        <f>SUM(T124:T187)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4" t="s">
        <v>93</v>
      </c>
      <c r="AT123" s="245" t="s">
        <v>85</v>
      </c>
      <c r="AU123" s="245" t="s">
        <v>93</v>
      </c>
      <c r="AY123" s="244" t="s">
        <v>178</v>
      </c>
      <c r="BK123" s="246">
        <f>SUM(BK124:BK187)</f>
        <v>0</v>
      </c>
    </row>
    <row r="124" spans="1:65" s="2" customFormat="1" ht="16.5" customHeight="1">
      <c r="A124" s="40"/>
      <c r="B124" s="41"/>
      <c r="C124" s="249" t="s">
        <v>93</v>
      </c>
      <c r="D124" s="249" t="s">
        <v>180</v>
      </c>
      <c r="E124" s="250" t="s">
        <v>221</v>
      </c>
      <c r="F124" s="251" t="s">
        <v>222</v>
      </c>
      <c r="G124" s="252" t="s">
        <v>223</v>
      </c>
      <c r="H124" s="253">
        <v>40.216</v>
      </c>
      <c r="I124" s="254"/>
      <c r="J124" s="255">
        <f>ROUND(I124*H124,2)</f>
        <v>0</v>
      </c>
      <c r="K124" s="251" t="s">
        <v>184</v>
      </c>
      <c r="L124" s="46"/>
      <c r="M124" s="256" t="s">
        <v>1</v>
      </c>
      <c r="N124" s="257" t="s">
        <v>51</v>
      </c>
      <c r="O124" s="93"/>
      <c r="P124" s="258">
        <f>O124*H124</f>
        <v>0</v>
      </c>
      <c r="Q124" s="258">
        <v>0</v>
      </c>
      <c r="R124" s="258">
        <f>Q124*H124</f>
        <v>0</v>
      </c>
      <c r="S124" s="258">
        <v>0</v>
      </c>
      <c r="T124" s="25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60" t="s">
        <v>185</v>
      </c>
      <c r="AT124" s="260" t="s">
        <v>180</v>
      </c>
      <c r="AU124" s="260" t="s">
        <v>95</v>
      </c>
      <c r="AY124" s="18" t="s">
        <v>178</v>
      </c>
      <c r="BE124" s="261">
        <f>IF(N124="základní",J124,0)</f>
        <v>0</v>
      </c>
      <c r="BF124" s="261">
        <f>IF(N124="snížená",J124,0)</f>
        <v>0</v>
      </c>
      <c r="BG124" s="261">
        <f>IF(N124="zákl. přenesená",J124,0)</f>
        <v>0</v>
      </c>
      <c r="BH124" s="261">
        <f>IF(N124="sníž. přenesená",J124,0)</f>
        <v>0</v>
      </c>
      <c r="BI124" s="261">
        <f>IF(N124="nulová",J124,0)</f>
        <v>0</v>
      </c>
      <c r="BJ124" s="18" t="s">
        <v>93</v>
      </c>
      <c r="BK124" s="261">
        <f>ROUND(I124*H124,2)</f>
        <v>0</v>
      </c>
      <c r="BL124" s="18" t="s">
        <v>185</v>
      </c>
      <c r="BM124" s="260" t="s">
        <v>441</v>
      </c>
    </row>
    <row r="125" spans="1:51" s="13" customFormat="1" ht="12">
      <c r="A125" s="13"/>
      <c r="B125" s="262"/>
      <c r="C125" s="263"/>
      <c r="D125" s="264" t="s">
        <v>187</v>
      </c>
      <c r="E125" s="265" t="s">
        <v>1</v>
      </c>
      <c r="F125" s="266" t="s">
        <v>188</v>
      </c>
      <c r="G125" s="263"/>
      <c r="H125" s="265" t="s">
        <v>1</v>
      </c>
      <c r="I125" s="267"/>
      <c r="J125" s="263"/>
      <c r="K125" s="263"/>
      <c r="L125" s="268"/>
      <c r="M125" s="269"/>
      <c r="N125" s="270"/>
      <c r="O125" s="270"/>
      <c r="P125" s="270"/>
      <c r="Q125" s="270"/>
      <c r="R125" s="270"/>
      <c r="S125" s="270"/>
      <c r="T125" s="27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72" t="s">
        <v>187</v>
      </c>
      <c r="AU125" s="272" t="s">
        <v>95</v>
      </c>
      <c r="AV125" s="13" t="s">
        <v>93</v>
      </c>
      <c r="AW125" s="13" t="s">
        <v>41</v>
      </c>
      <c r="AX125" s="13" t="s">
        <v>86</v>
      </c>
      <c r="AY125" s="272" t="s">
        <v>178</v>
      </c>
    </row>
    <row r="126" spans="1:51" s="13" customFormat="1" ht="12">
      <c r="A126" s="13"/>
      <c r="B126" s="262"/>
      <c r="C126" s="263"/>
      <c r="D126" s="264" t="s">
        <v>187</v>
      </c>
      <c r="E126" s="265" t="s">
        <v>1</v>
      </c>
      <c r="F126" s="266" t="s">
        <v>189</v>
      </c>
      <c r="G126" s="263"/>
      <c r="H126" s="265" t="s">
        <v>1</v>
      </c>
      <c r="I126" s="267"/>
      <c r="J126" s="263"/>
      <c r="K126" s="263"/>
      <c r="L126" s="268"/>
      <c r="M126" s="269"/>
      <c r="N126" s="270"/>
      <c r="O126" s="270"/>
      <c r="P126" s="270"/>
      <c r="Q126" s="270"/>
      <c r="R126" s="270"/>
      <c r="S126" s="270"/>
      <c r="T126" s="27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72" t="s">
        <v>187</v>
      </c>
      <c r="AU126" s="272" t="s">
        <v>95</v>
      </c>
      <c r="AV126" s="13" t="s">
        <v>93</v>
      </c>
      <c r="AW126" s="13" t="s">
        <v>41</v>
      </c>
      <c r="AX126" s="13" t="s">
        <v>86</v>
      </c>
      <c r="AY126" s="272" t="s">
        <v>178</v>
      </c>
    </row>
    <row r="127" spans="1:51" s="13" customFormat="1" ht="12">
      <c r="A127" s="13"/>
      <c r="B127" s="262"/>
      <c r="C127" s="263"/>
      <c r="D127" s="264" t="s">
        <v>187</v>
      </c>
      <c r="E127" s="265" t="s">
        <v>1</v>
      </c>
      <c r="F127" s="266" t="s">
        <v>442</v>
      </c>
      <c r="G127" s="263"/>
      <c r="H127" s="265" t="s">
        <v>1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72" t="s">
        <v>187</v>
      </c>
      <c r="AU127" s="272" t="s">
        <v>95</v>
      </c>
      <c r="AV127" s="13" t="s">
        <v>93</v>
      </c>
      <c r="AW127" s="13" t="s">
        <v>41</v>
      </c>
      <c r="AX127" s="13" t="s">
        <v>86</v>
      </c>
      <c r="AY127" s="272" t="s">
        <v>178</v>
      </c>
    </row>
    <row r="128" spans="1:51" s="13" customFormat="1" ht="12">
      <c r="A128" s="13"/>
      <c r="B128" s="262"/>
      <c r="C128" s="263"/>
      <c r="D128" s="264" t="s">
        <v>187</v>
      </c>
      <c r="E128" s="265" t="s">
        <v>1</v>
      </c>
      <c r="F128" s="266" t="s">
        <v>191</v>
      </c>
      <c r="G128" s="263"/>
      <c r="H128" s="265" t="s">
        <v>1</v>
      </c>
      <c r="I128" s="267"/>
      <c r="J128" s="263"/>
      <c r="K128" s="263"/>
      <c r="L128" s="268"/>
      <c r="M128" s="269"/>
      <c r="N128" s="270"/>
      <c r="O128" s="270"/>
      <c r="P128" s="270"/>
      <c r="Q128" s="270"/>
      <c r="R128" s="270"/>
      <c r="S128" s="270"/>
      <c r="T128" s="27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72" t="s">
        <v>187</v>
      </c>
      <c r="AU128" s="272" t="s">
        <v>95</v>
      </c>
      <c r="AV128" s="13" t="s">
        <v>93</v>
      </c>
      <c r="AW128" s="13" t="s">
        <v>41</v>
      </c>
      <c r="AX128" s="13" t="s">
        <v>86</v>
      </c>
      <c r="AY128" s="272" t="s">
        <v>178</v>
      </c>
    </row>
    <row r="129" spans="1:51" s="13" customFormat="1" ht="12">
      <c r="A129" s="13"/>
      <c r="B129" s="262"/>
      <c r="C129" s="263"/>
      <c r="D129" s="264" t="s">
        <v>187</v>
      </c>
      <c r="E129" s="265" t="s">
        <v>1</v>
      </c>
      <c r="F129" s="266" t="s">
        <v>192</v>
      </c>
      <c r="G129" s="263"/>
      <c r="H129" s="265" t="s">
        <v>1</v>
      </c>
      <c r="I129" s="267"/>
      <c r="J129" s="263"/>
      <c r="K129" s="263"/>
      <c r="L129" s="268"/>
      <c r="M129" s="269"/>
      <c r="N129" s="270"/>
      <c r="O129" s="270"/>
      <c r="P129" s="270"/>
      <c r="Q129" s="270"/>
      <c r="R129" s="270"/>
      <c r="S129" s="270"/>
      <c r="T129" s="27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2" t="s">
        <v>187</v>
      </c>
      <c r="AU129" s="272" t="s">
        <v>95</v>
      </c>
      <c r="AV129" s="13" t="s">
        <v>93</v>
      </c>
      <c r="AW129" s="13" t="s">
        <v>41</v>
      </c>
      <c r="AX129" s="13" t="s">
        <v>86</v>
      </c>
      <c r="AY129" s="272" t="s">
        <v>178</v>
      </c>
    </row>
    <row r="130" spans="1:51" s="13" customFormat="1" ht="12">
      <c r="A130" s="13"/>
      <c r="B130" s="262"/>
      <c r="C130" s="263"/>
      <c r="D130" s="264" t="s">
        <v>187</v>
      </c>
      <c r="E130" s="265" t="s">
        <v>1</v>
      </c>
      <c r="F130" s="266" t="s">
        <v>443</v>
      </c>
      <c r="G130" s="263"/>
      <c r="H130" s="265" t="s">
        <v>1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2" t="s">
        <v>187</v>
      </c>
      <c r="AU130" s="272" t="s">
        <v>95</v>
      </c>
      <c r="AV130" s="13" t="s">
        <v>93</v>
      </c>
      <c r="AW130" s="13" t="s">
        <v>41</v>
      </c>
      <c r="AX130" s="13" t="s">
        <v>86</v>
      </c>
      <c r="AY130" s="272" t="s">
        <v>178</v>
      </c>
    </row>
    <row r="131" spans="1:51" s="13" customFormat="1" ht="12">
      <c r="A131" s="13"/>
      <c r="B131" s="262"/>
      <c r="C131" s="263"/>
      <c r="D131" s="264" t="s">
        <v>187</v>
      </c>
      <c r="E131" s="265" t="s">
        <v>1</v>
      </c>
      <c r="F131" s="266" t="s">
        <v>444</v>
      </c>
      <c r="G131" s="263"/>
      <c r="H131" s="265" t="s">
        <v>1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2" t="s">
        <v>187</v>
      </c>
      <c r="AU131" s="272" t="s">
        <v>95</v>
      </c>
      <c r="AV131" s="13" t="s">
        <v>93</v>
      </c>
      <c r="AW131" s="13" t="s">
        <v>41</v>
      </c>
      <c r="AX131" s="13" t="s">
        <v>86</v>
      </c>
      <c r="AY131" s="272" t="s">
        <v>178</v>
      </c>
    </row>
    <row r="132" spans="1:51" s="14" customFormat="1" ht="12">
      <c r="A132" s="14"/>
      <c r="B132" s="273"/>
      <c r="C132" s="274"/>
      <c r="D132" s="264" t="s">
        <v>187</v>
      </c>
      <c r="E132" s="275" t="s">
        <v>1</v>
      </c>
      <c r="F132" s="276" t="s">
        <v>195</v>
      </c>
      <c r="G132" s="274"/>
      <c r="H132" s="277">
        <v>0</v>
      </c>
      <c r="I132" s="278"/>
      <c r="J132" s="274"/>
      <c r="K132" s="274"/>
      <c r="L132" s="279"/>
      <c r="M132" s="280"/>
      <c r="N132" s="281"/>
      <c r="O132" s="281"/>
      <c r="P132" s="281"/>
      <c r="Q132" s="281"/>
      <c r="R132" s="281"/>
      <c r="S132" s="281"/>
      <c r="T132" s="28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83" t="s">
        <v>187</v>
      </c>
      <c r="AU132" s="283" t="s">
        <v>95</v>
      </c>
      <c r="AV132" s="14" t="s">
        <v>196</v>
      </c>
      <c r="AW132" s="14" t="s">
        <v>41</v>
      </c>
      <c r="AX132" s="14" t="s">
        <v>86</v>
      </c>
      <c r="AY132" s="283" t="s">
        <v>178</v>
      </c>
    </row>
    <row r="133" spans="1:51" s="13" customFormat="1" ht="12">
      <c r="A133" s="13"/>
      <c r="B133" s="262"/>
      <c r="C133" s="263"/>
      <c r="D133" s="264" t="s">
        <v>187</v>
      </c>
      <c r="E133" s="265" t="s">
        <v>1</v>
      </c>
      <c r="F133" s="266" t="s">
        <v>445</v>
      </c>
      <c r="G133" s="263"/>
      <c r="H133" s="265" t="s">
        <v>1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2" t="s">
        <v>187</v>
      </c>
      <c r="AU133" s="272" t="s">
        <v>95</v>
      </c>
      <c r="AV133" s="13" t="s">
        <v>93</v>
      </c>
      <c r="AW133" s="13" t="s">
        <v>41</v>
      </c>
      <c r="AX133" s="13" t="s">
        <v>86</v>
      </c>
      <c r="AY133" s="272" t="s">
        <v>178</v>
      </c>
    </row>
    <row r="134" spans="1:51" s="13" customFormat="1" ht="12">
      <c r="A134" s="13"/>
      <c r="B134" s="262"/>
      <c r="C134" s="263"/>
      <c r="D134" s="264" t="s">
        <v>187</v>
      </c>
      <c r="E134" s="265" t="s">
        <v>1</v>
      </c>
      <c r="F134" s="266" t="s">
        <v>446</v>
      </c>
      <c r="G134" s="263"/>
      <c r="H134" s="265" t="s">
        <v>1</v>
      </c>
      <c r="I134" s="267"/>
      <c r="J134" s="263"/>
      <c r="K134" s="263"/>
      <c r="L134" s="268"/>
      <c r="M134" s="269"/>
      <c r="N134" s="270"/>
      <c r="O134" s="270"/>
      <c r="P134" s="270"/>
      <c r="Q134" s="270"/>
      <c r="R134" s="270"/>
      <c r="S134" s="270"/>
      <c r="T134" s="27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2" t="s">
        <v>187</v>
      </c>
      <c r="AU134" s="272" t="s">
        <v>95</v>
      </c>
      <c r="AV134" s="13" t="s">
        <v>93</v>
      </c>
      <c r="AW134" s="13" t="s">
        <v>41</v>
      </c>
      <c r="AX134" s="13" t="s">
        <v>86</v>
      </c>
      <c r="AY134" s="272" t="s">
        <v>178</v>
      </c>
    </row>
    <row r="135" spans="1:51" s="15" customFormat="1" ht="12">
      <c r="A135" s="15"/>
      <c r="B135" s="284"/>
      <c r="C135" s="285"/>
      <c r="D135" s="264" t="s">
        <v>187</v>
      </c>
      <c r="E135" s="286" t="s">
        <v>1</v>
      </c>
      <c r="F135" s="287" t="s">
        <v>447</v>
      </c>
      <c r="G135" s="285"/>
      <c r="H135" s="288">
        <v>6.35</v>
      </c>
      <c r="I135" s="289"/>
      <c r="J135" s="285"/>
      <c r="K135" s="285"/>
      <c r="L135" s="290"/>
      <c r="M135" s="291"/>
      <c r="N135" s="292"/>
      <c r="O135" s="292"/>
      <c r="P135" s="292"/>
      <c r="Q135" s="292"/>
      <c r="R135" s="292"/>
      <c r="S135" s="292"/>
      <c r="T135" s="29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4" t="s">
        <v>187</v>
      </c>
      <c r="AU135" s="294" t="s">
        <v>95</v>
      </c>
      <c r="AV135" s="15" t="s">
        <v>95</v>
      </c>
      <c r="AW135" s="15" t="s">
        <v>41</v>
      </c>
      <c r="AX135" s="15" t="s">
        <v>86</v>
      </c>
      <c r="AY135" s="294" t="s">
        <v>178</v>
      </c>
    </row>
    <row r="136" spans="1:51" s="13" customFormat="1" ht="12">
      <c r="A136" s="13"/>
      <c r="B136" s="262"/>
      <c r="C136" s="263"/>
      <c r="D136" s="264" t="s">
        <v>187</v>
      </c>
      <c r="E136" s="265" t="s">
        <v>1</v>
      </c>
      <c r="F136" s="266" t="s">
        <v>448</v>
      </c>
      <c r="G136" s="263"/>
      <c r="H136" s="265" t="s">
        <v>1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2" t="s">
        <v>187</v>
      </c>
      <c r="AU136" s="272" t="s">
        <v>95</v>
      </c>
      <c r="AV136" s="13" t="s">
        <v>93</v>
      </c>
      <c r="AW136" s="13" t="s">
        <v>41</v>
      </c>
      <c r="AX136" s="13" t="s">
        <v>86</v>
      </c>
      <c r="AY136" s="272" t="s">
        <v>178</v>
      </c>
    </row>
    <row r="137" spans="1:51" s="15" customFormat="1" ht="12">
      <c r="A137" s="15"/>
      <c r="B137" s="284"/>
      <c r="C137" s="285"/>
      <c r="D137" s="264" t="s">
        <v>187</v>
      </c>
      <c r="E137" s="286" t="s">
        <v>1</v>
      </c>
      <c r="F137" s="287" t="s">
        <v>449</v>
      </c>
      <c r="G137" s="285"/>
      <c r="H137" s="288">
        <v>33.866</v>
      </c>
      <c r="I137" s="289"/>
      <c r="J137" s="285"/>
      <c r="K137" s="285"/>
      <c r="L137" s="290"/>
      <c r="M137" s="291"/>
      <c r="N137" s="292"/>
      <c r="O137" s="292"/>
      <c r="P137" s="292"/>
      <c r="Q137" s="292"/>
      <c r="R137" s="292"/>
      <c r="S137" s="292"/>
      <c r="T137" s="29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4" t="s">
        <v>187</v>
      </c>
      <c r="AU137" s="294" t="s">
        <v>95</v>
      </c>
      <c r="AV137" s="15" t="s">
        <v>95</v>
      </c>
      <c r="AW137" s="15" t="s">
        <v>41</v>
      </c>
      <c r="AX137" s="15" t="s">
        <v>86</v>
      </c>
      <c r="AY137" s="294" t="s">
        <v>178</v>
      </c>
    </row>
    <row r="138" spans="1:51" s="14" customFormat="1" ht="12">
      <c r="A138" s="14"/>
      <c r="B138" s="273"/>
      <c r="C138" s="274"/>
      <c r="D138" s="264" t="s">
        <v>187</v>
      </c>
      <c r="E138" s="275" t="s">
        <v>1</v>
      </c>
      <c r="F138" s="276" t="s">
        <v>199</v>
      </c>
      <c r="G138" s="274"/>
      <c r="H138" s="277">
        <v>40.216</v>
      </c>
      <c r="I138" s="278"/>
      <c r="J138" s="274"/>
      <c r="K138" s="274"/>
      <c r="L138" s="279"/>
      <c r="M138" s="280"/>
      <c r="N138" s="281"/>
      <c r="O138" s="281"/>
      <c r="P138" s="281"/>
      <c r="Q138" s="281"/>
      <c r="R138" s="281"/>
      <c r="S138" s="281"/>
      <c r="T138" s="28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3" t="s">
        <v>187</v>
      </c>
      <c r="AU138" s="283" t="s">
        <v>95</v>
      </c>
      <c r="AV138" s="14" t="s">
        <v>196</v>
      </c>
      <c r="AW138" s="14" t="s">
        <v>41</v>
      </c>
      <c r="AX138" s="14" t="s">
        <v>86</v>
      </c>
      <c r="AY138" s="283" t="s">
        <v>178</v>
      </c>
    </row>
    <row r="139" spans="1:51" s="16" customFormat="1" ht="12">
      <c r="A139" s="16"/>
      <c r="B139" s="295"/>
      <c r="C139" s="296"/>
      <c r="D139" s="264" t="s">
        <v>187</v>
      </c>
      <c r="E139" s="297" t="s">
        <v>432</v>
      </c>
      <c r="F139" s="298" t="s">
        <v>200</v>
      </c>
      <c r="G139" s="296"/>
      <c r="H139" s="299">
        <v>40.216</v>
      </c>
      <c r="I139" s="300"/>
      <c r="J139" s="296"/>
      <c r="K139" s="296"/>
      <c r="L139" s="301"/>
      <c r="M139" s="302"/>
      <c r="N139" s="303"/>
      <c r="O139" s="303"/>
      <c r="P139" s="303"/>
      <c r="Q139" s="303"/>
      <c r="R139" s="303"/>
      <c r="S139" s="303"/>
      <c r="T139" s="304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305" t="s">
        <v>187</v>
      </c>
      <c r="AU139" s="305" t="s">
        <v>95</v>
      </c>
      <c r="AV139" s="16" t="s">
        <v>185</v>
      </c>
      <c r="AW139" s="16" t="s">
        <v>41</v>
      </c>
      <c r="AX139" s="16" t="s">
        <v>93</v>
      </c>
      <c r="AY139" s="305" t="s">
        <v>178</v>
      </c>
    </row>
    <row r="140" spans="1:65" s="2" customFormat="1" ht="21.75" customHeight="1">
      <c r="A140" s="40"/>
      <c r="B140" s="41"/>
      <c r="C140" s="249" t="s">
        <v>95</v>
      </c>
      <c r="D140" s="249" t="s">
        <v>180</v>
      </c>
      <c r="E140" s="250" t="s">
        <v>450</v>
      </c>
      <c r="F140" s="251" t="s">
        <v>451</v>
      </c>
      <c r="G140" s="252" t="s">
        <v>223</v>
      </c>
      <c r="H140" s="253">
        <v>195.484</v>
      </c>
      <c r="I140" s="254"/>
      <c r="J140" s="255">
        <f>ROUND(I140*H140,2)</f>
        <v>0</v>
      </c>
      <c r="K140" s="251" t="s">
        <v>184</v>
      </c>
      <c r="L140" s="46"/>
      <c r="M140" s="256" t="s">
        <v>1</v>
      </c>
      <c r="N140" s="257" t="s">
        <v>51</v>
      </c>
      <c r="O140" s="93"/>
      <c r="P140" s="258">
        <f>O140*H140</f>
        <v>0</v>
      </c>
      <c r="Q140" s="258">
        <v>0</v>
      </c>
      <c r="R140" s="258">
        <f>Q140*H140</f>
        <v>0</v>
      </c>
      <c r="S140" s="258">
        <v>0</v>
      </c>
      <c r="T140" s="25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60" t="s">
        <v>185</v>
      </c>
      <c r="AT140" s="260" t="s">
        <v>180</v>
      </c>
      <c r="AU140" s="260" t="s">
        <v>95</v>
      </c>
      <c r="AY140" s="18" t="s">
        <v>178</v>
      </c>
      <c r="BE140" s="261">
        <f>IF(N140="základní",J140,0)</f>
        <v>0</v>
      </c>
      <c r="BF140" s="261">
        <f>IF(N140="snížená",J140,0)</f>
        <v>0</v>
      </c>
      <c r="BG140" s="261">
        <f>IF(N140="zákl. přenesená",J140,0)</f>
        <v>0</v>
      </c>
      <c r="BH140" s="261">
        <f>IF(N140="sníž. přenesená",J140,0)</f>
        <v>0</v>
      </c>
      <c r="BI140" s="261">
        <f>IF(N140="nulová",J140,0)</f>
        <v>0</v>
      </c>
      <c r="BJ140" s="18" t="s">
        <v>93</v>
      </c>
      <c r="BK140" s="261">
        <f>ROUND(I140*H140,2)</f>
        <v>0</v>
      </c>
      <c r="BL140" s="18" t="s">
        <v>185</v>
      </c>
      <c r="BM140" s="260" t="s">
        <v>452</v>
      </c>
    </row>
    <row r="141" spans="1:51" s="13" customFormat="1" ht="12">
      <c r="A141" s="13"/>
      <c r="B141" s="262"/>
      <c r="C141" s="263"/>
      <c r="D141" s="264" t="s">
        <v>187</v>
      </c>
      <c r="E141" s="265" t="s">
        <v>1</v>
      </c>
      <c r="F141" s="266" t="s">
        <v>453</v>
      </c>
      <c r="G141" s="263"/>
      <c r="H141" s="265" t="s">
        <v>1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2" t="s">
        <v>187</v>
      </c>
      <c r="AU141" s="272" t="s">
        <v>95</v>
      </c>
      <c r="AV141" s="13" t="s">
        <v>93</v>
      </c>
      <c r="AW141" s="13" t="s">
        <v>41</v>
      </c>
      <c r="AX141" s="13" t="s">
        <v>86</v>
      </c>
      <c r="AY141" s="272" t="s">
        <v>178</v>
      </c>
    </row>
    <row r="142" spans="1:51" s="13" customFormat="1" ht="12">
      <c r="A142" s="13"/>
      <c r="B142" s="262"/>
      <c r="C142" s="263"/>
      <c r="D142" s="264" t="s">
        <v>187</v>
      </c>
      <c r="E142" s="265" t="s">
        <v>1</v>
      </c>
      <c r="F142" s="266" t="s">
        <v>454</v>
      </c>
      <c r="G142" s="263"/>
      <c r="H142" s="265" t="s">
        <v>1</v>
      </c>
      <c r="I142" s="267"/>
      <c r="J142" s="263"/>
      <c r="K142" s="263"/>
      <c r="L142" s="268"/>
      <c r="M142" s="269"/>
      <c r="N142" s="270"/>
      <c r="O142" s="270"/>
      <c r="P142" s="270"/>
      <c r="Q142" s="270"/>
      <c r="R142" s="270"/>
      <c r="S142" s="270"/>
      <c r="T142" s="27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2" t="s">
        <v>187</v>
      </c>
      <c r="AU142" s="272" t="s">
        <v>95</v>
      </c>
      <c r="AV142" s="13" t="s">
        <v>93</v>
      </c>
      <c r="AW142" s="13" t="s">
        <v>41</v>
      </c>
      <c r="AX142" s="13" t="s">
        <v>86</v>
      </c>
      <c r="AY142" s="272" t="s">
        <v>178</v>
      </c>
    </row>
    <row r="143" spans="1:51" s="15" customFormat="1" ht="12">
      <c r="A143" s="15"/>
      <c r="B143" s="284"/>
      <c r="C143" s="285"/>
      <c r="D143" s="264" t="s">
        <v>187</v>
      </c>
      <c r="E143" s="286" t="s">
        <v>1</v>
      </c>
      <c r="F143" s="287" t="s">
        <v>455</v>
      </c>
      <c r="G143" s="285"/>
      <c r="H143" s="288">
        <v>100.5</v>
      </c>
      <c r="I143" s="289"/>
      <c r="J143" s="285"/>
      <c r="K143" s="285"/>
      <c r="L143" s="290"/>
      <c r="M143" s="291"/>
      <c r="N143" s="292"/>
      <c r="O143" s="292"/>
      <c r="P143" s="292"/>
      <c r="Q143" s="292"/>
      <c r="R143" s="292"/>
      <c r="S143" s="292"/>
      <c r="T143" s="29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4" t="s">
        <v>187</v>
      </c>
      <c r="AU143" s="294" t="s">
        <v>95</v>
      </c>
      <c r="AV143" s="15" t="s">
        <v>95</v>
      </c>
      <c r="AW143" s="15" t="s">
        <v>41</v>
      </c>
      <c r="AX143" s="15" t="s">
        <v>86</v>
      </c>
      <c r="AY143" s="294" t="s">
        <v>178</v>
      </c>
    </row>
    <row r="144" spans="1:51" s="13" customFormat="1" ht="12">
      <c r="A144" s="13"/>
      <c r="B144" s="262"/>
      <c r="C144" s="263"/>
      <c r="D144" s="264" t="s">
        <v>187</v>
      </c>
      <c r="E144" s="265" t="s">
        <v>1</v>
      </c>
      <c r="F144" s="266" t="s">
        <v>456</v>
      </c>
      <c r="G144" s="263"/>
      <c r="H144" s="265" t="s">
        <v>1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2" t="s">
        <v>187</v>
      </c>
      <c r="AU144" s="272" t="s">
        <v>95</v>
      </c>
      <c r="AV144" s="13" t="s">
        <v>93</v>
      </c>
      <c r="AW144" s="13" t="s">
        <v>41</v>
      </c>
      <c r="AX144" s="13" t="s">
        <v>86</v>
      </c>
      <c r="AY144" s="272" t="s">
        <v>178</v>
      </c>
    </row>
    <row r="145" spans="1:51" s="15" customFormat="1" ht="12">
      <c r="A145" s="15"/>
      <c r="B145" s="284"/>
      <c r="C145" s="285"/>
      <c r="D145" s="264" t="s">
        <v>187</v>
      </c>
      <c r="E145" s="286" t="s">
        <v>1</v>
      </c>
      <c r="F145" s="287" t="s">
        <v>457</v>
      </c>
      <c r="G145" s="285"/>
      <c r="H145" s="288">
        <v>135.2</v>
      </c>
      <c r="I145" s="289"/>
      <c r="J145" s="285"/>
      <c r="K145" s="285"/>
      <c r="L145" s="290"/>
      <c r="M145" s="291"/>
      <c r="N145" s="292"/>
      <c r="O145" s="292"/>
      <c r="P145" s="292"/>
      <c r="Q145" s="292"/>
      <c r="R145" s="292"/>
      <c r="S145" s="292"/>
      <c r="T145" s="29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4" t="s">
        <v>187</v>
      </c>
      <c r="AU145" s="294" t="s">
        <v>95</v>
      </c>
      <c r="AV145" s="15" t="s">
        <v>95</v>
      </c>
      <c r="AW145" s="15" t="s">
        <v>41</v>
      </c>
      <c r="AX145" s="15" t="s">
        <v>86</v>
      </c>
      <c r="AY145" s="294" t="s">
        <v>178</v>
      </c>
    </row>
    <row r="146" spans="1:51" s="13" customFormat="1" ht="12">
      <c r="A146" s="13"/>
      <c r="B146" s="262"/>
      <c r="C146" s="263"/>
      <c r="D146" s="264" t="s">
        <v>187</v>
      </c>
      <c r="E146" s="265" t="s">
        <v>1</v>
      </c>
      <c r="F146" s="266" t="s">
        <v>458</v>
      </c>
      <c r="G146" s="263"/>
      <c r="H146" s="265" t="s">
        <v>1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2" t="s">
        <v>187</v>
      </c>
      <c r="AU146" s="272" t="s">
        <v>95</v>
      </c>
      <c r="AV146" s="13" t="s">
        <v>93</v>
      </c>
      <c r="AW146" s="13" t="s">
        <v>41</v>
      </c>
      <c r="AX146" s="13" t="s">
        <v>86</v>
      </c>
      <c r="AY146" s="272" t="s">
        <v>178</v>
      </c>
    </row>
    <row r="147" spans="1:51" s="15" customFormat="1" ht="12">
      <c r="A147" s="15"/>
      <c r="B147" s="284"/>
      <c r="C147" s="285"/>
      <c r="D147" s="264" t="s">
        <v>187</v>
      </c>
      <c r="E147" s="286" t="s">
        <v>1</v>
      </c>
      <c r="F147" s="287" t="s">
        <v>459</v>
      </c>
      <c r="G147" s="285"/>
      <c r="H147" s="288">
        <v>-40.216</v>
      </c>
      <c r="I147" s="289"/>
      <c r="J147" s="285"/>
      <c r="K147" s="285"/>
      <c r="L147" s="290"/>
      <c r="M147" s="291"/>
      <c r="N147" s="292"/>
      <c r="O147" s="292"/>
      <c r="P147" s="292"/>
      <c r="Q147" s="292"/>
      <c r="R147" s="292"/>
      <c r="S147" s="292"/>
      <c r="T147" s="29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4" t="s">
        <v>187</v>
      </c>
      <c r="AU147" s="294" t="s">
        <v>95</v>
      </c>
      <c r="AV147" s="15" t="s">
        <v>95</v>
      </c>
      <c r="AW147" s="15" t="s">
        <v>41</v>
      </c>
      <c r="AX147" s="15" t="s">
        <v>86</v>
      </c>
      <c r="AY147" s="294" t="s">
        <v>178</v>
      </c>
    </row>
    <row r="148" spans="1:51" s="16" customFormat="1" ht="12">
      <c r="A148" s="16"/>
      <c r="B148" s="295"/>
      <c r="C148" s="296"/>
      <c r="D148" s="264" t="s">
        <v>187</v>
      </c>
      <c r="E148" s="297" t="s">
        <v>434</v>
      </c>
      <c r="F148" s="298" t="s">
        <v>200</v>
      </c>
      <c r="G148" s="296"/>
      <c r="H148" s="299">
        <v>195.484</v>
      </c>
      <c r="I148" s="300"/>
      <c r="J148" s="296"/>
      <c r="K148" s="296"/>
      <c r="L148" s="301"/>
      <c r="M148" s="302"/>
      <c r="N148" s="303"/>
      <c r="O148" s="303"/>
      <c r="P148" s="303"/>
      <c r="Q148" s="303"/>
      <c r="R148" s="303"/>
      <c r="S148" s="303"/>
      <c r="T148" s="304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305" t="s">
        <v>187</v>
      </c>
      <c r="AU148" s="305" t="s">
        <v>95</v>
      </c>
      <c r="AV148" s="16" t="s">
        <v>185</v>
      </c>
      <c r="AW148" s="16" t="s">
        <v>41</v>
      </c>
      <c r="AX148" s="16" t="s">
        <v>93</v>
      </c>
      <c r="AY148" s="305" t="s">
        <v>178</v>
      </c>
    </row>
    <row r="149" spans="1:65" s="2" customFormat="1" ht="16.5" customHeight="1">
      <c r="A149" s="40"/>
      <c r="B149" s="41"/>
      <c r="C149" s="249" t="s">
        <v>196</v>
      </c>
      <c r="D149" s="249" t="s">
        <v>180</v>
      </c>
      <c r="E149" s="250" t="s">
        <v>251</v>
      </c>
      <c r="F149" s="251" t="s">
        <v>252</v>
      </c>
      <c r="G149" s="252" t="s">
        <v>223</v>
      </c>
      <c r="H149" s="253">
        <v>235.7</v>
      </c>
      <c r="I149" s="254"/>
      <c r="J149" s="255">
        <f>ROUND(I149*H149,2)</f>
        <v>0</v>
      </c>
      <c r="K149" s="251" t="s">
        <v>184</v>
      </c>
      <c r="L149" s="46"/>
      <c r="M149" s="256" t="s">
        <v>1</v>
      </c>
      <c r="N149" s="257" t="s">
        <v>51</v>
      </c>
      <c r="O149" s="93"/>
      <c r="P149" s="258">
        <f>O149*H149</f>
        <v>0</v>
      </c>
      <c r="Q149" s="258">
        <v>0</v>
      </c>
      <c r="R149" s="258">
        <f>Q149*H149</f>
        <v>0</v>
      </c>
      <c r="S149" s="258">
        <v>0</v>
      </c>
      <c r="T149" s="25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0" t="s">
        <v>185</v>
      </c>
      <c r="AT149" s="260" t="s">
        <v>180</v>
      </c>
      <c r="AU149" s="260" t="s">
        <v>95</v>
      </c>
      <c r="AY149" s="18" t="s">
        <v>178</v>
      </c>
      <c r="BE149" s="261">
        <f>IF(N149="základní",J149,0)</f>
        <v>0</v>
      </c>
      <c r="BF149" s="261">
        <f>IF(N149="snížená",J149,0)</f>
        <v>0</v>
      </c>
      <c r="BG149" s="261">
        <f>IF(N149="zákl. přenesená",J149,0)</f>
        <v>0</v>
      </c>
      <c r="BH149" s="261">
        <f>IF(N149="sníž. přenesená",J149,0)</f>
        <v>0</v>
      </c>
      <c r="BI149" s="261">
        <f>IF(N149="nulová",J149,0)</f>
        <v>0</v>
      </c>
      <c r="BJ149" s="18" t="s">
        <v>93</v>
      </c>
      <c r="BK149" s="261">
        <f>ROUND(I149*H149,2)</f>
        <v>0</v>
      </c>
      <c r="BL149" s="18" t="s">
        <v>185</v>
      </c>
      <c r="BM149" s="260" t="s">
        <v>460</v>
      </c>
    </row>
    <row r="150" spans="1:51" s="13" customFormat="1" ht="12">
      <c r="A150" s="13"/>
      <c r="B150" s="262"/>
      <c r="C150" s="263"/>
      <c r="D150" s="264" t="s">
        <v>187</v>
      </c>
      <c r="E150" s="265" t="s">
        <v>1</v>
      </c>
      <c r="F150" s="266" t="s">
        <v>461</v>
      </c>
      <c r="G150" s="263"/>
      <c r="H150" s="265" t="s">
        <v>1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2" t="s">
        <v>187</v>
      </c>
      <c r="AU150" s="272" t="s">
        <v>95</v>
      </c>
      <c r="AV150" s="13" t="s">
        <v>93</v>
      </c>
      <c r="AW150" s="13" t="s">
        <v>41</v>
      </c>
      <c r="AX150" s="13" t="s">
        <v>86</v>
      </c>
      <c r="AY150" s="272" t="s">
        <v>178</v>
      </c>
    </row>
    <row r="151" spans="1:51" s="13" customFormat="1" ht="12">
      <c r="A151" s="13"/>
      <c r="B151" s="262"/>
      <c r="C151" s="263"/>
      <c r="D151" s="264" t="s">
        <v>187</v>
      </c>
      <c r="E151" s="265" t="s">
        <v>1</v>
      </c>
      <c r="F151" s="266" t="s">
        <v>462</v>
      </c>
      <c r="G151" s="263"/>
      <c r="H151" s="265" t="s">
        <v>1</v>
      </c>
      <c r="I151" s="267"/>
      <c r="J151" s="263"/>
      <c r="K151" s="263"/>
      <c r="L151" s="268"/>
      <c r="M151" s="269"/>
      <c r="N151" s="270"/>
      <c r="O151" s="270"/>
      <c r="P151" s="270"/>
      <c r="Q151" s="270"/>
      <c r="R151" s="270"/>
      <c r="S151" s="270"/>
      <c r="T151" s="27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2" t="s">
        <v>187</v>
      </c>
      <c r="AU151" s="272" t="s">
        <v>95</v>
      </c>
      <c r="AV151" s="13" t="s">
        <v>93</v>
      </c>
      <c r="AW151" s="13" t="s">
        <v>41</v>
      </c>
      <c r="AX151" s="13" t="s">
        <v>86</v>
      </c>
      <c r="AY151" s="272" t="s">
        <v>178</v>
      </c>
    </row>
    <row r="152" spans="1:51" s="13" customFormat="1" ht="12">
      <c r="A152" s="13"/>
      <c r="B152" s="262"/>
      <c r="C152" s="263"/>
      <c r="D152" s="264" t="s">
        <v>187</v>
      </c>
      <c r="E152" s="265" t="s">
        <v>1</v>
      </c>
      <c r="F152" s="266" t="s">
        <v>463</v>
      </c>
      <c r="G152" s="263"/>
      <c r="H152" s="265" t="s">
        <v>1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2" t="s">
        <v>187</v>
      </c>
      <c r="AU152" s="272" t="s">
        <v>95</v>
      </c>
      <c r="AV152" s="13" t="s">
        <v>93</v>
      </c>
      <c r="AW152" s="13" t="s">
        <v>41</v>
      </c>
      <c r="AX152" s="13" t="s">
        <v>86</v>
      </c>
      <c r="AY152" s="272" t="s">
        <v>178</v>
      </c>
    </row>
    <row r="153" spans="1:51" s="15" customFormat="1" ht="12">
      <c r="A153" s="15"/>
      <c r="B153" s="284"/>
      <c r="C153" s="285"/>
      <c r="D153" s="264" t="s">
        <v>187</v>
      </c>
      <c r="E153" s="286" t="s">
        <v>1</v>
      </c>
      <c r="F153" s="287" t="s">
        <v>432</v>
      </c>
      <c r="G153" s="285"/>
      <c r="H153" s="288">
        <v>40.216</v>
      </c>
      <c r="I153" s="289"/>
      <c r="J153" s="285"/>
      <c r="K153" s="285"/>
      <c r="L153" s="290"/>
      <c r="M153" s="291"/>
      <c r="N153" s="292"/>
      <c r="O153" s="292"/>
      <c r="P153" s="292"/>
      <c r="Q153" s="292"/>
      <c r="R153" s="292"/>
      <c r="S153" s="292"/>
      <c r="T153" s="29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4" t="s">
        <v>187</v>
      </c>
      <c r="AU153" s="294" t="s">
        <v>95</v>
      </c>
      <c r="AV153" s="15" t="s">
        <v>95</v>
      </c>
      <c r="AW153" s="15" t="s">
        <v>41</v>
      </c>
      <c r="AX153" s="15" t="s">
        <v>86</v>
      </c>
      <c r="AY153" s="294" t="s">
        <v>178</v>
      </c>
    </row>
    <row r="154" spans="1:51" s="15" customFormat="1" ht="12">
      <c r="A154" s="15"/>
      <c r="B154" s="284"/>
      <c r="C154" s="285"/>
      <c r="D154" s="264" t="s">
        <v>187</v>
      </c>
      <c r="E154" s="286" t="s">
        <v>1</v>
      </c>
      <c r="F154" s="287" t="s">
        <v>434</v>
      </c>
      <c r="G154" s="285"/>
      <c r="H154" s="288">
        <v>195.484</v>
      </c>
      <c r="I154" s="289"/>
      <c r="J154" s="285"/>
      <c r="K154" s="285"/>
      <c r="L154" s="290"/>
      <c r="M154" s="291"/>
      <c r="N154" s="292"/>
      <c r="O154" s="292"/>
      <c r="P154" s="292"/>
      <c r="Q154" s="292"/>
      <c r="R154" s="292"/>
      <c r="S154" s="292"/>
      <c r="T154" s="29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4" t="s">
        <v>187</v>
      </c>
      <c r="AU154" s="294" t="s">
        <v>95</v>
      </c>
      <c r="AV154" s="15" t="s">
        <v>95</v>
      </c>
      <c r="AW154" s="15" t="s">
        <v>41</v>
      </c>
      <c r="AX154" s="15" t="s">
        <v>86</v>
      </c>
      <c r="AY154" s="294" t="s">
        <v>178</v>
      </c>
    </row>
    <row r="155" spans="1:51" s="16" customFormat="1" ht="12">
      <c r="A155" s="16"/>
      <c r="B155" s="295"/>
      <c r="C155" s="296"/>
      <c r="D155" s="264" t="s">
        <v>187</v>
      </c>
      <c r="E155" s="297" t="s">
        <v>1</v>
      </c>
      <c r="F155" s="298" t="s">
        <v>200</v>
      </c>
      <c r="G155" s="296"/>
      <c r="H155" s="299">
        <v>235.7</v>
      </c>
      <c r="I155" s="300"/>
      <c r="J155" s="296"/>
      <c r="K155" s="296"/>
      <c r="L155" s="301"/>
      <c r="M155" s="302"/>
      <c r="N155" s="303"/>
      <c r="O155" s="303"/>
      <c r="P155" s="303"/>
      <c r="Q155" s="303"/>
      <c r="R155" s="303"/>
      <c r="S155" s="303"/>
      <c r="T155" s="304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305" t="s">
        <v>187</v>
      </c>
      <c r="AU155" s="305" t="s">
        <v>95</v>
      </c>
      <c r="AV155" s="16" t="s">
        <v>185</v>
      </c>
      <c r="AW155" s="16" t="s">
        <v>41</v>
      </c>
      <c r="AX155" s="16" t="s">
        <v>93</v>
      </c>
      <c r="AY155" s="305" t="s">
        <v>178</v>
      </c>
    </row>
    <row r="156" spans="1:65" s="2" customFormat="1" ht="16.5" customHeight="1">
      <c r="A156" s="40"/>
      <c r="B156" s="41"/>
      <c r="C156" s="249" t="s">
        <v>185</v>
      </c>
      <c r="D156" s="249" t="s">
        <v>180</v>
      </c>
      <c r="E156" s="250" t="s">
        <v>255</v>
      </c>
      <c r="F156" s="251" t="s">
        <v>256</v>
      </c>
      <c r="G156" s="252" t="s">
        <v>223</v>
      </c>
      <c r="H156" s="253">
        <v>40.216</v>
      </c>
      <c r="I156" s="254"/>
      <c r="J156" s="255">
        <f>ROUND(I156*H156,2)</f>
        <v>0</v>
      </c>
      <c r="K156" s="251" t="s">
        <v>184</v>
      </c>
      <c r="L156" s="46"/>
      <c r="M156" s="256" t="s">
        <v>1</v>
      </c>
      <c r="N156" s="257" t="s">
        <v>51</v>
      </c>
      <c r="O156" s="93"/>
      <c r="P156" s="258">
        <f>O156*H156</f>
        <v>0</v>
      </c>
      <c r="Q156" s="258">
        <v>0</v>
      </c>
      <c r="R156" s="258">
        <f>Q156*H156</f>
        <v>0</v>
      </c>
      <c r="S156" s="258">
        <v>0</v>
      </c>
      <c r="T156" s="25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60" t="s">
        <v>185</v>
      </c>
      <c r="AT156" s="260" t="s">
        <v>180</v>
      </c>
      <c r="AU156" s="260" t="s">
        <v>95</v>
      </c>
      <c r="AY156" s="18" t="s">
        <v>178</v>
      </c>
      <c r="BE156" s="261">
        <f>IF(N156="základní",J156,0)</f>
        <v>0</v>
      </c>
      <c r="BF156" s="261">
        <f>IF(N156="snížená",J156,0)</f>
        <v>0</v>
      </c>
      <c r="BG156" s="261">
        <f>IF(N156="zákl. přenesená",J156,0)</f>
        <v>0</v>
      </c>
      <c r="BH156" s="261">
        <f>IF(N156="sníž. přenesená",J156,0)</f>
        <v>0</v>
      </c>
      <c r="BI156" s="261">
        <f>IF(N156="nulová",J156,0)</f>
        <v>0</v>
      </c>
      <c r="BJ156" s="18" t="s">
        <v>93</v>
      </c>
      <c r="BK156" s="261">
        <f>ROUND(I156*H156,2)</f>
        <v>0</v>
      </c>
      <c r="BL156" s="18" t="s">
        <v>185</v>
      </c>
      <c r="BM156" s="260" t="s">
        <v>464</v>
      </c>
    </row>
    <row r="157" spans="1:51" s="13" customFormat="1" ht="12">
      <c r="A157" s="13"/>
      <c r="B157" s="262"/>
      <c r="C157" s="263"/>
      <c r="D157" s="264" t="s">
        <v>187</v>
      </c>
      <c r="E157" s="265" t="s">
        <v>1</v>
      </c>
      <c r="F157" s="266" t="s">
        <v>258</v>
      </c>
      <c r="G157" s="263"/>
      <c r="H157" s="265" t="s">
        <v>1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2" t="s">
        <v>187</v>
      </c>
      <c r="AU157" s="272" t="s">
        <v>95</v>
      </c>
      <c r="AV157" s="13" t="s">
        <v>93</v>
      </c>
      <c r="AW157" s="13" t="s">
        <v>41</v>
      </c>
      <c r="AX157" s="13" t="s">
        <v>86</v>
      </c>
      <c r="AY157" s="272" t="s">
        <v>178</v>
      </c>
    </row>
    <row r="158" spans="1:51" s="15" customFormat="1" ht="12">
      <c r="A158" s="15"/>
      <c r="B158" s="284"/>
      <c r="C158" s="285"/>
      <c r="D158" s="264" t="s">
        <v>187</v>
      </c>
      <c r="E158" s="286" t="s">
        <v>1</v>
      </c>
      <c r="F158" s="287" t="s">
        <v>432</v>
      </c>
      <c r="G158" s="285"/>
      <c r="H158" s="288">
        <v>40.216</v>
      </c>
      <c r="I158" s="289"/>
      <c r="J158" s="285"/>
      <c r="K158" s="285"/>
      <c r="L158" s="290"/>
      <c r="M158" s="291"/>
      <c r="N158" s="292"/>
      <c r="O158" s="292"/>
      <c r="P158" s="292"/>
      <c r="Q158" s="292"/>
      <c r="R158" s="292"/>
      <c r="S158" s="292"/>
      <c r="T158" s="29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4" t="s">
        <v>187</v>
      </c>
      <c r="AU158" s="294" t="s">
        <v>95</v>
      </c>
      <c r="AV158" s="15" t="s">
        <v>95</v>
      </c>
      <c r="AW158" s="15" t="s">
        <v>41</v>
      </c>
      <c r="AX158" s="15" t="s">
        <v>93</v>
      </c>
      <c r="AY158" s="294" t="s">
        <v>178</v>
      </c>
    </row>
    <row r="159" spans="1:65" s="2" customFormat="1" ht="16.5" customHeight="1">
      <c r="A159" s="40"/>
      <c r="B159" s="41"/>
      <c r="C159" s="249" t="s">
        <v>220</v>
      </c>
      <c r="D159" s="249" t="s">
        <v>180</v>
      </c>
      <c r="E159" s="250" t="s">
        <v>260</v>
      </c>
      <c r="F159" s="251" t="s">
        <v>261</v>
      </c>
      <c r="G159" s="252" t="s">
        <v>262</v>
      </c>
      <c r="H159" s="253">
        <v>436.045</v>
      </c>
      <c r="I159" s="254"/>
      <c r="J159" s="255">
        <f>ROUND(I159*H159,2)</f>
        <v>0</v>
      </c>
      <c r="K159" s="251" t="s">
        <v>184</v>
      </c>
      <c r="L159" s="46"/>
      <c r="M159" s="256" t="s">
        <v>1</v>
      </c>
      <c r="N159" s="257" t="s">
        <v>51</v>
      </c>
      <c r="O159" s="93"/>
      <c r="P159" s="258">
        <f>O159*H159</f>
        <v>0</v>
      </c>
      <c r="Q159" s="258">
        <v>0</v>
      </c>
      <c r="R159" s="258">
        <f>Q159*H159</f>
        <v>0</v>
      </c>
      <c r="S159" s="258">
        <v>0</v>
      </c>
      <c r="T159" s="25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60" t="s">
        <v>185</v>
      </c>
      <c r="AT159" s="260" t="s">
        <v>180</v>
      </c>
      <c r="AU159" s="260" t="s">
        <v>95</v>
      </c>
      <c r="AY159" s="18" t="s">
        <v>178</v>
      </c>
      <c r="BE159" s="261">
        <f>IF(N159="základní",J159,0)</f>
        <v>0</v>
      </c>
      <c r="BF159" s="261">
        <f>IF(N159="snížená",J159,0)</f>
        <v>0</v>
      </c>
      <c r="BG159" s="261">
        <f>IF(N159="zákl. přenesená",J159,0)</f>
        <v>0</v>
      </c>
      <c r="BH159" s="261">
        <f>IF(N159="sníž. přenesená",J159,0)</f>
        <v>0</v>
      </c>
      <c r="BI159" s="261">
        <f>IF(N159="nulová",J159,0)</f>
        <v>0</v>
      </c>
      <c r="BJ159" s="18" t="s">
        <v>93</v>
      </c>
      <c r="BK159" s="261">
        <f>ROUND(I159*H159,2)</f>
        <v>0</v>
      </c>
      <c r="BL159" s="18" t="s">
        <v>185</v>
      </c>
      <c r="BM159" s="260" t="s">
        <v>465</v>
      </c>
    </row>
    <row r="160" spans="1:51" s="15" customFormat="1" ht="12">
      <c r="A160" s="15"/>
      <c r="B160" s="284"/>
      <c r="C160" s="285"/>
      <c r="D160" s="264" t="s">
        <v>187</v>
      </c>
      <c r="E160" s="286" t="s">
        <v>1</v>
      </c>
      <c r="F160" s="287" t="s">
        <v>466</v>
      </c>
      <c r="G160" s="285"/>
      <c r="H160" s="288">
        <v>74.4</v>
      </c>
      <c r="I160" s="289"/>
      <c r="J160" s="285"/>
      <c r="K160" s="285"/>
      <c r="L160" s="290"/>
      <c r="M160" s="291"/>
      <c r="N160" s="292"/>
      <c r="O160" s="292"/>
      <c r="P160" s="292"/>
      <c r="Q160" s="292"/>
      <c r="R160" s="292"/>
      <c r="S160" s="292"/>
      <c r="T160" s="29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4" t="s">
        <v>187</v>
      </c>
      <c r="AU160" s="294" t="s">
        <v>95</v>
      </c>
      <c r="AV160" s="15" t="s">
        <v>95</v>
      </c>
      <c r="AW160" s="15" t="s">
        <v>41</v>
      </c>
      <c r="AX160" s="15" t="s">
        <v>86</v>
      </c>
      <c r="AY160" s="294" t="s">
        <v>178</v>
      </c>
    </row>
    <row r="161" spans="1:51" s="15" customFormat="1" ht="12">
      <c r="A161" s="15"/>
      <c r="B161" s="284"/>
      <c r="C161" s="285"/>
      <c r="D161" s="264" t="s">
        <v>187</v>
      </c>
      <c r="E161" s="286" t="s">
        <v>1</v>
      </c>
      <c r="F161" s="287" t="s">
        <v>467</v>
      </c>
      <c r="G161" s="285"/>
      <c r="H161" s="288">
        <v>361.645</v>
      </c>
      <c r="I161" s="289"/>
      <c r="J161" s="285"/>
      <c r="K161" s="285"/>
      <c r="L161" s="290"/>
      <c r="M161" s="291"/>
      <c r="N161" s="292"/>
      <c r="O161" s="292"/>
      <c r="P161" s="292"/>
      <c r="Q161" s="292"/>
      <c r="R161" s="292"/>
      <c r="S161" s="292"/>
      <c r="T161" s="29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4" t="s">
        <v>187</v>
      </c>
      <c r="AU161" s="294" t="s">
        <v>95</v>
      </c>
      <c r="AV161" s="15" t="s">
        <v>95</v>
      </c>
      <c r="AW161" s="15" t="s">
        <v>41</v>
      </c>
      <c r="AX161" s="15" t="s">
        <v>86</v>
      </c>
      <c r="AY161" s="294" t="s">
        <v>178</v>
      </c>
    </row>
    <row r="162" spans="1:51" s="16" customFormat="1" ht="12">
      <c r="A162" s="16"/>
      <c r="B162" s="295"/>
      <c r="C162" s="296"/>
      <c r="D162" s="264" t="s">
        <v>187</v>
      </c>
      <c r="E162" s="297" t="s">
        <v>1</v>
      </c>
      <c r="F162" s="298" t="s">
        <v>200</v>
      </c>
      <c r="G162" s="296"/>
      <c r="H162" s="299">
        <v>436.045</v>
      </c>
      <c r="I162" s="300"/>
      <c r="J162" s="296"/>
      <c r="K162" s="296"/>
      <c r="L162" s="301"/>
      <c r="M162" s="302"/>
      <c r="N162" s="303"/>
      <c r="O162" s="303"/>
      <c r="P162" s="303"/>
      <c r="Q162" s="303"/>
      <c r="R162" s="303"/>
      <c r="S162" s="303"/>
      <c r="T162" s="304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305" t="s">
        <v>187</v>
      </c>
      <c r="AU162" s="305" t="s">
        <v>95</v>
      </c>
      <c r="AV162" s="16" t="s">
        <v>185</v>
      </c>
      <c r="AW162" s="16" t="s">
        <v>41</v>
      </c>
      <c r="AX162" s="16" t="s">
        <v>93</v>
      </c>
      <c r="AY162" s="305" t="s">
        <v>178</v>
      </c>
    </row>
    <row r="163" spans="1:65" s="2" customFormat="1" ht="16.5" customHeight="1">
      <c r="A163" s="40"/>
      <c r="B163" s="41"/>
      <c r="C163" s="249" t="s">
        <v>230</v>
      </c>
      <c r="D163" s="249" t="s">
        <v>180</v>
      </c>
      <c r="E163" s="250" t="s">
        <v>267</v>
      </c>
      <c r="F163" s="251" t="s">
        <v>268</v>
      </c>
      <c r="G163" s="252" t="s">
        <v>223</v>
      </c>
      <c r="H163" s="253">
        <v>235.7</v>
      </c>
      <c r="I163" s="254"/>
      <c r="J163" s="255">
        <f>ROUND(I163*H163,2)</f>
        <v>0</v>
      </c>
      <c r="K163" s="251" t="s">
        <v>184</v>
      </c>
      <c r="L163" s="46"/>
      <c r="M163" s="256" t="s">
        <v>1</v>
      </c>
      <c r="N163" s="257" t="s">
        <v>51</v>
      </c>
      <c r="O163" s="93"/>
      <c r="P163" s="258">
        <f>O163*H163</f>
        <v>0</v>
      </c>
      <c r="Q163" s="258">
        <v>0</v>
      </c>
      <c r="R163" s="258">
        <f>Q163*H163</f>
        <v>0</v>
      </c>
      <c r="S163" s="258">
        <v>0</v>
      </c>
      <c r="T163" s="25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60" t="s">
        <v>185</v>
      </c>
      <c r="AT163" s="260" t="s">
        <v>180</v>
      </c>
      <c r="AU163" s="260" t="s">
        <v>95</v>
      </c>
      <c r="AY163" s="18" t="s">
        <v>178</v>
      </c>
      <c r="BE163" s="261">
        <f>IF(N163="základní",J163,0)</f>
        <v>0</v>
      </c>
      <c r="BF163" s="261">
        <f>IF(N163="snížená",J163,0)</f>
        <v>0</v>
      </c>
      <c r="BG163" s="261">
        <f>IF(N163="zákl. přenesená",J163,0)</f>
        <v>0</v>
      </c>
      <c r="BH163" s="261">
        <f>IF(N163="sníž. přenesená",J163,0)</f>
        <v>0</v>
      </c>
      <c r="BI163" s="261">
        <f>IF(N163="nulová",J163,0)</f>
        <v>0</v>
      </c>
      <c r="BJ163" s="18" t="s">
        <v>93</v>
      </c>
      <c r="BK163" s="261">
        <f>ROUND(I163*H163,2)</f>
        <v>0</v>
      </c>
      <c r="BL163" s="18" t="s">
        <v>185</v>
      </c>
      <c r="BM163" s="260" t="s">
        <v>468</v>
      </c>
    </row>
    <row r="164" spans="1:51" s="15" customFormat="1" ht="12">
      <c r="A164" s="15"/>
      <c r="B164" s="284"/>
      <c r="C164" s="285"/>
      <c r="D164" s="264" t="s">
        <v>187</v>
      </c>
      <c r="E164" s="286" t="s">
        <v>1</v>
      </c>
      <c r="F164" s="287" t="s">
        <v>432</v>
      </c>
      <c r="G164" s="285"/>
      <c r="H164" s="288">
        <v>40.216</v>
      </c>
      <c r="I164" s="289"/>
      <c r="J164" s="285"/>
      <c r="K164" s="285"/>
      <c r="L164" s="290"/>
      <c r="M164" s="291"/>
      <c r="N164" s="292"/>
      <c r="O164" s="292"/>
      <c r="P164" s="292"/>
      <c r="Q164" s="292"/>
      <c r="R164" s="292"/>
      <c r="S164" s="292"/>
      <c r="T164" s="29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4" t="s">
        <v>187</v>
      </c>
      <c r="AU164" s="294" t="s">
        <v>95</v>
      </c>
      <c r="AV164" s="15" t="s">
        <v>95</v>
      </c>
      <c r="AW164" s="15" t="s">
        <v>41</v>
      </c>
      <c r="AX164" s="15" t="s">
        <v>86</v>
      </c>
      <c r="AY164" s="294" t="s">
        <v>178</v>
      </c>
    </row>
    <row r="165" spans="1:51" s="15" customFormat="1" ht="12">
      <c r="A165" s="15"/>
      <c r="B165" s="284"/>
      <c r="C165" s="285"/>
      <c r="D165" s="264" t="s">
        <v>187</v>
      </c>
      <c r="E165" s="286" t="s">
        <v>1</v>
      </c>
      <c r="F165" s="287" t="s">
        <v>434</v>
      </c>
      <c r="G165" s="285"/>
      <c r="H165" s="288">
        <v>195.484</v>
      </c>
      <c r="I165" s="289"/>
      <c r="J165" s="285"/>
      <c r="K165" s="285"/>
      <c r="L165" s="290"/>
      <c r="M165" s="291"/>
      <c r="N165" s="292"/>
      <c r="O165" s="292"/>
      <c r="P165" s="292"/>
      <c r="Q165" s="292"/>
      <c r="R165" s="292"/>
      <c r="S165" s="292"/>
      <c r="T165" s="29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4" t="s">
        <v>187</v>
      </c>
      <c r="AU165" s="294" t="s">
        <v>95</v>
      </c>
      <c r="AV165" s="15" t="s">
        <v>95</v>
      </c>
      <c r="AW165" s="15" t="s">
        <v>41</v>
      </c>
      <c r="AX165" s="15" t="s">
        <v>86</v>
      </c>
      <c r="AY165" s="294" t="s">
        <v>178</v>
      </c>
    </row>
    <row r="166" spans="1:51" s="16" customFormat="1" ht="12">
      <c r="A166" s="16"/>
      <c r="B166" s="295"/>
      <c r="C166" s="296"/>
      <c r="D166" s="264" t="s">
        <v>187</v>
      </c>
      <c r="E166" s="297" t="s">
        <v>1</v>
      </c>
      <c r="F166" s="298" t="s">
        <v>200</v>
      </c>
      <c r="G166" s="296"/>
      <c r="H166" s="299">
        <v>235.7</v>
      </c>
      <c r="I166" s="300"/>
      <c r="J166" s="296"/>
      <c r="K166" s="296"/>
      <c r="L166" s="301"/>
      <c r="M166" s="302"/>
      <c r="N166" s="303"/>
      <c r="O166" s="303"/>
      <c r="P166" s="303"/>
      <c r="Q166" s="303"/>
      <c r="R166" s="303"/>
      <c r="S166" s="303"/>
      <c r="T166" s="304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305" t="s">
        <v>187</v>
      </c>
      <c r="AU166" s="305" t="s">
        <v>95</v>
      </c>
      <c r="AV166" s="16" t="s">
        <v>185</v>
      </c>
      <c r="AW166" s="16" t="s">
        <v>41</v>
      </c>
      <c r="AX166" s="16" t="s">
        <v>93</v>
      </c>
      <c r="AY166" s="305" t="s">
        <v>178</v>
      </c>
    </row>
    <row r="167" spans="1:65" s="2" customFormat="1" ht="16.5" customHeight="1">
      <c r="A167" s="40"/>
      <c r="B167" s="41"/>
      <c r="C167" s="249" t="s">
        <v>241</v>
      </c>
      <c r="D167" s="249" t="s">
        <v>180</v>
      </c>
      <c r="E167" s="250" t="s">
        <v>469</v>
      </c>
      <c r="F167" s="251" t="s">
        <v>470</v>
      </c>
      <c r="G167" s="252" t="s">
        <v>183</v>
      </c>
      <c r="H167" s="253">
        <v>42.333</v>
      </c>
      <c r="I167" s="254"/>
      <c r="J167" s="255">
        <f>ROUND(I167*H167,2)</f>
        <v>0</v>
      </c>
      <c r="K167" s="251" t="s">
        <v>184</v>
      </c>
      <c r="L167" s="46"/>
      <c r="M167" s="256" t="s">
        <v>1</v>
      </c>
      <c r="N167" s="257" t="s">
        <v>51</v>
      </c>
      <c r="O167" s="93"/>
      <c r="P167" s="258">
        <f>O167*H167</f>
        <v>0</v>
      </c>
      <c r="Q167" s="258">
        <v>0</v>
      </c>
      <c r="R167" s="258">
        <f>Q167*H167</f>
        <v>0</v>
      </c>
      <c r="S167" s="258">
        <v>0</v>
      </c>
      <c r="T167" s="25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60" t="s">
        <v>185</v>
      </c>
      <c r="AT167" s="260" t="s">
        <v>180</v>
      </c>
      <c r="AU167" s="260" t="s">
        <v>95</v>
      </c>
      <c r="AY167" s="18" t="s">
        <v>178</v>
      </c>
      <c r="BE167" s="261">
        <f>IF(N167="základní",J167,0)</f>
        <v>0</v>
      </c>
      <c r="BF167" s="261">
        <f>IF(N167="snížená",J167,0)</f>
        <v>0</v>
      </c>
      <c r="BG167" s="261">
        <f>IF(N167="zákl. přenesená",J167,0)</f>
        <v>0</v>
      </c>
      <c r="BH167" s="261">
        <f>IF(N167="sníž. přenesená",J167,0)</f>
        <v>0</v>
      </c>
      <c r="BI167" s="261">
        <f>IF(N167="nulová",J167,0)</f>
        <v>0</v>
      </c>
      <c r="BJ167" s="18" t="s">
        <v>93</v>
      </c>
      <c r="BK167" s="261">
        <f>ROUND(I167*H167,2)</f>
        <v>0</v>
      </c>
      <c r="BL167" s="18" t="s">
        <v>185</v>
      </c>
      <c r="BM167" s="260" t="s">
        <v>471</v>
      </c>
    </row>
    <row r="168" spans="1:51" s="13" customFormat="1" ht="12">
      <c r="A168" s="13"/>
      <c r="B168" s="262"/>
      <c r="C168" s="263"/>
      <c r="D168" s="264" t="s">
        <v>187</v>
      </c>
      <c r="E168" s="265" t="s">
        <v>1</v>
      </c>
      <c r="F168" s="266" t="s">
        <v>472</v>
      </c>
      <c r="G168" s="263"/>
      <c r="H168" s="265" t="s">
        <v>1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2" t="s">
        <v>187</v>
      </c>
      <c r="AU168" s="272" t="s">
        <v>95</v>
      </c>
      <c r="AV168" s="13" t="s">
        <v>93</v>
      </c>
      <c r="AW168" s="13" t="s">
        <v>41</v>
      </c>
      <c r="AX168" s="13" t="s">
        <v>86</v>
      </c>
      <c r="AY168" s="272" t="s">
        <v>178</v>
      </c>
    </row>
    <row r="169" spans="1:51" s="13" customFormat="1" ht="12">
      <c r="A169" s="13"/>
      <c r="B169" s="262"/>
      <c r="C169" s="263"/>
      <c r="D169" s="264" t="s">
        <v>187</v>
      </c>
      <c r="E169" s="265" t="s">
        <v>1</v>
      </c>
      <c r="F169" s="266" t="s">
        <v>473</v>
      </c>
      <c r="G169" s="263"/>
      <c r="H169" s="265" t="s">
        <v>1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2" t="s">
        <v>187</v>
      </c>
      <c r="AU169" s="272" t="s">
        <v>95</v>
      </c>
      <c r="AV169" s="13" t="s">
        <v>93</v>
      </c>
      <c r="AW169" s="13" t="s">
        <v>41</v>
      </c>
      <c r="AX169" s="13" t="s">
        <v>86</v>
      </c>
      <c r="AY169" s="272" t="s">
        <v>178</v>
      </c>
    </row>
    <row r="170" spans="1:51" s="15" customFormat="1" ht="12">
      <c r="A170" s="15"/>
      <c r="B170" s="284"/>
      <c r="C170" s="285"/>
      <c r="D170" s="264" t="s">
        <v>187</v>
      </c>
      <c r="E170" s="286" t="s">
        <v>1</v>
      </c>
      <c r="F170" s="287" t="s">
        <v>474</v>
      </c>
      <c r="G170" s="285"/>
      <c r="H170" s="288">
        <v>42.333</v>
      </c>
      <c r="I170" s="289"/>
      <c r="J170" s="285"/>
      <c r="K170" s="285"/>
      <c r="L170" s="290"/>
      <c r="M170" s="291"/>
      <c r="N170" s="292"/>
      <c r="O170" s="292"/>
      <c r="P170" s="292"/>
      <c r="Q170" s="292"/>
      <c r="R170" s="292"/>
      <c r="S170" s="292"/>
      <c r="T170" s="29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4" t="s">
        <v>187</v>
      </c>
      <c r="AU170" s="294" t="s">
        <v>95</v>
      </c>
      <c r="AV170" s="15" t="s">
        <v>95</v>
      </c>
      <c r="AW170" s="15" t="s">
        <v>41</v>
      </c>
      <c r="AX170" s="15" t="s">
        <v>86</v>
      </c>
      <c r="AY170" s="294" t="s">
        <v>178</v>
      </c>
    </row>
    <row r="171" spans="1:51" s="14" customFormat="1" ht="12">
      <c r="A171" s="14"/>
      <c r="B171" s="273"/>
      <c r="C171" s="274"/>
      <c r="D171" s="264" t="s">
        <v>187</v>
      </c>
      <c r="E171" s="275" t="s">
        <v>436</v>
      </c>
      <c r="F171" s="276" t="s">
        <v>199</v>
      </c>
      <c r="G171" s="274"/>
      <c r="H171" s="277">
        <v>42.333</v>
      </c>
      <c r="I171" s="278"/>
      <c r="J171" s="274"/>
      <c r="K171" s="274"/>
      <c r="L171" s="279"/>
      <c r="M171" s="280"/>
      <c r="N171" s="281"/>
      <c r="O171" s="281"/>
      <c r="P171" s="281"/>
      <c r="Q171" s="281"/>
      <c r="R171" s="281"/>
      <c r="S171" s="281"/>
      <c r="T171" s="28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3" t="s">
        <v>187</v>
      </c>
      <c r="AU171" s="283" t="s">
        <v>95</v>
      </c>
      <c r="AV171" s="14" t="s">
        <v>196</v>
      </c>
      <c r="AW171" s="14" t="s">
        <v>41</v>
      </c>
      <c r="AX171" s="14" t="s">
        <v>93</v>
      </c>
      <c r="AY171" s="283" t="s">
        <v>178</v>
      </c>
    </row>
    <row r="172" spans="1:65" s="2" customFormat="1" ht="16.5" customHeight="1">
      <c r="A172" s="40"/>
      <c r="B172" s="41"/>
      <c r="C172" s="249" t="s">
        <v>250</v>
      </c>
      <c r="D172" s="249" t="s">
        <v>180</v>
      </c>
      <c r="E172" s="250" t="s">
        <v>475</v>
      </c>
      <c r="F172" s="251" t="s">
        <v>476</v>
      </c>
      <c r="G172" s="252" t="s">
        <v>183</v>
      </c>
      <c r="H172" s="253">
        <v>627.667</v>
      </c>
      <c r="I172" s="254"/>
      <c r="J172" s="255">
        <f>ROUND(I172*H172,2)</f>
        <v>0</v>
      </c>
      <c r="K172" s="251" t="s">
        <v>184</v>
      </c>
      <c r="L172" s="46"/>
      <c r="M172" s="256" t="s">
        <v>1</v>
      </c>
      <c r="N172" s="257" t="s">
        <v>51</v>
      </c>
      <c r="O172" s="93"/>
      <c r="P172" s="258">
        <f>O172*H172</f>
        <v>0</v>
      </c>
      <c r="Q172" s="258">
        <v>0</v>
      </c>
      <c r="R172" s="258">
        <f>Q172*H172</f>
        <v>0</v>
      </c>
      <c r="S172" s="258">
        <v>0</v>
      </c>
      <c r="T172" s="25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60" t="s">
        <v>185</v>
      </c>
      <c r="AT172" s="260" t="s">
        <v>180</v>
      </c>
      <c r="AU172" s="260" t="s">
        <v>95</v>
      </c>
      <c r="AY172" s="18" t="s">
        <v>178</v>
      </c>
      <c r="BE172" s="261">
        <f>IF(N172="základní",J172,0)</f>
        <v>0</v>
      </c>
      <c r="BF172" s="261">
        <f>IF(N172="snížená",J172,0)</f>
        <v>0</v>
      </c>
      <c r="BG172" s="261">
        <f>IF(N172="zákl. přenesená",J172,0)</f>
        <v>0</v>
      </c>
      <c r="BH172" s="261">
        <f>IF(N172="sníž. přenesená",J172,0)</f>
        <v>0</v>
      </c>
      <c r="BI172" s="261">
        <f>IF(N172="nulová",J172,0)</f>
        <v>0</v>
      </c>
      <c r="BJ172" s="18" t="s">
        <v>93</v>
      </c>
      <c r="BK172" s="261">
        <f>ROUND(I172*H172,2)</f>
        <v>0</v>
      </c>
      <c r="BL172" s="18" t="s">
        <v>185</v>
      </c>
      <c r="BM172" s="260" t="s">
        <v>477</v>
      </c>
    </row>
    <row r="173" spans="1:51" s="13" customFormat="1" ht="12">
      <c r="A173" s="13"/>
      <c r="B173" s="262"/>
      <c r="C173" s="263"/>
      <c r="D173" s="264" t="s">
        <v>187</v>
      </c>
      <c r="E173" s="265" t="s">
        <v>1</v>
      </c>
      <c r="F173" s="266" t="s">
        <v>478</v>
      </c>
      <c r="G173" s="263"/>
      <c r="H173" s="265" t="s">
        <v>1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2" t="s">
        <v>187</v>
      </c>
      <c r="AU173" s="272" t="s">
        <v>95</v>
      </c>
      <c r="AV173" s="13" t="s">
        <v>93</v>
      </c>
      <c r="AW173" s="13" t="s">
        <v>41</v>
      </c>
      <c r="AX173" s="13" t="s">
        <v>86</v>
      </c>
      <c r="AY173" s="272" t="s">
        <v>178</v>
      </c>
    </row>
    <row r="174" spans="1:51" s="15" customFormat="1" ht="12">
      <c r="A174" s="15"/>
      <c r="B174" s="284"/>
      <c r="C174" s="285"/>
      <c r="D174" s="264" t="s">
        <v>187</v>
      </c>
      <c r="E174" s="286" t="s">
        <v>1</v>
      </c>
      <c r="F174" s="287" t="s">
        <v>479</v>
      </c>
      <c r="G174" s="285"/>
      <c r="H174" s="288">
        <v>670</v>
      </c>
      <c r="I174" s="289"/>
      <c r="J174" s="285"/>
      <c r="K174" s="285"/>
      <c r="L174" s="290"/>
      <c r="M174" s="291"/>
      <c r="N174" s="292"/>
      <c r="O174" s="292"/>
      <c r="P174" s="292"/>
      <c r="Q174" s="292"/>
      <c r="R174" s="292"/>
      <c r="S174" s="292"/>
      <c r="T174" s="29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4" t="s">
        <v>187</v>
      </c>
      <c r="AU174" s="294" t="s">
        <v>95</v>
      </c>
      <c r="AV174" s="15" t="s">
        <v>95</v>
      </c>
      <c r="AW174" s="15" t="s">
        <v>41</v>
      </c>
      <c r="AX174" s="15" t="s">
        <v>86</v>
      </c>
      <c r="AY174" s="294" t="s">
        <v>178</v>
      </c>
    </row>
    <row r="175" spans="1:51" s="13" customFormat="1" ht="12">
      <c r="A175" s="13"/>
      <c r="B175" s="262"/>
      <c r="C175" s="263"/>
      <c r="D175" s="264" t="s">
        <v>187</v>
      </c>
      <c r="E175" s="265" t="s">
        <v>1</v>
      </c>
      <c r="F175" s="266" t="s">
        <v>480</v>
      </c>
      <c r="G175" s="263"/>
      <c r="H175" s="265" t="s">
        <v>1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2" t="s">
        <v>187</v>
      </c>
      <c r="AU175" s="272" t="s">
        <v>95</v>
      </c>
      <c r="AV175" s="13" t="s">
        <v>93</v>
      </c>
      <c r="AW175" s="13" t="s">
        <v>41</v>
      </c>
      <c r="AX175" s="13" t="s">
        <v>86</v>
      </c>
      <c r="AY175" s="272" t="s">
        <v>178</v>
      </c>
    </row>
    <row r="176" spans="1:51" s="15" customFormat="1" ht="12">
      <c r="A176" s="15"/>
      <c r="B176" s="284"/>
      <c r="C176" s="285"/>
      <c r="D176" s="264" t="s">
        <v>187</v>
      </c>
      <c r="E176" s="286" t="s">
        <v>1</v>
      </c>
      <c r="F176" s="287" t="s">
        <v>481</v>
      </c>
      <c r="G176" s="285"/>
      <c r="H176" s="288">
        <v>-42.333</v>
      </c>
      <c r="I176" s="289"/>
      <c r="J176" s="285"/>
      <c r="K176" s="285"/>
      <c r="L176" s="290"/>
      <c r="M176" s="291"/>
      <c r="N176" s="292"/>
      <c r="O176" s="292"/>
      <c r="P176" s="292"/>
      <c r="Q176" s="292"/>
      <c r="R176" s="292"/>
      <c r="S176" s="292"/>
      <c r="T176" s="29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4" t="s">
        <v>187</v>
      </c>
      <c r="AU176" s="294" t="s">
        <v>95</v>
      </c>
      <c r="AV176" s="15" t="s">
        <v>95</v>
      </c>
      <c r="AW176" s="15" t="s">
        <v>41</v>
      </c>
      <c r="AX176" s="15" t="s">
        <v>86</v>
      </c>
      <c r="AY176" s="294" t="s">
        <v>178</v>
      </c>
    </row>
    <row r="177" spans="1:51" s="16" customFormat="1" ht="12">
      <c r="A177" s="16"/>
      <c r="B177" s="295"/>
      <c r="C177" s="296"/>
      <c r="D177" s="264" t="s">
        <v>187</v>
      </c>
      <c r="E177" s="297" t="s">
        <v>1</v>
      </c>
      <c r="F177" s="298" t="s">
        <v>200</v>
      </c>
      <c r="G177" s="296"/>
      <c r="H177" s="299">
        <v>627.667</v>
      </c>
      <c r="I177" s="300"/>
      <c r="J177" s="296"/>
      <c r="K177" s="296"/>
      <c r="L177" s="301"/>
      <c r="M177" s="302"/>
      <c r="N177" s="303"/>
      <c r="O177" s="303"/>
      <c r="P177" s="303"/>
      <c r="Q177" s="303"/>
      <c r="R177" s="303"/>
      <c r="S177" s="303"/>
      <c r="T177" s="304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305" t="s">
        <v>187</v>
      </c>
      <c r="AU177" s="305" t="s">
        <v>95</v>
      </c>
      <c r="AV177" s="16" t="s">
        <v>185</v>
      </c>
      <c r="AW177" s="16" t="s">
        <v>41</v>
      </c>
      <c r="AX177" s="16" t="s">
        <v>93</v>
      </c>
      <c r="AY177" s="305" t="s">
        <v>178</v>
      </c>
    </row>
    <row r="178" spans="1:65" s="2" customFormat="1" ht="16.5" customHeight="1">
      <c r="A178" s="40"/>
      <c r="B178" s="41"/>
      <c r="C178" s="249" t="s">
        <v>254</v>
      </c>
      <c r="D178" s="249" t="s">
        <v>180</v>
      </c>
      <c r="E178" s="250" t="s">
        <v>482</v>
      </c>
      <c r="F178" s="251" t="s">
        <v>483</v>
      </c>
      <c r="G178" s="252" t="s">
        <v>183</v>
      </c>
      <c r="H178" s="253">
        <v>338.664</v>
      </c>
      <c r="I178" s="254"/>
      <c r="J178" s="255">
        <f>ROUND(I178*H178,2)</f>
        <v>0</v>
      </c>
      <c r="K178" s="251" t="s">
        <v>184</v>
      </c>
      <c r="L178" s="46"/>
      <c r="M178" s="256" t="s">
        <v>1</v>
      </c>
      <c r="N178" s="257" t="s">
        <v>51</v>
      </c>
      <c r="O178" s="93"/>
      <c r="P178" s="258">
        <f>O178*H178</f>
        <v>0</v>
      </c>
      <c r="Q178" s="258">
        <v>0</v>
      </c>
      <c r="R178" s="258">
        <f>Q178*H178</f>
        <v>0</v>
      </c>
      <c r="S178" s="258">
        <v>0</v>
      </c>
      <c r="T178" s="25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60" t="s">
        <v>185</v>
      </c>
      <c r="AT178" s="260" t="s">
        <v>180</v>
      </c>
      <c r="AU178" s="260" t="s">
        <v>95</v>
      </c>
      <c r="AY178" s="18" t="s">
        <v>178</v>
      </c>
      <c r="BE178" s="261">
        <f>IF(N178="základní",J178,0)</f>
        <v>0</v>
      </c>
      <c r="BF178" s="261">
        <f>IF(N178="snížená",J178,0)</f>
        <v>0</v>
      </c>
      <c r="BG178" s="261">
        <f>IF(N178="zákl. přenesená",J178,0)</f>
        <v>0</v>
      </c>
      <c r="BH178" s="261">
        <f>IF(N178="sníž. přenesená",J178,0)</f>
        <v>0</v>
      </c>
      <c r="BI178" s="261">
        <f>IF(N178="nulová",J178,0)</f>
        <v>0</v>
      </c>
      <c r="BJ178" s="18" t="s">
        <v>93</v>
      </c>
      <c r="BK178" s="261">
        <f>ROUND(I178*H178,2)</f>
        <v>0</v>
      </c>
      <c r="BL178" s="18" t="s">
        <v>185</v>
      </c>
      <c r="BM178" s="260" t="s">
        <v>484</v>
      </c>
    </row>
    <row r="179" spans="1:51" s="13" customFormat="1" ht="12">
      <c r="A179" s="13"/>
      <c r="B179" s="262"/>
      <c r="C179" s="263"/>
      <c r="D179" s="264" t="s">
        <v>187</v>
      </c>
      <c r="E179" s="265" t="s">
        <v>1</v>
      </c>
      <c r="F179" s="266" t="s">
        <v>485</v>
      </c>
      <c r="G179" s="263"/>
      <c r="H179" s="265" t="s">
        <v>1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2" t="s">
        <v>187</v>
      </c>
      <c r="AU179" s="272" t="s">
        <v>95</v>
      </c>
      <c r="AV179" s="13" t="s">
        <v>93</v>
      </c>
      <c r="AW179" s="13" t="s">
        <v>41</v>
      </c>
      <c r="AX179" s="13" t="s">
        <v>86</v>
      </c>
      <c r="AY179" s="272" t="s">
        <v>178</v>
      </c>
    </row>
    <row r="180" spans="1:51" s="13" customFormat="1" ht="12">
      <c r="A180" s="13"/>
      <c r="B180" s="262"/>
      <c r="C180" s="263"/>
      <c r="D180" s="264" t="s">
        <v>187</v>
      </c>
      <c r="E180" s="265" t="s">
        <v>1</v>
      </c>
      <c r="F180" s="266" t="s">
        <v>486</v>
      </c>
      <c r="G180" s="263"/>
      <c r="H180" s="265" t="s">
        <v>1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2" t="s">
        <v>187</v>
      </c>
      <c r="AU180" s="272" t="s">
        <v>95</v>
      </c>
      <c r="AV180" s="13" t="s">
        <v>93</v>
      </c>
      <c r="AW180" s="13" t="s">
        <v>41</v>
      </c>
      <c r="AX180" s="13" t="s">
        <v>86</v>
      </c>
      <c r="AY180" s="272" t="s">
        <v>178</v>
      </c>
    </row>
    <row r="181" spans="1:51" s="15" customFormat="1" ht="12">
      <c r="A181" s="15"/>
      <c r="B181" s="284"/>
      <c r="C181" s="285"/>
      <c r="D181" s="264" t="s">
        <v>187</v>
      </c>
      <c r="E181" s="286" t="s">
        <v>1</v>
      </c>
      <c r="F181" s="287" t="s">
        <v>487</v>
      </c>
      <c r="G181" s="285"/>
      <c r="H181" s="288">
        <v>338.664</v>
      </c>
      <c r="I181" s="289"/>
      <c r="J181" s="285"/>
      <c r="K181" s="285"/>
      <c r="L181" s="290"/>
      <c r="M181" s="291"/>
      <c r="N181" s="292"/>
      <c r="O181" s="292"/>
      <c r="P181" s="292"/>
      <c r="Q181" s="292"/>
      <c r="R181" s="292"/>
      <c r="S181" s="292"/>
      <c r="T181" s="29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4" t="s">
        <v>187</v>
      </c>
      <c r="AU181" s="294" t="s">
        <v>95</v>
      </c>
      <c r="AV181" s="15" t="s">
        <v>95</v>
      </c>
      <c r="AW181" s="15" t="s">
        <v>41</v>
      </c>
      <c r="AX181" s="15" t="s">
        <v>86</v>
      </c>
      <c r="AY181" s="294" t="s">
        <v>178</v>
      </c>
    </row>
    <row r="182" spans="1:51" s="14" customFormat="1" ht="12">
      <c r="A182" s="14"/>
      <c r="B182" s="273"/>
      <c r="C182" s="274"/>
      <c r="D182" s="264" t="s">
        <v>187</v>
      </c>
      <c r="E182" s="275" t="s">
        <v>438</v>
      </c>
      <c r="F182" s="276" t="s">
        <v>199</v>
      </c>
      <c r="G182" s="274"/>
      <c r="H182" s="277">
        <v>338.664</v>
      </c>
      <c r="I182" s="278"/>
      <c r="J182" s="274"/>
      <c r="K182" s="274"/>
      <c r="L182" s="279"/>
      <c r="M182" s="280"/>
      <c r="N182" s="281"/>
      <c r="O182" s="281"/>
      <c r="P182" s="281"/>
      <c r="Q182" s="281"/>
      <c r="R182" s="281"/>
      <c r="S182" s="281"/>
      <c r="T182" s="28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3" t="s">
        <v>187</v>
      </c>
      <c r="AU182" s="283" t="s">
        <v>95</v>
      </c>
      <c r="AV182" s="14" t="s">
        <v>196</v>
      </c>
      <c r="AW182" s="14" t="s">
        <v>41</v>
      </c>
      <c r="AX182" s="14" t="s">
        <v>93</v>
      </c>
      <c r="AY182" s="283" t="s">
        <v>178</v>
      </c>
    </row>
    <row r="183" spans="1:65" s="2" customFormat="1" ht="16.5" customHeight="1">
      <c r="A183" s="40"/>
      <c r="B183" s="41"/>
      <c r="C183" s="249" t="s">
        <v>259</v>
      </c>
      <c r="D183" s="249" t="s">
        <v>180</v>
      </c>
      <c r="E183" s="250" t="s">
        <v>488</v>
      </c>
      <c r="F183" s="251" t="s">
        <v>489</v>
      </c>
      <c r="G183" s="252" t="s">
        <v>183</v>
      </c>
      <c r="H183" s="253">
        <v>1013.336</v>
      </c>
      <c r="I183" s="254"/>
      <c r="J183" s="255">
        <f>ROUND(I183*H183,2)</f>
        <v>0</v>
      </c>
      <c r="K183" s="251" t="s">
        <v>184</v>
      </c>
      <c r="L183" s="46"/>
      <c r="M183" s="256" t="s">
        <v>1</v>
      </c>
      <c r="N183" s="257" t="s">
        <v>51</v>
      </c>
      <c r="O183" s="93"/>
      <c r="P183" s="258">
        <f>O183*H183</f>
        <v>0</v>
      </c>
      <c r="Q183" s="258">
        <v>0</v>
      </c>
      <c r="R183" s="258">
        <f>Q183*H183</f>
        <v>0</v>
      </c>
      <c r="S183" s="258">
        <v>0</v>
      </c>
      <c r="T183" s="25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60" t="s">
        <v>185</v>
      </c>
      <c r="AT183" s="260" t="s">
        <v>180</v>
      </c>
      <c r="AU183" s="260" t="s">
        <v>95</v>
      </c>
      <c r="AY183" s="18" t="s">
        <v>178</v>
      </c>
      <c r="BE183" s="261">
        <f>IF(N183="základní",J183,0)</f>
        <v>0</v>
      </c>
      <c r="BF183" s="261">
        <f>IF(N183="snížená",J183,0)</f>
        <v>0</v>
      </c>
      <c r="BG183" s="261">
        <f>IF(N183="zákl. přenesená",J183,0)</f>
        <v>0</v>
      </c>
      <c r="BH183" s="261">
        <f>IF(N183="sníž. přenesená",J183,0)</f>
        <v>0</v>
      </c>
      <c r="BI183" s="261">
        <f>IF(N183="nulová",J183,0)</f>
        <v>0</v>
      </c>
      <c r="BJ183" s="18" t="s">
        <v>93</v>
      </c>
      <c r="BK183" s="261">
        <f>ROUND(I183*H183,2)</f>
        <v>0</v>
      </c>
      <c r="BL183" s="18" t="s">
        <v>185</v>
      </c>
      <c r="BM183" s="260" t="s">
        <v>490</v>
      </c>
    </row>
    <row r="184" spans="1:51" s="15" customFormat="1" ht="12">
      <c r="A184" s="15"/>
      <c r="B184" s="284"/>
      <c r="C184" s="285"/>
      <c r="D184" s="264" t="s">
        <v>187</v>
      </c>
      <c r="E184" s="286" t="s">
        <v>1</v>
      </c>
      <c r="F184" s="287" t="s">
        <v>491</v>
      </c>
      <c r="G184" s="285"/>
      <c r="H184" s="288">
        <v>1352</v>
      </c>
      <c r="I184" s="289"/>
      <c r="J184" s="285"/>
      <c r="K184" s="285"/>
      <c r="L184" s="290"/>
      <c r="M184" s="291"/>
      <c r="N184" s="292"/>
      <c r="O184" s="292"/>
      <c r="P184" s="292"/>
      <c r="Q184" s="292"/>
      <c r="R184" s="292"/>
      <c r="S184" s="292"/>
      <c r="T184" s="29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4" t="s">
        <v>187</v>
      </c>
      <c r="AU184" s="294" t="s">
        <v>95</v>
      </c>
      <c r="AV184" s="15" t="s">
        <v>95</v>
      </c>
      <c r="AW184" s="15" t="s">
        <v>41</v>
      </c>
      <c r="AX184" s="15" t="s">
        <v>86</v>
      </c>
      <c r="AY184" s="294" t="s">
        <v>178</v>
      </c>
    </row>
    <row r="185" spans="1:51" s="13" customFormat="1" ht="12">
      <c r="A185" s="13"/>
      <c r="B185" s="262"/>
      <c r="C185" s="263"/>
      <c r="D185" s="264" t="s">
        <v>187</v>
      </c>
      <c r="E185" s="265" t="s">
        <v>1</v>
      </c>
      <c r="F185" s="266" t="s">
        <v>480</v>
      </c>
      <c r="G185" s="263"/>
      <c r="H185" s="265" t="s">
        <v>1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2" t="s">
        <v>187</v>
      </c>
      <c r="AU185" s="272" t="s">
        <v>95</v>
      </c>
      <c r="AV185" s="13" t="s">
        <v>93</v>
      </c>
      <c r="AW185" s="13" t="s">
        <v>41</v>
      </c>
      <c r="AX185" s="13" t="s">
        <v>86</v>
      </c>
      <c r="AY185" s="272" t="s">
        <v>178</v>
      </c>
    </row>
    <row r="186" spans="1:51" s="15" customFormat="1" ht="12">
      <c r="A186" s="15"/>
      <c r="B186" s="284"/>
      <c r="C186" s="285"/>
      <c r="D186" s="264" t="s">
        <v>187</v>
      </c>
      <c r="E186" s="286" t="s">
        <v>1</v>
      </c>
      <c r="F186" s="287" t="s">
        <v>492</v>
      </c>
      <c r="G186" s="285"/>
      <c r="H186" s="288">
        <v>-338.664</v>
      </c>
      <c r="I186" s="289"/>
      <c r="J186" s="285"/>
      <c r="K186" s="285"/>
      <c r="L186" s="290"/>
      <c r="M186" s="291"/>
      <c r="N186" s="292"/>
      <c r="O186" s="292"/>
      <c r="P186" s="292"/>
      <c r="Q186" s="292"/>
      <c r="R186" s="292"/>
      <c r="S186" s="292"/>
      <c r="T186" s="29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4" t="s">
        <v>187</v>
      </c>
      <c r="AU186" s="294" t="s">
        <v>95</v>
      </c>
      <c r="AV186" s="15" t="s">
        <v>95</v>
      </c>
      <c r="AW186" s="15" t="s">
        <v>41</v>
      </c>
      <c r="AX186" s="15" t="s">
        <v>86</v>
      </c>
      <c r="AY186" s="294" t="s">
        <v>178</v>
      </c>
    </row>
    <row r="187" spans="1:51" s="16" customFormat="1" ht="12">
      <c r="A187" s="16"/>
      <c r="B187" s="295"/>
      <c r="C187" s="296"/>
      <c r="D187" s="264" t="s">
        <v>187</v>
      </c>
      <c r="E187" s="297" t="s">
        <v>1</v>
      </c>
      <c r="F187" s="298" t="s">
        <v>200</v>
      </c>
      <c r="G187" s="296"/>
      <c r="H187" s="299">
        <v>1013.336</v>
      </c>
      <c r="I187" s="300"/>
      <c r="J187" s="296"/>
      <c r="K187" s="296"/>
      <c r="L187" s="301"/>
      <c r="M187" s="319"/>
      <c r="N187" s="320"/>
      <c r="O187" s="320"/>
      <c r="P187" s="320"/>
      <c r="Q187" s="320"/>
      <c r="R187" s="320"/>
      <c r="S187" s="320"/>
      <c r="T187" s="321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305" t="s">
        <v>187</v>
      </c>
      <c r="AU187" s="305" t="s">
        <v>95</v>
      </c>
      <c r="AV187" s="16" t="s">
        <v>185</v>
      </c>
      <c r="AW187" s="16" t="s">
        <v>41</v>
      </c>
      <c r="AX187" s="16" t="s">
        <v>93</v>
      </c>
      <c r="AY187" s="305" t="s">
        <v>178</v>
      </c>
    </row>
    <row r="188" spans="1:31" s="2" customFormat="1" ht="6.95" customHeight="1">
      <c r="A188" s="40"/>
      <c r="B188" s="68"/>
      <c r="C188" s="69"/>
      <c r="D188" s="69"/>
      <c r="E188" s="69"/>
      <c r="F188" s="69"/>
      <c r="G188" s="69"/>
      <c r="H188" s="69"/>
      <c r="I188" s="198"/>
      <c r="J188" s="69"/>
      <c r="K188" s="69"/>
      <c r="L188" s="46"/>
      <c r="M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</sheetData>
  <sheetProtection password="C9CD" sheet="1" objects="1" scenarios="1" formatColumns="0" formatRows="0" autoFilter="0"/>
  <autoFilter ref="C120:K18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  <c r="AZ2" s="149" t="s">
        <v>493</v>
      </c>
      <c r="BA2" s="149" t="s">
        <v>1</v>
      </c>
      <c r="BB2" s="149" t="s">
        <v>1</v>
      </c>
      <c r="BC2" s="149" t="s">
        <v>230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2"/>
      <c r="J3" s="151"/>
      <c r="K3" s="151"/>
      <c r="L3" s="21"/>
      <c r="AT3" s="18" t="s">
        <v>95</v>
      </c>
      <c r="AZ3" s="149" t="s">
        <v>494</v>
      </c>
      <c r="BA3" s="149" t="s">
        <v>1</v>
      </c>
      <c r="BB3" s="149" t="s">
        <v>1</v>
      </c>
      <c r="BC3" s="149" t="s">
        <v>495</v>
      </c>
      <c r="BD3" s="149" t="s">
        <v>95</v>
      </c>
    </row>
    <row r="4" spans="2:56" s="1" customFormat="1" ht="24.95" customHeight="1">
      <c r="B4" s="21"/>
      <c r="D4" s="153" t="s">
        <v>127</v>
      </c>
      <c r="I4" s="148"/>
      <c r="L4" s="21"/>
      <c r="M4" s="154" t="s">
        <v>10</v>
      </c>
      <c r="AT4" s="18" t="s">
        <v>4</v>
      </c>
      <c r="AZ4" s="149" t="s">
        <v>496</v>
      </c>
      <c r="BA4" s="149" t="s">
        <v>1</v>
      </c>
      <c r="BB4" s="149" t="s">
        <v>1</v>
      </c>
      <c r="BC4" s="149" t="s">
        <v>497</v>
      </c>
      <c r="BD4" s="149" t="s">
        <v>95</v>
      </c>
    </row>
    <row r="5" spans="2:56" s="1" customFormat="1" ht="6.95" customHeight="1">
      <c r="B5" s="21"/>
      <c r="I5" s="148"/>
      <c r="L5" s="21"/>
      <c r="AZ5" s="149" t="s">
        <v>498</v>
      </c>
      <c r="BA5" s="149" t="s">
        <v>1</v>
      </c>
      <c r="BB5" s="149" t="s">
        <v>1</v>
      </c>
      <c r="BC5" s="149" t="s">
        <v>499</v>
      </c>
      <c r="BD5" s="149" t="s">
        <v>95</v>
      </c>
    </row>
    <row r="6" spans="2:56" s="1" customFormat="1" ht="12" customHeight="1">
      <c r="B6" s="21"/>
      <c r="D6" s="155" t="s">
        <v>16</v>
      </c>
      <c r="I6" s="148"/>
      <c r="L6" s="21"/>
      <c r="AZ6" s="149" t="s">
        <v>500</v>
      </c>
      <c r="BA6" s="149" t="s">
        <v>1</v>
      </c>
      <c r="BB6" s="149" t="s">
        <v>1</v>
      </c>
      <c r="BC6" s="149" t="s">
        <v>501</v>
      </c>
      <c r="BD6" s="149" t="s">
        <v>95</v>
      </c>
    </row>
    <row r="7" spans="2:56" s="1" customFormat="1" ht="16.5" customHeight="1">
      <c r="B7" s="21"/>
      <c r="E7" s="156" t="str">
        <f>'Rekapitulace stavby'!K6</f>
        <v>REVITALIZACE CENTRÁLNÍHO PROSTORU NOVÝCH SADŮ</v>
      </c>
      <c r="F7" s="155"/>
      <c r="G7" s="155"/>
      <c r="H7" s="155"/>
      <c r="I7" s="148"/>
      <c r="L7" s="21"/>
      <c r="AZ7" s="149" t="s">
        <v>502</v>
      </c>
      <c r="BA7" s="149" t="s">
        <v>1</v>
      </c>
      <c r="BB7" s="149" t="s">
        <v>1</v>
      </c>
      <c r="BC7" s="149" t="s">
        <v>503</v>
      </c>
      <c r="BD7" s="149" t="s">
        <v>95</v>
      </c>
    </row>
    <row r="8" spans="2:56" s="1" customFormat="1" ht="12" customHeight="1">
      <c r="B8" s="21"/>
      <c r="D8" s="155" t="s">
        <v>136</v>
      </c>
      <c r="I8" s="148"/>
      <c r="L8" s="21"/>
      <c r="AZ8" s="149" t="s">
        <v>504</v>
      </c>
      <c r="BA8" s="149" t="s">
        <v>1</v>
      </c>
      <c r="BB8" s="149" t="s">
        <v>1</v>
      </c>
      <c r="BC8" s="149" t="s">
        <v>505</v>
      </c>
      <c r="BD8" s="149" t="s">
        <v>95</v>
      </c>
    </row>
    <row r="9" spans="1:56" s="2" customFormat="1" ht="16.5" customHeight="1">
      <c r="A9" s="40"/>
      <c r="B9" s="46"/>
      <c r="C9" s="40"/>
      <c r="D9" s="40"/>
      <c r="E9" s="156" t="s">
        <v>139</v>
      </c>
      <c r="F9" s="40"/>
      <c r="G9" s="40"/>
      <c r="H9" s="40"/>
      <c r="I9" s="157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9" t="s">
        <v>506</v>
      </c>
      <c r="BA9" s="149" t="s">
        <v>1</v>
      </c>
      <c r="BB9" s="149" t="s">
        <v>1</v>
      </c>
      <c r="BC9" s="149" t="s">
        <v>507</v>
      </c>
      <c r="BD9" s="149" t="s">
        <v>95</v>
      </c>
    </row>
    <row r="10" spans="1:31" s="2" customFormat="1" ht="12" customHeight="1">
      <c r="A10" s="40"/>
      <c r="B10" s="46"/>
      <c r="C10" s="40"/>
      <c r="D10" s="155" t="s">
        <v>142</v>
      </c>
      <c r="E10" s="40"/>
      <c r="F10" s="40"/>
      <c r="G10" s="40"/>
      <c r="H10" s="40"/>
      <c r="I10" s="157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8" t="s">
        <v>508</v>
      </c>
      <c r="F11" s="40"/>
      <c r="G11" s="40"/>
      <c r="H11" s="40"/>
      <c r="I11" s="157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7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5" t="s">
        <v>18</v>
      </c>
      <c r="E13" s="40"/>
      <c r="F13" s="143" t="s">
        <v>19</v>
      </c>
      <c r="G13" s="40"/>
      <c r="H13" s="40"/>
      <c r="I13" s="159" t="s">
        <v>20</v>
      </c>
      <c r="J13" s="143" t="s">
        <v>21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5" t="s">
        <v>22</v>
      </c>
      <c r="E14" s="40"/>
      <c r="F14" s="143" t="s">
        <v>23</v>
      </c>
      <c r="G14" s="40"/>
      <c r="H14" s="40"/>
      <c r="I14" s="159" t="s">
        <v>24</v>
      </c>
      <c r="J14" s="160" t="str">
        <f>'Rekapitulace stavby'!AN8</f>
        <v>2. 7. 2020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61" t="s">
        <v>26</v>
      </c>
      <c r="E15" s="40"/>
      <c r="F15" s="162" t="s">
        <v>27</v>
      </c>
      <c r="G15" s="40"/>
      <c r="H15" s="40"/>
      <c r="I15" s="163" t="s">
        <v>28</v>
      </c>
      <c r="J15" s="162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5" t="s">
        <v>30</v>
      </c>
      <c r="E16" s="40"/>
      <c r="F16" s="40"/>
      <c r="G16" s="40"/>
      <c r="H16" s="40"/>
      <c r="I16" s="159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9" t="s">
        <v>34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7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5" t="s">
        <v>35</v>
      </c>
      <c r="E19" s="40"/>
      <c r="F19" s="40"/>
      <c r="G19" s="40"/>
      <c r="H19" s="40"/>
      <c r="I19" s="159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9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7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5" t="s">
        <v>37</v>
      </c>
      <c r="E22" s="40"/>
      <c r="F22" s="40"/>
      <c r="G22" s="40"/>
      <c r="H22" s="40"/>
      <c r="I22" s="159" t="s">
        <v>31</v>
      </c>
      <c r="J22" s="143" t="s">
        <v>38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">
        <v>39</v>
      </c>
      <c r="F23" s="40"/>
      <c r="G23" s="40"/>
      <c r="H23" s="40"/>
      <c r="I23" s="159" t="s">
        <v>34</v>
      </c>
      <c r="J23" s="143" t="s">
        <v>40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7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5" t="s">
        <v>42</v>
      </c>
      <c r="E25" s="40"/>
      <c r="F25" s="40"/>
      <c r="G25" s="40"/>
      <c r="H25" s="40"/>
      <c r="I25" s="159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9" t="s">
        <v>34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7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5" t="s">
        <v>44</v>
      </c>
      <c r="E28" s="40"/>
      <c r="F28" s="40"/>
      <c r="G28" s="40"/>
      <c r="H28" s="40"/>
      <c r="I28" s="157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4"/>
      <c r="B29" s="165"/>
      <c r="C29" s="164"/>
      <c r="D29" s="164"/>
      <c r="E29" s="166" t="s">
        <v>1</v>
      </c>
      <c r="F29" s="166"/>
      <c r="G29" s="166"/>
      <c r="H29" s="166"/>
      <c r="I29" s="167"/>
      <c r="J29" s="164"/>
      <c r="K29" s="164"/>
      <c r="L29" s="168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7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9"/>
      <c r="E31" s="169"/>
      <c r="F31" s="169"/>
      <c r="G31" s="169"/>
      <c r="H31" s="169"/>
      <c r="I31" s="170"/>
      <c r="J31" s="169"/>
      <c r="K31" s="169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71" t="s">
        <v>46</v>
      </c>
      <c r="E32" s="40"/>
      <c r="F32" s="40"/>
      <c r="G32" s="40"/>
      <c r="H32" s="40"/>
      <c r="I32" s="157"/>
      <c r="J32" s="172">
        <f>ROUND(J124,2)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9"/>
      <c r="E33" s="169"/>
      <c r="F33" s="169"/>
      <c r="G33" s="169"/>
      <c r="H33" s="169"/>
      <c r="I33" s="170"/>
      <c r="J33" s="169"/>
      <c r="K33" s="169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73" t="s">
        <v>48</v>
      </c>
      <c r="G34" s="40"/>
      <c r="H34" s="40"/>
      <c r="I34" s="174" t="s">
        <v>47</v>
      </c>
      <c r="J34" s="173" t="s">
        <v>49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5" t="s">
        <v>50</v>
      </c>
      <c r="E35" s="155" t="s">
        <v>51</v>
      </c>
      <c r="F35" s="176">
        <f>ROUND((SUM(BE124:BE273)),2)</f>
        <v>0</v>
      </c>
      <c r="G35" s="40"/>
      <c r="H35" s="40"/>
      <c r="I35" s="177">
        <v>0.21</v>
      </c>
      <c r="J35" s="176">
        <f>ROUND(((SUM(BE124:BE273))*I35),2)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5" t="s">
        <v>52</v>
      </c>
      <c r="F36" s="176">
        <f>ROUND((SUM(BF124:BF273)),2)</f>
        <v>0</v>
      </c>
      <c r="G36" s="40"/>
      <c r="H36" s="40"/>
      <c r="I36" s="177">
        <v>0.15</v>
      </c>
      <c r="J36" s="176">
        <f>ROUND(((SUM(BF124:BF273))*I36),2)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5" t="s">
        <v>53</v>
      </c>
      <c r="F37" s="176">
        <f>ROUND((SUM(BG124:BG273)),2)</f>
        <v>0</v>
      </c>
      <c r="G37" s="40"/>
      <c r="H37" s="40"/>
      <c r="I37" s="177">
        <v>0.21</v>
      </c>
      <c r="J37" s="17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5" t="s">
        <v>54</v>
      </c>
      <c r="F38" s="176">
        <f>ROUND((SUM(BH124:BH273)),2)</f>
        <v>0</v>
      </c>
      <c r="G38" s="40"/>
      <c r="H38" s="40"/>
      <c r="I38" s="177">
        <v>0.15</v>
      </c>
      <c r="J38" s="17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5" t="s">
        <v>55</v>
      </c>
      <c r="F39" s="176">
        <f>ROUND((SUM(BI124:BI273)),2)</f>
        <v>0</v>
      </c>
      <c r="G39" s="40"/>
      <c r="H39" s="40"/>
      <c r="I39" s="177">
        <v>0</v>
      </c>
      <c r="J39" s="17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7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8"/>
      <c r="D41" s="179" t="s">
        <v>56</v>
      </c>
      <c r="E41" s="180"/>
      <c r="F41" s="180"/>
      <c r="G41" s="181" t="s">
        <v>57</v>
      </c>
      <c r="H41" s="182" t="s">
        <v>58</v>
      </c>
      <c r="I41" s="183"/>
      <c r="J41" s="184">
        <f>SUM(J32:J39)</f>
        <v>0</v>
      </c>
      <c r="K41" s="185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7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2" customFormat="1" ht="14.4" customHeight="1">
      <c r="B49" s="65"/>
      <c r="D49" s="186" t="s">
        <v>59</v>
      </c>
      <c r="E49" s="187"/>
      <c r="F49" s="187"/>
      <c r="G49" s="186" t="s">
        <v>60</v>
      </c>
      <c r="H49" s="187"/>
      <c r="I49" s="188"/>
      <c r="J49" s="187"/>
      <c r="K49" s="187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9" t="s">
        <v>61</v>
      </c>
      <c r="E60" s="190"/>
      <c r="F60" s="191" t="s">
        <v>62</v>
      </c>
      <c r="G60" s="189" t="s">
        <v>61</v>
      </c>
      <c r="H60" s="190"/>
      <c r="I60" s="192"/>
      <c r="J60" s="193" t="s">
        <v>62</v>
      </c>
      <c r="K60" s="190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86" t="s">
        <v>63</v>
      </c>
      <c r="E64" s="194"/>
      <c r="F64" s="194"/>
      <c r="G64" s="186" t="s">
        <v>64</v>
      </c>
      <c r="H64" s="194"/>
      <c r="I64" s="195"/>
      <c r="J64" s="194"/>
      <c r="K64" s="194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9" t="s">
        <v>61</v>
      </c>
      <c r="E75" s="190"/>
      <c r="F75" s="191" t="s">
        <v>62</v>
      </c>
      <c r="G75" s="189" t="s">
        <v>61</v>
      </c>
      <c r="H75" s="190"/>
      <c r="I75" s="192"/>
      <c r="J75" s="193" t="s">
        <v>62</v>
      </c>
      <c r="K75" s="190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96"/>
      <c r="C76" s="197"/>
      <c r="D76" s="197"/>
      <c r="E76" s="197"/>
      <c r="F76" s="197"/>
      <c r="G76" s="197"/>
      <c r="H76" s="197"/>
      <c r="I76" s="198"/>
      <c r="J76" s="197"/>
      <c r="K76" s="19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99"/>
      <c r="C80" s="200"/>
      <c r="D80" s="200"/>
      <c r="E80" s="200"/>
      <c r="F80" s="200"/>
      <c r="G80" s="200"/>
      <c r="H80" s="200"/>
      <c r="I80" s="201"/>
      <c r="J80" s="200"/>
      <c r="K80" s="200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152</v>
      </c>
      <c r="D81" s="42"/>
      <c r="E81" s="42"/>
      <c r="F81" s="42"/>
      <c r="G81" s="42"/>
      <c r="H81" s="42"/>
      <c r="I81" s="157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7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7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202" t="str">
        <f>E7</f>
        <v>REVITALIZACE CENTRÁLNÍHO PROSTORU NOVÝCH SADŮ</v>
      </c>
      <c r="F84" s="33"/>
      <c r="G84" s="33"/>
      <c r="H84" s="33"/>
      <c r="I84" s="157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136</v>
      </c>
      <c r="D85" s="23"/>
      <c r="E85" s="23"/>
      <c r="F85" s="23"/>
      <c r="G85" s="23"/>
      <c r="H85" s="23"/>
      <c r="I85" s="148"/>
      <c r="J85" s="23"/>
      <c r="K85" s="23"/>
      <c r="L85" s="21"/>
    </row>
    <row r="86" spans="1:31" s="2" customFormat="1" ht="16.5" customHeight="1">
      <c r="A86" s="40"/>
      <c r="B86" s="41"/>
      <c r="C86" s="42"/>
      <c r="D86" s="42"/>
      <c r="E86" s="202" t="s">
        <v>139</v>
      </c>
      <c r="F86" s="42"/>
      <c r="G86" s="42"/>
      <c r="H86" s="42"/>
      <c r="I86" s="157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142</v>
      </c>
      <c r="D87" s="42"/>
      <c r="E87" s="42"/>
      <c r="F87" s="42"/>
      <c r="G87" s="42"/>
      <c r="H87" s="42"/>
      <c r="I87" s="157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8" t="str">
        <f>E11</f>
        <v>SO 01.4 - Štěrkový trávník a zpevněné plochy</v>
      </c>
      <c r="F88" s="42"/>
      <c r="G88" s="42"/>
      <c r="H88" s="42"/>
      <c r="I88" s="157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7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22</v>
      </c>
      <c r="D90" s="42"/>
      <c r="E90" s="42"/>
      <c r="F90" s="28" t="str">
        <f>F14</f>
        <v>BRNO</v>
      </c>
      <c r="G90" s="42"/>
      <c r="H90" s="42"/>
      <c r="I90" s="159" t="s">
        <v>24</v>
      </c>
      <c r="J90" s="81" t="str">
        <f>IF(J14="","",J14)</f>
        <v>2. 7. 2020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7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E17</f>
        <v>Statutání město Brno -Městská část Brno-střed</v>
      </c>
      <c r="G92" s="42"/>
      <c r="H92" s="42"/>
      <c r="I92" s="159" t="s">
        <v>37</v>
      </c>
      <c r="J92" s="38" t="str">
        <f>E23</f>
        <v>Ing. Magr. Lucie Radilová, DiS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35</v>
      </c>
      <c r="D93" s="42"/>
      <c r="E93" s="42"/>
      <c r="F93" s="28" t="str">
        <f>IF(E20="","",E20)</f>
        <v>Vyplň údaj</v>
      </c>
      <c r="G93" s="42"/>
      <c r="H93" s="42"/>
      <c r="I93" s="159" t="s">
        <v>42</v>
      </c>
      <c r="J93" s="38" t="str">
        <f>E26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157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9.25" customHeight="1">
      <c r="A95" s="40"/>
      <c r="B95" s="41"/>
      <c r="C95" s="203" t="s">
        <v>153</v>
      </c>
      <c r="D95" s="204"/>
      <c r="E95" s="204"/>
      <c r="F95" s="204"/>
      <c r="G95" s="204"/>
      <c r="H95" s="204"/>
      <c r="I95" s="205"/>
      <c r="J95" s="206" t="s">
        <v>154</v>
      </c>
      <c r="K95" s="204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7"/>
      <c r="J96" s="42"/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47" s="2" customFormat="1" ht="22.8" customHeight="1">
      <c r="A97" s="40"/>
      <c r="B97" s="41"/>
      <c r="C97" s="207" t="s">
        <v>155</v>
      </c>
      <c r="D97" s="42"/>
      <c r="E97" s="42"/>
      <c r="F97" s="42"/>
      <c r="G97" s="42"/>
      <c r="H97" s="42"/>
      <c r="I97" s="157"/>
      <c r="J97" s="112">
        <f>J124</f>
        <v>0</v>
      </c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U97" s="18" t="s">
        <v>156</v>
      </c>
    </row>
    <row r="98" spans="1:31" s="9" customFormat="1" ht="24.95" customHeight="1">
      <c r="A98" s="9"/>
      <c r="B98" s="208"/>
      <c r="C98" s="209"/>
      <c r="D98" s="210" t="s">
        <v>509</v>
      </c>
      <c r="E98" s="211"/>
      <c r="F98" s="211"/>
      <c r="G98" s="211"/>
      <c r="H98" s="211"/>
      <c r="I98" s="212"/>
      <c r="J98" s="213">
        <f>J125</f>
        <v>0</v>
      </c>
      <c r="K98" s="209"/>
      <c r="L98" s="21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15"/>
      <c r="C99" s="135"/>
      <c r="D99" s="216" t="s">
        <v>510</v>
      </c>
      <c r="E99" s="217"/>
      <c r="F99" s="217"/>
      <c r="G99" s="217"/>
      <c r="H99" s="217"/>
      <c r="I99" s="218"/>
      <c r="J99" s="219">
        <f>J126</f>
        <v>0</v>
      </c>
      <c r="K99" s="135"/>
      <c r="L99" s="22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5"/>
      <c r="C100" s="135"/>
      <c r="D100" s="216" t="s">
        <v>511</v>
      </c>
      <c r="E100" s="217"/>
      <c r="F100" s="217"/>
      <c r="G100" s="217"/>
      <c r="H100" s="217"/>
      <c r="I100" s="218"/>
      <c r="J100" s="219">
        <f>J223</f>
        <v>0</v>
      </c>
      <c r="K100" s="135"/>
      <c r="L100" s="22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5"/>
      <c r="C101" s="135"/>
      <c r="D101" s="216" t="s">
        <v>512</v>
      </c>
      <c r="E101" s="217"/>
      <c r="F101" s="217"/>
      <c r="G101" s="217"/>
      <c r="H101" s="217"/>
      <c r="I101" s="218"/>
      <c r="J101" s="219">
        <f>J242</f>
        <v>0</v>
      </c>
      <c r="K101" s="135"/>
      <c r="L101" s="22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5"/>
      <c r="C102" s="135"/>
      <c r="D102" s="216" t="s">
        <v>513</v>
      </c>
      <c r="E102" s="217"/>
      <c r="F102" s="217"/>
      <c r="G102" s="217"/>
      <c r="H102" s="217"/>
      <c r="I102" s="218"/>
      <c r="J102" s="219">
        <f>J257</f>
        <v>0</v>
      </c>
      <c r="K102" s="135"/>
      <c r="L102" s="22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157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198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20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4" t="s">
        <v>163</v>
      </c>
      <c r="D109" s="42"/>
      <c r="E109" s="42"/>
      <c r="F109" s="42"/>
      <c r="G109" s="42"/>
      <c r="H109" s="42"/>
      <c r="I109" s="157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157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16</v>
      </c>
      <c r="D111" s="42"/>
      <c r="E111" s="42"/>
      <c r="F111" s="42"/>
      <c r="G111" s="42"/>
      <c r="H111" s="42"/>
      <c r="I111" s="157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6.5" customHeight="1">
      <c r="A112" s="40"/>
      <c r="B112" s="41"/>
      <c r="C112" s="42"/>
      <c r="D112" s="42"/>
      <c r="E112" s="202" t="str">
        <f>E7</f>
        <v>REVITALIZACE CENTRÁLNÍHO PROSTORU NOVÝCH SADŮ</v>
      </c>
      <c r="F112" s="33"/>
      <c r="G112" s="33"/>
      <c r="H112" s="33"/>
      <c r="I112" s="157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2:12" s="1" customFormat="1" ht="12" customHeight="1">
      <c r="B113" s="22"/>
      <c r="C113" s="33" t="s">
        <v>136</v>
      </c>
      <c r="D113" s="23"/>
      <c r="E113" s="23"/>
      <c r="F113" s="23"/>
      <c r="G113" s="23"/>
      <c r="H113" s="23"/>
      <c r="I113" s="148"/>
      <c r="J113" s="23"/>
      <c r="K113" s="23"/>
      <c r="L113" s="21"/>
    </row>
    <row r="114" spans="1:31" s="2" customFormat="1" ht="16.5" customHeight="1">
      <c r="A114" s="40"/>
      <c r="B114" s="41"/>
      <c r="C114" s="42"/>
      <c r="D114" s="42"/>
      <c r="E114" s="202" t="s">
        <v>139</v>
      </c>
      <c r="F114" s="42"/>
      <c r="G114" s="42"/>
      <c r="H114" s="42"/>
      <c r="I114" s="157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142</v>
      </c>
      <c r="D115" s="42"/>
      <c r="E115" s="42"/>
      <c r="F115" s="42"/>
      <c r="G115" s="42"/>
      <c r="H115" s="42"/>
      <c r="I115" s="157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6.5" customHeight="1">
      <c r="A116" s="40"/>
      <c r="B116" s="41"/>
      <c r="C116" s="42"/>
      <c r="D116" s="42"/>
      <c r="E116" s="78" t="str">
        <f>E11</f>
        <v>SO 01.4 - Štěrkový trávník a zpevněné plochy</v>
      </c>
      <c r="F116" s="42"/>
      <c r="G116" s="42"/>
      <c r="H116" s="42"/>
      <c r="I116" s="157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157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3" t="s">
        <v>22</v>
      </c>
      <c r="D118" s="42"/>
      <c r="E118" s="42"/>
      <c r="F118" s="28" t="str">
        <f>F14</f>
        <v>BRNO</v>
      </c>
      <c r="G118" s="42"/>
      <c r="H118" s="42"/>
      <c r="I118" s="159" t="s">
        <v>24</v>
      </c>
      <c r="J118" s="81" t="str">
        <f>IF(J14="","",J14)</f>
        <v>2. 7. 2020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157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25.65" customHeight="1">
      <c r="A120" s="40"/>
      <c r="B120" s="41"/>
      <c r="C120" s="33" t="s">
        <v>30</v>
      </c>
      <c r="D120" s="42"/>
      <c r="E120" s="42"/>
      <c r="F120" s="28" t="str">
        <f>E17</f>
        <v>Statutání město Brno -Městská část Brno-střed</v>
      </c>
      <c r="G120" s="42"/>
      <c r="H120" s="42"/>
      <c r="I120" s="159" t="s">
        <v>37</v>
      </c>
      <c r="J120" s="38" t="str">
        <f>E23</f>
        <v>Ing. Magr. Lucie Radilová, DiS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5.15" customHeight="1">
      <c r="A121" s="40"/>
      <c r="B121" s="41"/>
      <c r="C121" s="33" t="s">
        <v>35</v>
      </c>
      <c r="D121" s="42"/>
      <c r="E121" s="42"/>
      <c r="F121" s="28" t="str">
        <f>IF(E20="","",E20)</f>
        <v>Vyplň údaj</v>
      </c>
      <c r="G121" s="42"/>
      <c r="H121" s="42"/>
      <c r="I121" s="159" t="s">
        <v>42</v>
      </c>
      <c r="J121" s="38" t="str">
        <f>E26</f>
        <v xml:space="preserve"> 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0.3" customHeight="1">
      <c r="A122" s="40"/>
      <c r="B122" s="41"/>
      <c r="C122" s="42"/>
      <c r="D122" s="42"/>
      <c r="E122" s="42"/>
      <c r="F122" s="42"/>
      <c r="G122" s="42"/>
      <c r="H122" s="42"/>
      <c r="I122" s="157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11" customFormat="1" ht="29.25" customHeight="1">
      <c r="A123" s="221"/>
      <c r="B123" s="222"/>
      <c r="C123" s="223" t="s">
        <v>164</v>
      </c>
      <c r="D123" s="224" t="s">
        <v>71</v>
      </c>
      <c r="E123" s="224" t="s">
        <v>67</v>
      </c>
      <c r="F123" s="224" t="s">
        <v>68</v>
      </c>
      <c r="G123" s="224" t="s">
        <v>165</v>
      </c>
      <c r="H123" s="224" t="s">
        <v>166</v>
      </c>
      <c r="I123" s="225" t="s">
        <v>167</v>
      </c>
      <c r="J123" s="224" t="s">
        <v>154</v>
      </c>
      <c r="K123" s="226" t="s">
        <v>168</v>
      </c>
      <c r="L123" s="227"/>
      <c r="M123" s="102" t="s">
        <v>1</v>
      </c>
      <c r="N123" s="103" t="s">
        <v>50</v>
      </c>
      <c r="O123" s="103" t="s">
        <v>169</v>
      </c>
      <c r="P123" s="103" t="s">
        <v>170</v>
      </c>
      <c r="Q123" s="103" t="s">
        <v>171</v>
      </c>
      <c r="R123" s="103" t="s">
        <v>172</v>
      </c>
      <c r="S123" s="103" t="s">
        <v>173</v>
      </c>
      <c r="T123" s="104" t="s">
        <v>174</v>
      </c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</row>
    <row r="124" spans="1:63" s="2" customFormat="1" ht="22.8" customHeight="1">
      <c r="A124" s="40"/>
      <c r="B124" s="41"/>
      <c r="C124" s="109" t="s">
        <v>175</v>
      </c>
      <c r="D124" s="42"/>
      <c r="E124" s="42"/>
      <c r="F124" s="42"/>
      <c r="G124" s="42"/>
      <c r="H124" s="42"/>
      <c r="I124" s="157"/>
      <c r="J124" s="228">
        <f>BK124</f>
        <v>0</v>
      </c>
      <c r="K124" s="42"/>
      <c r="L124" s="46"/>
      <c r="M124" s="105"/>
      <c r="N124" s="229"/>
      <c r="O124" s="106"/>
      <c r="P124" s="230">
        <f>P125</f>
        <v>0</v>
      </c>
      <c r="Q124" s="106"/>
      <c r="R124" s="230">
        <f>R125</f>
        <v>72.67643211999999</v>
      </c>
      <c r="S124" s="106"/>
      <c r="T124" s="231">
        <f>T125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85</v>
      </c>
      <c r="AU124" s="18" t="s">
        <v>156</v>
      </c>
      <c r="BK124" s="232">
        <f>BK125</f>
        <v>0</v>
      </c>
    </row>
    <row r="125" spans="1:63" s="12" customFormat="1" ht="25.9" customHeight="1">
      <c r="A125" s="12"/>
      <c r="B125" s="233"/>
      <c r="C125" s="234"/>
      <c r="D125" s="235" t="s">
        <v>85</v>
      </c>
      <c r="E125" s="236" t="s">
        <v>176</v>
      </c>
      <c r="F125" s="236" t="s">
        <v>176</v>
      </c>
      <c r="G125" s="234"/>
      <c r="H125" s="234"/>
      <c r="I125" s="237"/>
      <c r="J125" s="238">
        <f>BK125</f>
        <v>0</v>
      </c>
      <c r="K125" s="234"/>
      <c r="L125" s="239"/>
      <c r="M125" s="240"/>
      <c r="N125" s="241"/>
      <c r="O125" s="241"/>
      <c r="P125" s="242">
        <f>P126+P223+P242+P257</f>
        <v>0</v>
      </c>
      <c r="Q125" s="241"/>
      <c r="R125" s="242">
        <f>R126+R223+R242+R257</f>
        <v>72.67643211999999</v>
      </c>
      <c r="S125" s="241"/>
      <c r="T125" s="243">
        <f>T126+T223+T242+T257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4" t="s">
        <v>93</v>
      </c>
      <c r="AT125" s="245" t="s">
        <v>85</v>
      </c>
      <c r="AU125" s="245" t="s">
        <v>86</v>
      </c>
      <c r="AY125" s="244" t="s">
        <v>178</v>
      </c>
      <c r="BK125" s="246">
        <f>BK126+BK223+BK242+BK257</f>
        <v>0</v>
      </c>
    </row>
    <row r="126" spans="1:63" s="12" customFormat="1" ht="22.8" customHeight="1">
      <c r="A126" s="12"/>
      <c r="B126" s="233"/>
      <c r="C126" s="234"/>
      <c r="D126" s="235" t="s">
        <v>85</v>
      </c>
      <c r="E126" s="247" t="s">
        <v>514</v>
      </c>
      <c r="F126" s="247" t="s">
        <v>515</v>
      </c>
      <c r="G126" s="234"/>
      <c r="H126" s="234"/>
      <c r="I126" s="237"/>
      <c r="J126" s="248">
        <f>BK126</f>
        <v>0</v>
      </c>
      <c r="K126" s="234"/>
      <c r="L126" s="239"/>
      <c r="M126" s="240"/>
      <c r="N126" s="241"/>
      <c r="O126" s="241"/>
      <c r="P126" s="242">
        <f>SUM(P127:P222)</f>
        <v>0</v>
      </c>
      <c r="Q126" s="241"/>
      <c r="R126" s="242">
        <f>SUM(R127:R222)</f>
        <v>61.523632119999995</v>
      </c>
      <c r="S126" s="241"/>
      <c r="T126" s="243">
        <f>SUM(T127:T222)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4" t="s">
        <v>93</v>
      </c>
      <c r="AT126" s="245" t="s">
        <v>85</v>
      </c>
      <c r="AU126" s="245" t="s">
        <v>93</v>
      </c>
      <c r="AY126" s="244" t="s">
        <v>178</v>
      </c>
      <c r="BK126" s="246">
        <f>SUM(BK127:BK222)</f>
        <v>0</v>
      </c>
    </row>
    <row r="127" spans="1:65" s="2" customFormat="1" ht="16.5" customHeight="1">
      <c r="A127" s="40"/>
      <c r="B127" s="41"/>
      <c r="C127" s="249" t="s">
        <v>93</v>
      </c>
      <c r="D127" s="249" t="s">
        <v>180</v>
      </c>
      <c r="E127" s="250" t="s">
        <v>516</v>
      </c>
      <c r="F127" s="251" t="s">
        <v>517</v>
      </c>
      <c r="G127" s="252" t="s">
        <v>223</v>
      </c>
      <c r="H127" s="253">
        <v>2.493</v>
      </c>
      <c r="I127" s="254"/>
      <c r="J127" s="255">
        <f>ROUND(I127*H127,2)</f>
        <v>0</v>
      </c>
      <c r="K127" s="251" t="s">
        <v>184</v>
      </c>
      <c r="L127" s="46"/>
      <c r="M127" s="256" t="s">
        <v>1</v>
      </c>
      <c r="N127" s="257" t="s">
        <v>51</v>
      </c>
      <c r="O127" s="93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60" t="s">
        <v>185</v>
      </c>
      <c r="AT127" s="260" t="s">
        <v>180</v>
      </c>
      <c r="AU127" s="260" t="s">
        <v>95</v>
      </c>
      <c r="AY127" s="18" t="s">
        <v>178</v>
      </c>
      <c r="BE127" s="261">
        <f>IF(N127="základní",J127,0)</f>
        <v>0</v>
      </c>
      <c r="BF127" s="261">
        <f>IF(N127="snížená",J127,0)</f>
        <v>0</v>
      </c>
      <c r="BG127" s="261">
        <f>IF(N127="zákl. přenesená",J127,0)</f>
        <v>0</v>
      </c>
      <c r="BH127" s="261">
        <f>IF(N127="sníž. přenesená",J127,0)</f>
        <v>0</v>
      </c>
      <c r="BI127" s="261">
        <f>IF(N127="nulová",J127,0)</f>
        <v>0</v>
      </c>
      <c r="BJ127" s="18" t="s">
        <v>93</v>
      </c>
      <c r="BK127" s="261">
        <f>ROUND(I127*H127,2)</f>
        <v>0</v>
      </c>
      <c r="BL127" s="18" t="s">
        <v>185</v>
      </c>
      <c r="BM127" s="260" t="s">
        <v>518</v>
      </c>
    </row>
    <row r="128" spans="1:51" s="13" customFormat="1" ht="12">
      <c r="A128" s="13"/>
      <c r="B128" s="262"/>
      <c r="C128" s="263"/>
      <c r="D128" s="264" t="s">
        <v>187</v>
      </c>
      <c r="E128" s="265" t="s">
        <v>1</v>
      </c>
      <c r="F128" s="266" t="s">
        <v>188</v>
      </c>
      <c r="G128" s="263"/>
      <c r="H128" s="265" t="s">
        <v>1</v>
      </c>
      <c r="I128" s="267"/>
      <c r="J128" s="263"/>
      <c r="K128" s="263"/>
      <c r="L128" s="268"/>
      <c r="M128" s="269"/>
      <c r="N128" s="270"/>
      <c r="O128" s="270"/>
      <c r="P128" s="270"/>
      <c r="Q128" s="270"/>
      <c r="R128" s="270"/>
      <c r="S128" s="270"/>
      <c r="T128" s="27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72" t="s">
        <v>187</v>
      </c>
      <c r="AU128" s="272" t="s">
        <v>95</v>
      </c>
      <c r="AV128" s="13" t="s">
        <v>93</v>
      </c>
      <c r="AW128" s="13" t="s">
        <v>41</v>
      </c>
      <c r="AX128" s="13" t="s">
        <v>86</v>
      </c>
      <c r="AY128" s="272" t="s">
        <v>178</v>
      </c>
    </row>
    <row r="129" spans="1:51" s="13" customFormat="1" ht="12">
      <c r="A129" s="13"/>
      <c r="B129" s="262"/>
      <c r="C129" s="263"/>
      <c r="D129" s="264" t="s">
        <v>187</v>
      </c>
      <c r="E129" s="265" t="s">
        <v>1</v>
      </c>
      <c r="F129" s="266" t="s">
        <v>189</v>
      </c>
      <c r="G129" s="263"/>
      <c r="H129" s="265" t="s">
        <v>1</v>
      </c>
      <c r="I129" s="267"/>
      <c r="J129" s="263"/>
      <c r="K129" s="263"/>
      <c r="L129" s="268"/>
      <c r="M129" s="269"/>
      <c r="N129" s="270"/>
      <c r="O129" s="270"/>
      <c r="P129" s="270"/>
      <c r="Q129" s="270"/>
      <c r="R129" s="270"/>
      <c r="S129" s="270"/>
      <c r="T129" s="27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2" t="s">
        <v>187</v>
      </c>
      <c r="AU129" s="272" t="s">
        <v>95</v>
      </c>
      <c r="AV129" s="13" t="s">
        <v>93</v>
      </c>
      <c r="AW129" s="13" t="s">
        <v>41</v>
      </c>
      <c r="AX129" s="13" t="s">
        <v>86</v>
      </c>
      <c r="AY129" s="272" t="s">
        <v>178</v>
      </c>
    </row>
    <row r="130" spans="1:51" s="13" customFormat="1" ht="12">
      <c r="A130" s="13"/>
      <c r="B130" s="262"/>
      <c r="C130" s="263"/>
      <c r="D130" s="264" t="s">
        <v>187</v>
      </c>
      <c r="E130" s="265" t="s">
        <v>1</v>
      </c>
      <c r="F130" s="266" t="s">
        <v>519</v>
      </c>
      <c r="G130" s="263"/>
      <c r="H130" s="265" t="s">
        <v>1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2" t="s">
        <v>187</v>
      </c>
      <c r="AU130" s="272" t="s">
        <v>95</v>
      </c>
      <c r="AV130" s="13" t="s">
        <v>93</v>
      </c>
      <c r="AW130" s="13" t="s">
        <v>41</v>
      </c>
      <c r="AX130" s="13" t="s">
        <v>86</v>
      </c>
      <c r="AY130" s="272" t="s">
        <v>178</v>
      </c>
    </row>
    <row r="131" spans="1:51" s="13" customFormat="1" ht="12">
      <c r="A131" s="13"/>
      <c r="B131" s="262"/>
      <c r="C131" s="263"/>
      <c r="D131" s="264" t="s">
        <v>187</v>
      </c>
      <c r="E131" s="265" t="s">
        <v>1</v>
      </c>
      <c r="F131" s="266" t="s">
        <v>191</v>
      </c>
      <c r="G131" s="263"/>
      <c r="H131" s="265" t="s">
        <v>1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2" t="s">
        <v>187</v>
      </c>
      <c r="AU131" s="272" t="s">
        <v>95</v>
      </c>
      <c r="AV131" s="13" t="s">
        <v>93</v>
      </c>
      <c r="AW131" s="13" t="s">
        <v>41</v>
      </c>
      <c r="AX131" s="13" t="s">
        <v>86</v>
      </c>
      <c r="AY131" s="272" t="s">
        <v>178</v>
      </c>
    </row>
    <row r="132" spans="1:51" s="13" customFormat="1" ht="12">
      <c r="A132" s="13"/>
      <c r="B132" s="262"/>
      <c r="C132" s="263"/>
      <c r="D132" s="264" t="s">
        <v>187</v>
      </c>
      <c r="E132" s="265" t="s">
        <v>1</v>
      </c>
      <c r="F132" s="266" t="s">
        <v>192</v>
      </c>
      <c r="G132" s="263"/>
      <c r="H132" s="265" t="s">
        <v>1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2" t="s">
        <v>187</v>
      </c>
      <c r="AU132" s="272" t="s">
        <v>95</v>
      </c>
      <c r="AV132" s="13" t="s">
        <v>93</v>
      </c>
      <c r="AW132" s="13" t="s">
        <v>41</v>
      </c>
      <c r="AX132" s="13" t="s">
        <v>86</v>
      </c>
      <c r="AY132" s="272" t="s">
        <v>178</v>
      </c>
    </row>
    <row r="133" spans="1:51" s="13" customFormat="1" ht="12">
      <c r="A133" s="13"/>
      <c r="B133" s="262"/>
      <c r="C133" s="263"/>
      <c r="D133" s="264" t="s">
        <v>187</v>
      </c>
      <c r="E133" s="265" t="s">
        <v>1</v>
      </c>
      <c r="F133" s="266" t="s">
        <v>520</v>
      </c>
      <c r="G133" s="263"/>
      <c r="H133" s="265" t="s">
        <v>1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2" t="s">
        <v>187</v>
      </c>
      <c r="AU133" s="272" t="s">
        <v>95</v>
      </c>
      <c r="AV133" s="13" t="s">
        <v>93</v>
      </c>
      <c r="AW133" s="13" t="s">
        <v>41</v>
      </c>
      <c r="AX133" s="13" t="s">
        <v>86</v>
      </c>
      <c r="AY133" s="272" t="s">
        <v>178</v>
      </c>
    </row>
    <row r="134" spans="1:51" s="13" customFormat="1" ht="12">
      <c r="A134" s="13"/>
      <c r="B134" s="262"/>
      <c r="C134" s="263"/>
      <c r="D134" s="264" t="s">
        <v>187</v>
      </c>
      <c r="E134" s="265" t="s">
        <v>1</v>
      </c>
      <c r="F134" s="266" t="s">
        <v>521</v>
      </c>
      <c r="G134" s="263"/>
      <c r="H134" s="265" t="s">
        <v>1</v>
      </c>
      <c r="I134" s="267"/>
      <c r="J134" s="263"/>
      <c r="K134" s="263"/>
      <c r="L134" s="268"/>
      <c r="M134" s="269"/>
      <c r="N134" s="270"/>
      <c r="O134" s="270"/>
      <c r="P134" s="270"/>
      <c r="Q134" s="270"/>
      <c r="R134" s="270"/>
      <c r="S134" s="270"/>
      <c r="T134" s="27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2" t="s">
        <v>187</v>
      </c>
      <c r="AU134" s="272" t="s">
        <v>95</v>
      </c>
      <c r="AV134" s="13" t="s">
        <v>93</v>
      </c>
      <c r="AW134" s="13" t="s">
        <v>41</v>
      </c>
      <c r="AX134" s="13" t="s">
        <v>86</v>
      </c>
      <c r="AY134" s="272" t="s">
        <v>178</v>
      </c>
    </row>
    <row r="135" spans="1:51" s="14" customFormat="1" ht="12">
      <c r="A135" s="14"/>
      <c r="B135" s="273"/>
      <c r="C135" s="274"/>
      <c r="D135" s="264" t="s">
        <v>187</v>
      </c>
      <c r="E135" s="275" t="s">
        <v>1</v>
      </c>
      <c r="F135" s="276" t="s">
        <v>195</v>
      </c>
      <c r="G135" s="274"/>
      <c r="H135" s="277">
        <v>0</v>
      </c>
      <c r="I135" s="278"/>
      <c r="J135" s="274"/>
      <c r="K135" s="274"/>
      <c r="L135" s="279"/>
      <c r="M135" s="280"/>
      <c r="N135" s="281"/>
      <c r="O135" s="281"/>
      <c r="P135" s="281"/>
      <c r="Q135" s="281"/>
      <c r="R135" s="281"/>
      <c r="S135" s="281"/>
      <c r="T135" s="28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3" t="s">
        <v>187</v>
      </c>
      <c r="AU135" s="283" t="s">
        <v>95</v>
      </c>
      <c r="AV135" s="14" t="s">
        <v>196</v>
      </c>
      <c r="AW135" s="14" t="s">
        <v>41</v>
      </c>
      <c r="AX135" s="14" t="s">
        <v>86</v>
      </c>
      <c r="AY135" s="283" t="s">
        <v>178</v>
      </c>
    </row>
    <row r="136" spans="1:51" s="13" customFormat="1" ht="12">
      <c r="A136" s="13"/>
      <c r="B136" s="262"/>
      <c r="C136" s="263"/>
      <c r="D136" s="264" t="s">
        <v>187</v>
      </c>
      <c r="E136" s="265" t="s">
        <v>1</v>
      </c>
      <c r="F136" s="266" t="s">
        <v>522</v>
      </c>
      <c r="G136" s="263"/>
      <c r="H136" s="265" t="s">
        <v>1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2" t="s">
        <v>187</v>
      </c>
      <c r="AU136" s="272" t="s">
        <v>95</v>
      </c>
      <c r="AV136" s="13" t="s">
        <v>93</v>
      </c>
      <c r="AW136" s="13" t="s">
        <v>41</v>
      </c>
      <c r="AX136" s="13" t="s">
        <v>86</v>
      </c>
      <c r="AY136" s="272" t="s">
        <v>178</v>
      </c>
    </row>
    <row r="137" spans="1:51" s="13" customFormat="1" ht="12">
      <c r="A137" s="13"/>
      <c r="B137" s="262"/>
      <c r="C137" s="263"/>
      <c r="D137" s="264" t="s">
        <v>187</v>
      </c>
      <c r="E137" s="265" t="s">
        <v>1</v>
      </c>
      <c r="F137" s="266" t="s">
        <v>523</v>
      </c>
      <c r="G137" s="263"/>
      <c r="H137" s="265" t="s">
        <v>1</v>
      </c>
      <c r="I137" s="267"/>
      <c r="J137" s="263"/>
      <c r="K137" s="263"/>
      <c r="L137" s="268"/>
      <c r="M137" s="269"/>
      <c r="N137" s="270"/>
      <c r="O137" s="270"/>
      <c r="P137" s="270"/>
      <c r="Q137" s="270"/>
      <c r="R137" s="270"/>
      <c r="S137" s="270"/>
      <c r="T137" s="27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2" t="s">
        <v>187</v>
      </c>
      <c r="AU137" s="272" t="s">
        <v>95</v>
      </c>
      <c r="AV137" s="13" t="s">
        <v>93</v>
      </c>
      <c r="AW137" s="13" t="s">
        <v>41</v>
      </c>
      <c r="AX137" s="13" t="s">
        <v>86</v>
      </c>
      <c r="AY137" s="272" t="s">
        <v>178</v>
      </c>
    </row>
    <row r="138" spans="1:51" s="13" customFormat="1" ht="12">
      <c r="A138" s="13"/>
      <c r="B138" s="262"/>
      <c r="C138" s="263"/>
      <c r="D138" s="264" t="s">
        <v>187</v>
      </c>
      <c r="E138" s="265" t="s">
        <v>1</v>
      </c>
      <c r="F138" s="266" t="s">
        <v>524</v>
      </c>
      <c r="G138" s="263"/>
      <c r="H138" s="265" t="s">
        <v>1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2" t="s">
        <v>187</v>
      </c>
      <c r="AU138" s="272" t="s">
        <v>95</v>
      </c>
      <c r="AV138" s="13" t="s">
        <v>93</v>
      </c>
      <c r="AW138" s="13" t="s">
        <v>41</v>
      </c>
      <c r="AX138" s="13" t="s">
        <v>86</v>
      </c>
      <c r="AY138" s="272" t="s">
        <v>178</v>
      </c>
    </row>
    <row r="139" spans="1:51" s="15" customFormat="1" ht="12">
      <c r="A139" s="15"/>
      <c r="B139" s="284"/>
      <c r="C139" s="285"/>
      <c r="D139" s="264" t="s">
        <v>187</v>
      </c>
      <c r="E139" s="286" t="s">
        <v>1</v>
      </c>
      <c r="F139" s="287" t="s">
        <v>525</v>
      </c>
      <c r="G139" s="285"/>
      <c r="H139" s="288">
        <v>2.493</v>
      </c>
      <c r="I139" s="289"/>
      <c r="J139" s="285"/>
      <c r="K139" s="285"/>
      <c r="L139" s="290"/>
      <c r="M139" s="291"/>
      <c r="N139" s="292"/>
      <c r="O139" s="292"/>
      <c r="P139" s="292"/>
      <c r="Q139" s="292"/>
      <c r="R139" s="292"/>
      <c r="S139" s="292"/>
      <c r="T139" s="29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4" t="s">
        <v>187</v>
      </c>
      <c r="AU139" s="294" t="s">
        <v>95</v>
      </c>
      <c r="AV139" s="15" t="s">
        <v>95</v>
      </c>
      <c r="AW139" s="15" t="s">
        <v>41</v>
      </c>
      <c r="AX139" s="15" t="s">
        <v>86</v>
      </c>
      <c r="AY139" s="294" t="s">
        <v>178</v>
      </c>
    </row>
    <row r="140" spans="1:51" s="14" customFormat="1" ht="12">
      <c r="A140" s="14"/>
      <c r="B140" s="273"/>
      <c r="C140" s="274"/>
      <c r="D140" s="264" t="s">
        <v>187</v>
      </c>
      <c r="E140" s="275" t="s">
        <v>1</v>
      </c>
      <c r="F140" s="276" t="s">
        <v>199</v>
      </c>
      <c r="G140" s="274"/>
      <c r="H140" s="277">
        <v>2.493</v>
      </c>
      <c r="I140" s="278"/>
      <c r="J140" s="274"/>
      <c r="K140" s="274"/>
      <c r="L140" s="279"/>
      <c r="M140" s="280"/>
      <c r="N140" s="281"/>
      <c r="O140" s="281"/>
      <c r="P140" s="281"/>
      <c r="Q140" s="281"/>
      <c r="R140" s="281"/>
      <c r="S140" s="281"/>
      <c r="T140" s="28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3" t="s">
        <v>187</v>
      </c>
      <c r="AU140" s="283" t="s">
        <v>95</v>
      </c>
      <c r="AV140" s="14" t="s">
        <v>196</v>
      </c>
      <c r="AW140" s="14" t="s">
        <v>41</v>
      </c>
      <c r="AX140" s="14" t="s">
        <v>86</v>
      </c>
      <c r="AY140" s="283" t="s">
        <v>178</v>
      </c>
    </row>
    <row r="141" spans="1:51" s="16" customFormat="1" ht="12">
      <c r="A141" s="16"/>
      <c r="B141" s="295"/>
      <c r="C141" s="296"/>
      <c r="D141" s="264" t="s">
        <v>187</v>
      </c>
      <c r="E141" s="297" t="s">
        <v>502</v>
      </c>
      <c r="F141" s="298" t="s">
        <v>200</v>
      </c>
      <c r="G141" s="296"/>
      <c r="H141" s="299">
        <v>2.493</v>
      </c>
      <c r="I141" s="300"/>
      <c r="J141" s="296"/>
      <c r="K141" s="296"/>
      <c r="L141" s="301"/>
      <c r="M141" s="302"/>
      <c r="N141" s="303"/>
      <c r="O141" s="303"/>
      <c r="P141" s="303"/>
      <c r="Q141" s="303"/>
      <c r="R141" s="303"/>
      <c r="S141" s="303"/>
      <c r="T141" s="304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305" t="s">
        <v>187</v>
      </c>
      <c r="AU141" s="305" t="s">
        <v>95</v>
      </c>
      <c r="AV141" s="16" t="s">
        <v>185</v>
      </c>
      <c r="AW141" s="16" t="s">
        <v>41</v>
      </c>
      <c r="AX141" s="16" t="s">
        <v>93</v>
      </c>
      <c r="AY141" s="305" t="s">
        <v>178</v>
      </c>
    </row>
    <row r="142" spans="1:65" s="2" customFormat="1" ht="16.5" customHeight="1">
      <c r="A142" s="40"/>
      <c r="B142" s="41"/>
      <c r="C142" s="249" t="s">
        <v>95</v>
      </c>
      <c r="D142" s="249" t="s">
        <v>180</v>
      </c>
      <c r="E142" s="250" t="s">
        <v>526</v>
      </c>
      <c r="F142" s="251" t="s">
        <v>527</v>
      </c>
      <c r="G142" s="252" t="s">
        <v>223</v>
      </c>
      <c r="H142" s="253">
        <v>20.123</v>
      </c>
      <c r="I142" s="254"/>
      <c r="J142" s="255">
        <f>ROUND(I142*H142,2)</f>
        <v>0</v>
      </c>
      <c r="K142" s="251" t="s">
        <v>184</v>
      </c>
      <c r="L142" s="46"/>
      <c r="M142" s="256" t="s">
        <v>1</v>
      </c>
      <c r="N142" s="257" t="s">
        <v>51</v>
      </c>
      <c r="O142" s="93"/>
      <c r="P142" s="258">
        <f>O142*H142</f>
        <v>0</v>
      </c>
      <c r="Q142" s="258">
        <v>0</v>
      </c>
      <c r="R142" s="258">
        <f>Q142*H142</f>
        <v>0</v>
      </c>
      <c r="S142" s="258">
        <v>0</v>
      </c>
      <c r="T142" s="25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60" t="s">
        <v>185</v>
      </c>
      <c r="AT142" s="260" t="s">
        <v>180</v>
      </c>
      <c r="AU142" s="260" t="s">
        <v>95</v>
      </c>
      <c r="AY142" s="18" t="s">
        <v>178</v>
      </c>
      <c r="BE142" s="261">
        <f>IF(N142="základní",J142,0)</f>
        <v>0</v>
      </c>
      <c r="BF142" s="261">
        <f>IF(N142="snížená",J142,0)</f>
        <v>0</v>
      </c>
      <c r="BG142" s="261">
        <f>IF(N142="zákl. přenesená",J142,0)</f>
        <v>0</v>
      </c>
      <c r="BH142" s="261">
        <f>IF(N142="sníž. přenesená",J142,0)</f>
        <v>0</v>
      </c>
      <c r="BI142" s="261">
        <f>IF(N142="nulová",J142,0)</f>
        <v>0</v>
      </c>
      <c r="BJ142" s="18" t="s">
        <v>93</v>
      </c>
      <c r="BK142" s="261">
        <f>ROUND(I142*H142,2)</f>
        <v>0</v>
      </c>
      <c r="BL142" s="18" t="s">
        <v>185</v>
      </c>
      <c r="BM142" s="260" t="s">
        <v>528</v>
      </c>
    </row>
    <row r="143" spans="1:51" s="13" customFormat="1" ht="12">
      <c r="A143" s="13"/>
      <c r="B143" s="262"/>
      <c r="C143" s="263"/>
      <c r="D143" s="264" t="s">
        <v>187</v>
      </c>
      <c r="E143" s="265" t="s">
        <v>1</v>
      </c>
      <c r="F143" s="266" t="s">
        <v>529</v>
      </c>
      <c r="G143" s="263"/>
      <c r="H143" s="265" t="s">
        <v>1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2" t="s">
        <v>187</v>
      </c>
      <c r="AU143" s="272" t="s">
        <v>95</v>
      </c>
      <c r="AV143" s="13" t="s">
        <v>93</v>
      </c>
      <c r="AW143" s="13" t="s">
        <v>41</v>
      </c>
      <c r="AX143" s="13" t="s">
        <v>86</v>
      </c>
      <c r="AY143" s="272" t="s">
        <v>178</v>
      </c>
    </row>
    <row r="144" spans="1:51" s="13" customFormat="1" ht="12">
      <c r="A144" s="13"/>
      <c r="B144" s="262"/>
      <c r="C144" s="263"/>
      <c r="D144" s="264" t="s">
        <v>187</v>
      </c>
      <c r="E144" s="265" t="s">
        <v>1</v>
      </c>
      <c r="F144" s="266" t="s">
        <v>530</v>
      </c>
      <c r="G144" s="263"/>
      <c r="H144" s="265" t="s">
        <v>1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2" t="s">
        <v>187</v>
      </c>
      <c r="AU144" s="272" t="s">
        <v>95</v>
      </c>
      <c r="AV144" s="13" t="s">
        <v>93</v>
      </c>
      <c r="AW144" s="13" t="s">
        <v>41</v>
      </c>
      <c r="AX144" s="13" t="s">
        <v>86</v>
      </c>
      <c r="AY144" s="272" t="s">
        <v>178</v>
      </c>
    </row>
    <row r="145" spans="1:51" s="13" customFormat="1" ht="12">
      <c r="A145" s="13"/>
      <c r="B145" s="262"/>
      <c r="C145" s="263"/>
      <c r="D145" s="264" t="s">
        <v>187</v>
      </c>
      <c r="E145" s="265" t="s">
        <v>1</v>
      </c>
      <c r="F145" s="266" t="s">
        <v>531</v>
      </c>
      <c r="G145" s="263"/>
      <c r="H145" s="265" t="s">
        <v>1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2" t="s">
        <v>187</v>
      </c>
      <c r="AU145" s="272" t="s">
        <v>95</v>
      </c>
      <c r="AV145" s="13" t="s">
        <v>93</v>
      </c>
      <c r="AW145" s="13" t="s">
        <v>41</v>
      </c>
      <c r="AX145" s="13" t="s">
        <v>86</v>
      </c>
      <c r="AY145" s="272" t="s">
        <v>178</v>
      </c>
    </row>
    <row r="146" spans="1:51" s="15" customFormat="1" ht="12">
      <c r="A146" s="15"/>
      <c r="B146" s="284"/>
      <c r="C146" s="285"/>
      <c r="D146" s="264" t="s">
        <v>187</v>
      </c>
      <c r="E146" s="286" t="s">
        <v>1</v>
      </c>
      <c r="F146" s="287" t="s">
        <v>532</v>
      </c>
      <c r="G146" s="285"/>
      <c r="H146" s="288">
        <v>22.616</v>
      </c>
      <c r="I146" s="289"/>
      <c r="J146" s="285"/>
      <c r="K146" s="285"/>
      <c r="L146" s="290"/>
      <c r="M146" s="291"/>
      <c r="N146" s="292"/>
      <c r="O146" s="292"/>
      <c r="P146" s="292"/>
      <c r="Q146" s="292"/>
      <c r="R146" s="292"/>
      <c r="S146" s="292"/>
      <c r="T146" s="29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4" t="s">
        <v>187</v>
      </c>
      <c r="AU146" s="294" t="s">
        <v>95</v>
      </c>
      <c r="AV146" s="15" t="s">
        <v>95</v>
      </c>
      <c r="AW146" s="15" t="s">
        <v>41</v>
      </c>
      <c r="AX146" s="15" t="s">
        <v>86</v>
      </c>
      <c r="AY146" s="294" t="s">
        <v>178</v>
      </c>
    </row>
    <row r="147" spans="1:51" s="13" customFormat="1" ht="12">
      <c r="A147" s="13"/>
      <c r="B147" s="262"/>
      <c r="C147" s="263"/>
      <c r="D147" s="264" t="s">
        <v>187</v>
      </c>
      <c r="E147" s="265" t="s">
        <v>1</v>
      </c>
      <c r="F147" s="266" t="s">
        <v>533</v>
      </c>
      <c r="G147" s="263"/>
      <c r="H147" s="265" t="s">
        <v>1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2" t="s">
        <v>187</v>
      </c>
      <c r="AU147" s="272" t="s">
        <v>95</v>
      </c>
      <c r="AV147" s="13" t="s">
        <v>93</v>
      </c>
      <c r="AW147" s="13" t="s">
        <v>41</v>
      </c>
      <c r="AX147" s="13" t="s">
        <v>86</v>
      </c>
      <c r="AY147" s="272" t="s">
        <v>178</v>
      </c>
    </row>
    <row r="148" spans="1:51" s="15" customFormat="1" ht="12">
      <c r="A148" s="15"/>
      <c r="B148" s="284"/>
      <c r="C148" s="285"/>
      <c r="D148" s="264" t="s">
        <v>187</v>
      </c>
      <c r="E148" s="286" t="s">
        <v>1</v>
      </c>
      <c r="F148" s="287" t="s">
        <v>534</v>
      </c>
      <c r="G148" s="285"/>
      <c r="H148" s="288">
        <v>-2.493</v>
      </c>
      <c r="I148" s="289"/>
      <c r="J148" s="285"/>
      <c r="K148" s="285"/>
      <c r="L148" s="290"/>
      <c r="M148" s="291"/>
      <c r="N148" s="292"/>
      <c r="O148" s="292"/>
      <c r="P148" s="292"/>
      <c r="Q148" s="292"/>
      <c r="R148" s="292"/>
      <c r="S148" s="292"/>
      <c r="T148" s="29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4" t="s">
        <v>187</v>
      </c>
      <c r="AU148" s="294" t="s">
        <v>95</v>
      </c>
      <c r="AV148" s="15" t="s">
        <v>95</v>
      </c>
      <c r="AW148" s="15" t="s">
        <v>41</v>
      </c>
      <c r="AX148" s="15" t="s">
        <v>86</v>
      </c>
      <c r="AY148" s="294" t="s">
        <v>178</v>
      </c>
    </row>
    <row r="149" spans="1:51" s="16" customFormat="1" ht="12">
      <c r="A149" s="16"/>
      <c r="B149" s="295"/>
      <c r="C149" s="296"/>
      <c r="D149" s="264" t="s">
        <v>187</v>
      </c>
      <c r="E149" s="297" t="s">
        <v>500</v>
      </c>
      <c r="F149" s="298" t="s">
        <v>200</v>
      </c>
      <c r="G149" s="296"/>
      <c r="H149" s="299">
        <v>20.123</v>
      </c>
      <c r="I149" s="300"/>
      <c r="J149" s="296"/>
      <c r="K149" s="296"/>
      <c r="L149" s="301"/>
      <c r="M149" s="302"/>
      <c r="N149" s="303"/>
      <c r="O149" s="303"/>
      <c r="P149" s="303"/>
      <c r="Q149" s="303"/>
      <c r="R149" s="303"/>
      <c r="S149" s="303"/>
      <c r="T149" s="304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305" t="s">
        <v>187</v>
      </c>
      <c r="AU149" s="305" t="s">
        <v>95</v>
      </c>
      <c r="AV149" s="16" t="s">
        <v>185</v>
      </c>
      <c r="AW149" s="16" t="s">
        <v>41</v>
      </c>
      <c r="AX149" s="16" t="s">
        <v>93</v>
      </c>
      <c r="AY149" s="305" t="s">
        <v>178</v>
      </c>
    </row>
    <row r="150" spans="1:65" s="2" customFormat="1" ht="16.5" customHeight="1">
      <c r="A150" s="40"/>
      <c r="B150" s="41"/>
      <c r="C150" s="249" t="s">
        <v>196</v>
      </c>
      <c r="D150" s="249" t="s">
        <v>180</v>
      </c>
      <c r="E150" s="250" t="s">
        <v>221</v>
      </c>
      <c r="F150" s="251" t="s">
        <v>222</v>
      </c>
      <c r="G150" s="252" t="s">
        <v>223</v>
      </c>
      <c r="H150" s="253">
        <v>2.04</v>
      </c>
      <c r="I150" s="254"/>
      <c r="J150" s="255">
        <f>ROUND(I150*H150,2)</f>
        <v>0</v>
      </c>
      <c r="K150" s="251" t="s">
        <v>184</v>
      </c>
      <c r="L150" s="46"/>
      <c r="M150" s="256" t="s">
        <v>1</v>
      </c>
      <c r="N150" s="257" t="s">
        <v>51</v>
      </c>
      <c r="O150" s="93"/>
      <c r="P150" s="258">
        <f>O150*H150</f>
        <v>0</v>
      </c>
      <c r="Q150" s="258">
        <v>0</v>
      </c>
      <c r="R150" s="258">
        <f>Q150*H150</f>
        <v>0</v>
      </c>
      <c r="S150" s="258">
        <v>0</v>
      </c>
      <c r="T150" s="25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60" t="s">
        <v>185</v>
      </c>
      <c r="AT150" s="260" t="s">
        <v>180</v>
      </c>
      <c r="AU150" s="260" t="s">
        <v>95</v>
      </c>
      <c r="AY150" s="18" t="s">
        <v>178</v>
      </c>
      <c r="BE150" s="261">
        <f>IF(N150="základní",J150,0)</f>
        <v>0</v>
      </c>
      <c r="BF150" s="261">
        <f>IF(N150="snížená",J150,0)</f>
        <v>0</v>
      </c>
      <c r="BG150" s="261">
        <f>IF(N150="zákl. přenesená",J150,0)</f>
        <v>0</v>
      </c>
      <c r="BH150" s="261">
        <f>IF(N150="sníž. přenesená",J150,0)</f>
        <v>0</v>
      </c>
      <c r="BI150" s="261">
        <f>IF(N150="nulová",J150,0)</f>
        <v>0</v>
      </c>
      <c r="BJ150" s="18" t="s">
        <v>93</v>
      </c>
      <c r="BK150" s="261">
        <f>ROUND(I150*H150,2)</f>
        <v>0</v>
      </c>
      <c r="BL150" s="18" t="s">
        <v>185</v>
      </c>
      <c r="BM150" s="260" t="s">
        <v>535</v>
      </c>
    </row>
    <row r="151" spans="1:51" s="13" customFormat="1" ht="12">
      <c r="A151" s="13"/>
      <c r="B151" s="262"/>
      <c r="C151" s="263"/>
      <c r="D151" s="264" t="s">
        <v>187</v>
      </c>
      <c r="E151" s="265" t="s">
        <v>1</v>
      </c>
      <c r="F151" s="266" t="s">
        <v>536</v>
      </c>
      <c r="G151" s="263"/>
      <c r="H151" s="265" t="s">
        <v>1</v>
      </c>
      <c r="I151" s="267"/>
      <c r="J151" s="263"/>
      <c r="K151" s="263"/>
      <c r="L151" s="268"/>
      <c r="M151" s="269"/>
      <c r="N151" s="270"/>
      <c r="O151" s="270"/>
      <c r="P151" s="270"/>
      <c r="Q151" s="270"/>
      <c r="R151" s="270"/>
      <c r="S151" s="270"/>
      <c r="T151" s="27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2" t="s">
        <v>187</v>
      </c>
      <c r="AU151" s="272" t="s">
        <v>95</v>
      </c>
      <c r="AV151" s="13" t="s">
        <v>93</v>
      </c>
      <c r="AW151" s="13" t="s">
        <v>41</v>
      </c>
      <c r="AX151" s="13" t="s">
        <v>86</v>
      </c>
      <c r="AY151" s="272" t="s">
        <v>178</v>
      </c>
    </row>
    <row r="152" spans="1:51" s="13" customFormat="1" ht="12">
      <c r="A152" s="13"/>
      <c r="B152" s="262"/>
      <c r="C152" s="263"/>
      <c r="D152" s="264" t="s">
        <v>187</v>
      </c>
      <c r="E152" s="265" t="s">
        <v>1</v>
      </c>
      <c r="F152" s="266" t="s">
        <v>537</v>
      </c>
      <c r="G152" s="263"/>
      <c r="H152" s="265" t="s">
        <v>1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2" t="s">
        <v>187</v>
      </c>
      <c r="AU152" s="272" t="s">
        <v>95</v>
      </c>
      <c r="AV152" s="13" t="s">
        <v>93</v>
      </c>
      <c r="AW152" s="13" t="s">
        <v>41</v>
      </c>
      <c r="AX152" s="13" t="s">
        <v>86</v>
      </c>
      <c r="AY152" s="272" t="s">
        <v>178</v>
      </c>
    </row>
    <row r="153" spans="1:51" s="13" customFormat="1" ht="12">
      <c r="A153" s="13"/>
      <c r="B153" s="262"/>
      <c r="C153" s="263"/>
      <c r="D153" s="264" t="s">
        <v>187</v>
      </c>
      <c r="E153" s="265" t="s">
        <v>1</v>
      </c>
      <c r="F153" s="266" t="s">
        <v>538</v>
      </c>
      <c r="G153" s="263"/>
      <c r="H153" s="265" t="s">
        <v>1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2" t="s">
        <v>187</v>
      </c>
      <c r="AU153" s="272" t="s">
        <v>95</v>
      </c>
      <c r="AV153" s="13" t="s">
        <v>93</v>
      </c>
      <c r="AW153" s="13" t="s">
        <v>41</v>
      </c>
      <c r="AX153" s="13" t="s">
        <v>86</v>
      </c>
      <c r="AY153" s="272" t="s">
        <v>178</v>
      </c>
    </row>
    <row r="154" spans="1:51" s="15" customFormat="1" ht="12">
      <c r="A154" s="15"/>
      <c r="B154" s="284"/>
      <c r="C154" s="285"/>
      <c r="D154" s="264" t="s">
        <v>187</v>
      </c>
      <c r="E154" s="286" t="s">
        <v>1</v>
      </c>
      <c r="F154" s="287" t="s">
        <v>539</v>
      </c>
      <c r="G154" s="285"/>
      <c r="H154" s="288">
        <v>2.04</v>
      </c>
      <c r="I154" s="289"/>
      <c r="J154" s="285"/>
      <c r="K154" s="285"/>
      <c r="L154" s="290"/>
      <c r="M154" s="291"/>
      <c r="N154" s="292"/>
      <c r="O154" s="292"/>
      <c r="P154" s="292"/>
      <c r="Q154" s="292"/>
      <c r="R154" s="292"/>
      <c r="S154" s="292"/>
      <c r="T154" s="29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4" t="s">
        <v>187</v>
      </c>
      <c r="AU154" s="294" t="s">
        <v>95</v>
      </c>
      <c r="AV154" s="15" t="s">
        <v>95</v>
      </c>
      <c r="AW154" s="15" t="s">
        <v>41</v>
      </c>
      <c r="AX154" s="15" t="s">
        <v>86</v>
      </c>
      <c r="AY154" s="294" t="s">
        <v>178</v>
      </c>
    </row>
    <row r="155" spans="1:51" s="16" customFormat="1" ht="12">
      <c r="A155" s="16"/>
      <c r="B155" s="295"/>
      <c r="C155" s="296"/>
      <c r="D155" s="264" t="s">
        <v>187</v>
      </c>
      <c r="E155" s="297" t="s">
        <v>496</v>
      </c>
      <c r="F155" s="298" t="s">
        <v>200</v>
      </c>
      <c r="G155" s="296"/>
      <c r="H155" s="299">
        <v>2.04</v>
      </c>
      <c r="I155" s="300"/>
      <c r="J155" s="296"/>
      <c r="K155" s="296"/>
      <c r="L155" s="301"/>
      <c r="M155" s="302"/>
      <c r="N155" s="303"/>
      <c r="O155" s="303"/>
      <c r="P155" s="303"/>
      <c r="Q155" s="303"/>
      <c r="R155" s="303"/>
      <c r="S155" s="303"/>
      <c r="T155" s="304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305" t="s">
        <v>187</v>
      </c>
      <c r="AU155" s="305" t="s">
        <v>95</v>
      </c>
      <c r="AV155" s="16" t="s">
        <v>185</v>
      </c>
      <c r="AW155" s="16" t="s">
        <v>41</v>
      </c>
      <c r="AX155" s="16" t="s">
        <v>93</v>
      </c>
      <c r="AY155" s="305" t="s">
        <v>178</v>
      </c>
    </row>
    <row r="156" spans="1:65" s="2" customFormat="1" ht="21.75" customHeight="1">
      <c r="A156" s="40"/>
      <c r="B156" s="41"/>
      <c r="C156" s="249" t="s">
        <v>185</v>
      </c>
      <c r="D156" s="249" t="s">
        <v>180</v>
      </c>
      <c r="E156" s="250" t="s">
        <v>231</v>
      </c>
      <c r="F156" s="251" t="s">
        <v>232</v>
      </c>
      <c r="G156" s="252" t="s">
        <v>223</v>
      </c>
      <c r="H156" s="253">
        <v>16.464</v>
      </c>
      <c r="I156" s="254"/>
      <c r="J156" s="255">
        <f>ROUND(I156*H156,2)</f>
        <v>0</v>
      </c>
      <c r="K156" s="251" t="s">
        <v>184</v>
      </c>
      <c r="L156" s="46"/>
      <c r="M156" s="256" t="s">
        <v>1</v>
      </c>
      <c r="N156" s="257" t="s">
        <v>51</v>
      </c>
      <c r="O156" s="93"/>
      <c r="P156" s="258">
        <f>O156*H156</f>
        <v>0</v>
      </c>
      <c r="Q156" s="258">
        <v>0</v>
      </c>
      <c r="R156" s="258">
        <f>Q156*H156</f>
        <v>0</v>
      </c>
      <c r="S156" s="258">
        <v>0</v>
      </c>
      <c r="T156" s="25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60" t="s">
        <v>185</v>
      </c>
      <c r="AT156" s="260" t="s">
        <v>180</v>
      </c>
      <c r="AU156" s="260" t="s">
        <v>95</v>
      </c>
      <c r="AY156" s="18" t="s">
        <v>178</v>
      </c>
      <c r="BE156" s="261">
        <f>IF(N156="základní",J156,0)</f>
        <v>0</v>
      </c>
      <c r="BF156" s="261">
        <f>IF(N156="snížená",J156,0)</f>
        <v>0</v>
      </c>
      <c r="BG156" s="261">
        <f>IF(N156="zákl. přenesená",J156,0)</f>
        <v>0</v>
      </c>
      <c r="BH156" s="261">
        <f>IF(N156="sníž. přenesená",J156,0)</f>
        <v>0</v>
      </c>
      <c r="BI156" s="261">
        <f>IF(N156="nulová",J156,0)</f>
        <v>0</v>
      </c>
      <c r="BJ156" s="18" t="s">
        <v>93</v>
      </c>
      <c r="BK156" s="261">
        <f>ROUND(I156*H156,2)</f>
        <v>0</v>
      </c>
      <c r="BL156" s="18" t="s">
        <v>185</v>
      </c>
      <c r="BM156" s="260" t="s">
        <v>540</v>
      </c>
    </row>
    <row r="157" spans="1:51" s="13" customFormat="1" ht="12">
      <c r="A157" s="13"/>
      <c r="B157" s="262"/>
      <c r="C157" s="263"/>
      <c r="D157" s="264" t="s">
        <v>187</v>
      </c>
      <c r="E157" s="265" t="s">
        <v>1</v>
      </c>
      <c r="F157" s="266" t="s">
        <v>529</v>
      </c>
      <c r="G157" s="263"/>
      <c r="H157" s="265" t="s">
        <v>1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2" t="s">
        <v>187</v>
      </c>
      <c r="AU157" s="272" t="s">
        <v>95</v>
      </c>
      <c r="AV157" s="13" t="s">
        <v>93</v>
      </c>
      <c r="AW157" s="13" t="s">
        <v>41</v>
      </c>
      <c r="AX157" s="13" t="s">
        <v>86</v>
      </c>
      <c r="AY157" s="272" t="s">
        <v>178</v>
      </c>
    </row>
    <row r="158" spans="1:51" s="13" customFormat="1" ht="12">
      <c r="A158" s="13"/>
      <c r="B158" s="262"/>
      <c r="C158" s="263"/>
      <c r="D158" s="264" t="s">
        <v>187</v>
      </c>
      <c r="E158" s="265" t="s">
        <v>1</v>
      </c>
      <c r="F158" s="266" t="s">
        <v>541</v>
      </c>
      <c r="G158" s="263"/>
      <c r="H158" s="265" t="s">
        <v>1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2" t="s">
        <v>187</v>
      </c>
      <c r="AU158" s="272" t="s">
        <v>95</v>
      </c>
      <c r="AV158" s="13" t="s">
        <v>93</v>
      </c>
      <c r="AW158" s="13" t="s">
        <v>41</v>
      </c>
      <c r="AX158" s="13" t="s">
        <v>86</v>
      </c>
      <c r="AY158" s="272" t="s">
        <v>178</v>
      </c>
    </row>
    <row r="159" spans="1:51" s="15" customFormat="1" ht="12">
      <c r="A159" s="15"/>
      <c r="B159" s="284"/>
      <c r="C159" s="285"/>
      <c r="D159" s="264" t="s">
        <v>187</v>
      </c>
      <c r="E159" s="286" t="s">
        <v>1</v>
      </c>
      <c r="F159" s="287" t="s">
        <v>542</v>
      </c>
      <c r="G159" s="285"/>
      <c r="H159" s="288">
        <v>18.504</v>
      </c>
      <c r="I159" s="289"/>
      <c r="J159" s="285"/>
      <c r="K159" s="285"/>
      <c r="L159" s="290"/>
      <c r="M159" s="291"/>
      <c r="N159" s="292"/>
      <c r="O159" s="292"/>
      <c r="P159" s="292"/>
      <c r="Q159" s="292"/>
      <c r="R159" s="292"/>
      <c r="S159" s="292"/>
      <c r="T159" s="29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4" t="s">
        <v>187</v>
      </c>
      <c r="AU159" s="294" t="s">
        <v>95</v>
      </c>
      <c r="AV159" s="15" t="s">
        <v>95</v>
      </c>
      <c r="AW159" s="15" t="s">
        <v>41</v>
      </c>
      <c r="AX159" s="15" t="s">
        <v>86</v>
      </c>
      <c r="AY159" s="294" t="s">
        <v>178</v>
      </c>
    </row>
    <row r="160" spans="1:51" s="14" customFormat="1" ht="12">
      <c r="A160" s="14"/>
      <c r="B160" s="273"/>
      <c r="C160" s="274"/>
      <c r="D160" s="264" t="s">
        <v>187</v>
      </c>
      <c r="E160" s="275" t="s">
        <v>1</v>
      </c>
      <c r="F160" s="276" t="s">
        <v>199</v>
      </c>
      <c r="G160" s="274"/>
      <c r="H160" s="277">
        <v>18.504</v>
      </c>
      <c r="I160" s="278"/>
      <c r="J160" s="274"/>
      <c r="K160" s="274"/>
      <c r="L160" s="279"/>
      <c r="M160" s="280"/>
      <c r="N160" s="281"/>
      <c r="O160" s="281"/>
      <c r="P160" s="281"/>
      <c r="Q160" s="281"/>
      <c r="R160" s="281"/>
      <c r="S160" s="281"/>
      <c r="T160" s="28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3" t="s">
        <v>187</v>
      </c>
      <c r="AU160" s="283" t="s">
        <v>95</v>
      </c>
      <c r="AV160" s="14" t="s">
        <v>196</v>
      </c>
      <c r="AW160" s="14" t="s">
        <v>41</v>
      </c>
      <c r="AX160" s="14" t="s">
        <v>86</v>
      </c>
      <c r="AY160" s="283" t="s">
        <v>178</v>
      </c>
    </row>
    <row r="161" spans="1:51" s="13" customFormat="1" ht="12">
      <c r="A161" s="13"/>
      <c r="B161" s="262"/>
      <c r="C161" s="263"/>
      <c r="D161" s="264" t="s">
        <v>187</v>
      </c>
      <c r="E161" s="265" t="s">
        <v>1</v>
      </c>
      <c r="F161" s="266" t="s">
        <v>543</v>
      </c>
      <c r="G161" s="263"/>
      <c r="H161" s="265" t="s">
        <v>1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2" t="s">
        <v>187</v>
      </c>
      <c r="AU161" s="272" t="s">
        <v>95</v>
      </c>
      <c r="AV161" s="13" t="s">
        <v>93</v>
      </c>
      <c r="AW161" s="13" t="s">
        <v>41</v>
      </c>
      <c r="AX161" s="13" t="s">
        <v>86</v>
      </c>
      <c r="AY161" s="272" t="s">
        <v>178</v>
      </c>
    </row>
    <row r="162" spans="1:51" s="15" customFormat="1" ht="12">
      <c r="A162" s="15"/>
      <c r="B162" s="284"/>
      <c r="C162" s="285"/>
      <c r="D162" s="264" t="s">
        <v>187</v>
      </c>
      <c r="E162" s="286" t="s">
        <v>1</v>
      </c>
      <c r="F162" s="287" t="s">
        <v>544</v>
      </c>
      <c r="G162" s="285"/>
      <c r="H162" s="288">
        <v>-2.04</v>
      </c>
      <c r="I162" s="289"/>
      <c r="J162" s="285"/>
      <c r="K162" s="285"/>
      <c r="L162" s="290"/>
      <c r="M162" s="291"/>
      <c r="N162" s="292"/>
      <c r="O162" s="292"/>
      <c r="P162" s="292"/>
      <c r="Q162" s="292"/>
      <c r="R162" s="292"/>
      <c r="S162" s="292"/>
      <c r="T162" s="29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4" t="s">
        <v>187</v>
      </c>
      <c r="AU162" s="294" t="s">
        <v>95</v>
      </c>
      <c r="AV162" s="15" t="s">
        <v>95</v>
      </c>
      <c r="AW162" s="15" t="s">
        <v>41</v>
      </c>
      <c r="AX162" s="15" t="s">
        <v>86</v>
      </c>
      <c r="AY162" s="294" t="s">
        <v>178</v>
      </c>
    </row>
    <row r="163" spans="1:51" s="16" customFormat="1" ht="12">
      <c r="A163" s="16"/>
      <c r="B163" s="295"/>
      <c r="C163" s="296"/>
      <c r="D163" s="264" t="s">
        <v>187</v>
      </c>
      <c r="E163" s="297" t="s">
        <v>498</v>
      </c>
      <c r="F163" s="298" t="s">
        <v>200</v>
      </c>
      <c r="G163" s="296"/>
      <c r="H163" s="299">
        <v>16.464</v>
      </c>
      <c r="I163" s="300"/>
      <c r="J163" s="296"/>
      <c r="K163" s="296"/>
      <c r="L163" s="301"/>
      <c r="M163" s="302"/>
      <c r="N163" s="303"/>
      <c r="O163" s="303"/>
      <c r="P163" s="303"/>
      <c r="Q163" s="303"/>
      <c r="R163" s="303"/>
      <c r="S163" s="303"/>
      <c r="T163" s="304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305" t="s">
        <v>187</v>
      </c>
      <c r="AU163" s="305" t="s">
        <v>95</v>
      </c>
      <c r="AV163" s="16" t="s">
        <v>185</v>
      </c>
      <c r="AW163" s="16" t="s">
        <v>41</v>
      </c>
      <c r="AX163" s="16" t="s">
        <v>93</v>
      </c>
      <c r="AY163" s="305" t="s">
        <v>178</v>
      </c>
    </row>
    <row r="164" spans="1:65" s="2" customFormat="1" ht="16.5" customHeight="1">
      <c r="A164" s="40"/>
      <c r="B164" s="41"/>
      <c r="C164" s="249" t="s">
        <v>220</v>
      </c>
      <c r="D164" s="249" t="s">
        <v>180</v>
      </c>
      <c r="E164" s="250" t="s">
        <v>242</v>
      </c>
      <c r="F164" s="251" t="s">
        <v>243</v>
      </c>
      <c r="G164" s="252" t="s">
        <v>223</v>
      </c>
      <c r="H164" s="253">
        <v>15.11</v>
      </c>
      <c r="I164" s="254"/>
      <c r="J164" s="255">
        <f>ROUND(I164*H164,2)</f>
        <v>0</v>
      </c>
      <c r="K164" s="251" t="s">
        <v>184</v>
      </c>
      <c r="L164" s="46"/>
      <c r="M164" s="256" t="s">
        <v>1</v>
      </c>
      <c r="N164" s="257" t="s">
        <v>51</v>
      </c>
      <c r="O164" s="93"/>
      <c r="P164" s="258">
        <f>O164*H164</f>
        <v>0</v>
      </c>
      <c r="Q164" s="258">
        <v>0</v>
      </c>
      <c r="R164" s="258">
        <f>Q164*H164</f>
        <v>0</v>
      </c>
      <c r="S164" s="258">
        <v>0</v>
      </c>
      <c r="T164" s="25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60" t="s">
        <v>185</v>
      </c>
      <c r="AT164" s="260" t="s">
        <v>180</v>
      </c>
      <c r="AU164" s="260" t="s">
        <v>95</v>
      </c>
      <c r="AY164" s="18" t="s">
        <v>178</v>
      </c>
      <c r="BE164" s="261">
        <f>IF(N164="základní",J164,0)</f>
        <v>0</v>
      </c>
      <c r="BF164" s="261">
        <f>IF(N164="snížená",J164,0)</f>
        <v>0</v>
      </c>
      <c r="BG164" s="261">
        <f>IF(N164="zákl. přenesená",J164,0)</f>
        <v>0</v>
      </c>
      <c r="BH164" s="261">
        <f>IF(N164="sníž. přenesená",J164,0)</f>
        <v>0</v>
      </c>
      <c r="BI164" s="261">
        <f>IF(N164="nulová",J164,0)</f>
        <v>0</v>
      </c>
      <c r="BJ164" s="18" t="s">
        <v>93</v>
      </c>
      <c r="BK164" s="261">
        <f>ROUND(I164*H164,2)</f>
        <v>0</v>
      </c>
      <c r="BL164" s="18" t="s">
        <v>185</v>
      </c>
      <c r="BM164" s="260" t="s">
        <v>545</v>
      </c>
    </row>
    <row r="165" spans="1:51" s="13" customFormat="1" ht="12">
      <c r="A165" s="13"/>
      <c r="B165" s="262"/>
      <c r="C165" s="263"/>
      <c r="D165" s="264" t="s">
        <v>187</v>
      </c>
      <c r="E165" s="265" t="s">
        <v>1</v>
      </c>
      <c r="F165" s="266" t="s">
        <v>546</v>
      </c>
      <c r="G165" s="263"/>
      <c r="H165" s="265" t="s">
        <v>1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2" t="s">
        <v>187</v>
      </c>
      <c r="AU165" s="272" t="s">
        <v>95</v>
      </c>
      <c r="AV165" s="13" t="s">
        <v>93</v>
      </c>
      <c r="AW165" s="13" t="s">
        <v>41</v>
      </c>
      <c r="AX165" s="13" t="s">
        <v>86</v>
      </c>
      <c r="AY165" s="272" t="s">
        <v>178</v>
      </c>
    </row>
    <row r="166" spans="1:51" s="13" customFormat="1" ht="12">
      <c r="A166" s="13"/>
      <c r="B166" s="262"/>
      <c r="C166" s="263"/>
      <c r="D166" s="264" t="s">
        <v>187</v>
      </c>
      <c r="E166" s="265" t="s">
        <v>1</v>
      </c>
      <c r="F166" s="266" t="s">
        <v>547</v>
      </c>
      <c r="G166" s="263"/>
      <c r="H166" s="265" t="s">
        <v>1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2" t="s">
        <v>187</v>
      </c>
      <c r="AU166" s="272" t="s">
        <v>95</v>
      </c>
      <c r="AV166" s="13" t="s">
        <v>93</v>
      </c>
      <c r="AW166" s="13" t="s">
        <v>41</v>
      </c>
      <c r="AX166" s="13" t="s">
        <v>86</v>
      </c>
      <c r="AY166" s="272" t="s">
        <v>178</v>
      </c>
    </row>
    <row r="167" spans="1:51" s="15" customFormat="1" ht="12">
      <c r="A167" s="15"/>
      <c r="B167" s="284"/>
      <c r="C167" s="285"/>
      <c r="D167" s="264" t="s">
        <v>187</v>
      </c>
      <c r="E167" s="286" t="s">
        <v>1</v>
      </c>
      <c r="F167" s="287" t="s">
        <v>548</v>
      </c>
      <c r="G167" s="285"/>
      <c r="H167" s="288">
        <v>3.9</v>
      </c>
      <c r="I167" s="289"/>
      <c r="J167" s="285"/>
      <c r="K167" s="285"/>
      <c r="L167" s="290"/>
      <c r="M167" s="291"/>
      <c r="N167" s="292"/>
      <c r="O167" s="292"/>
      <c r="P167" s="292"/>
      <c r="Q167" s="292"/>
      <c r="R167" s="292"/>
      <c r="S167" s="292"/>
      <c r="T167" s="29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4" t="s">
        <v>187</v>
      </c>
      <c r="AU167" s="294" t="s">
        <v>95</v>
      </c>
      <c r="AV167" s="15" t="s">
        <v>95</v>
      </c>
      <c r="AW167" s="15" t="s">
        <v>41</v>
      </c>
      <c r="AX167" s="15" t="s">
        <v>86</v>
      </c>
      <c r="AY167" s="294" t="s">
        <v>178</v>
      </c>
    </row>
    <row r="168" spans="1:51" s="15" customFormat="1" ht="12">
      <c r="A168" s="15"/>
      <c r="B168" s="284"/>
      <c r="C168" s="285"/>
      <c r="D168" s="264" t="s">
        <v>187</v>
      </c>
      <c r="E168" s="286" t="s">
        <v>1</v>
      </c>
      <c r="F168" s="287" t="s">
        <v>549</v>
      </c>
      <c r="G168" s="285"/>
      <c r="H168" s="288">
        <v>0.9</v>
      </c>
      <c r="I168" s="289"/>
      <c r="J168" s="285"/>
      <c r="K168" s="285"/>
      <c r="L168" s="290"/>
      <c r="M168" s="291"/>
      <c r="N168" s="292"/>
      <c r="O168" s="292"/>
      <c r="P168" s="292"/>
      <c r="Q168" s="292"/>
      <c r="R168" s="292"/>
      <c r="S168" s="292"/>
      <c r="T168" s="29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4" t="s">
        <v>187</v>
      </c>
      <c r="AU168" s="294" t="s">
        <v>95</v>
      </c>
      <c r="AV168" s="15" t="s">
        <v>95</v>
      </c>
      <c r="AW168" s="15" t="s">
        <v>41</v>
      </c>
      <c r="AX168" s="15" t="s">
        <v>86</v>
      </c>
      <c r="AY168" s="294" t="s">
        <v>178</v>
      </c>
    </row>
    <row r="169" spans="1:51" s="15" customFormat="1" ht="12">
      <c r="A169" s="15"/>
      <c r="B169" s="284"/>
      <c r="C169" s="285"/>
      <c r="D169" s="264" t="s">
        <v>187</v>
      </c>
      <c r="E169" s="286" t="s">
        <v>1</v>
      </c>
      <c r="F169" s="287" t="s">
        <v>550</v>
      </c>
      <c r="G169" s="285"/>
      <c r="H169" s="288">
        <v>1.56</v>
      </c>
      <c r="I169" s="289"/>
      <c r="J169" s="285"/>
      <c r="K169" s="285"/>
      <c r="L169" s="290"/>
      <c r="M169" s="291"/>
      <c r="N169" s="292"/>
      <c r="O169" s="292"/>
      <c r="P169" s="292"/>
      <c r="Q169" s="292"/>
      <c r="R169" s="292"/>
      <c r="S169" s="292"/>
      <c r="T169" s="29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4" t="s">
        <v>187</v>
      </c>
      <c r="AU169" s="294" t="s">
        <v>95</v>
      </c>
      <c r="AV169" s="15" t="s">
        <v>95</v>
      </c>
      <c r="AW169" s="15" t="s">
        <v>41</v>
      </c>
      <c r="AX169" s="15" t="s">
        <v>86</v>
      </c>
      <c r="AY169" s="294" t="s">
        <v>178</v>
      </c>
    </row>
    <row r="170" spans="1:51" s="13" customFormat="1" ht="12">
      <c r="A170" s="13"/>
      <c r="B170" s="262"/>
      <c r="C170" s="263"/>
      <c r="D170" s="264" t="s">
        <v>187</v>
      </c>
      <c r="E170" s="265" t="s">
        <v>1</v>
      </c>
      <c r="F170" s="266" t="s">
        <v>551</v>
      </c>
      <c r="G170" s="263"/>
      <c r="H170" s="265" t="s">
        <v>1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2" t="s">
        <v>187</v>
      </c>
      <c r="AU170" s="272" t="s">
        <v>95</v>
      </c>
      <c r="AV170" s="13" t="s">
        <v>93</v>
      </c>
      <c r="AW170" s="13" t="s">
        <v>41</v>
      </c>
      <c r="AX170" s="13" t="s">
        <v>86</v>
      </c>
      <c r="AY170" s="272" t="s">
        <v>178</v>
      </c>
    </row>
    <row r="171" spans="1:51" s="15" customFormat="1" ht="12">
      <c r="A171" s="15"/>
      <c r="B171" s="284"/>
      <c r="C171" s="285"/>
      <c r="D171" s="264" t="s">
        <v>187</v>
      </c>
      <c r="E171" s="286" t="s">
        <v>1</v>
      </c>
      <c r="F171" s="287" t="s">
        <v>552</v>
      </c>
      <c r="G171" s="285"/>
      <c r="H171" s="288">
        <v>3.15</v>
      </c>
      <c r="I171" s="289"/>
      <c r="J171" s="285"/>
      <c r="K171" s="285"/>
      <c r="L171" s="290"/>
      <c r="M171" s="291"/>
      <c r="N171" s="292"/>
      <c r="O171" s="292"/>
      <c r="P171" s="292"/>
      <c r="Q171" s="292"/>
      <c r="R171" s="292"/>
      <c r="S171" s="292"/>
      <c r="T171" s="29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4" t="s">
        <v>187</v>
      </c>
      <c r="AU171" s="294" t="s">
        <v>95</v>
      </c>
      <c r="AV171" s="15" t="s">
        <v>95</v>
      </c>
      <c r="AW171" s="15" t="s">
        <v>41</v>
      </c>
      <c r="AX171" s="15" t="s">
        <v>86</v>
      </c>
      <c r="AY171" s="294" t="s">
        <v>178</v>
      </c>
    </row>
    <row r="172" spans="1:51" s="13" customFormat="1" ht="12">
      <c r="A172" s="13"/>
      <c r="B172" s="262"/>
      <c r="C172" s="263"/>
      <c r="D172" s="264" t="s">
        <v>187</v>
      </c>
      <c r="E172" s="265" t="s">
        <v>1</v>
      </c>
      <c r="F172" s="266" t="s">
        <v>553</v>
      </c>
      <c r="G172" s="263"/>
      <c r="H172" s="265" t="s">
        <v>1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2" t="s">
        <v>187</v>
      </c>
      <c r="AU172" s="272" t="s">
        <v>95</v>
      </c>
      <c r="AV172" s="13" t="s">
        <v>93</v>
      </c>
      <c r="AW172" s="13" t="s">
        <v>41</v>
      </c>
      <c r="AX172" s="13" t="s">
        <v>86</v>
      </c>
      <c r="AY172" s="272" t="s">
        <v>178</v>
      </c>
    </row>
    <row r="173" spans="1:51" s="15" customFormat="1" ht="12">
      <c r="A173" s="15"/>
      <c r="B173" s="284"/>
      <c r="C173" s="285"/>
      <c r="D173" s="264" t="s">
        <v>187</v>
      </c>
      <c r="E173" s="286" t="s">
        <v>1</v>
      </c>
      <c r="F173" s="287" t="s">
        <v>554</v>
      </c>
      <c r="G173" s="285"/>
      <c r="H173" s="288">
        <v>5.6</v>
      </c>
      <c r="I173" s="289"/>
      <c r="J173" s="285"/>
      <c r="K173" s="285"/>
      <c r="L173" s="290"/>
      <c r="M173" s="291"/>
      <c r="N173" s="292"/>
      <c r="O173" s="292"/>
      <c r="P173" s="292"/>
      <c r="Q173" s="292"/>
      <c r="R173" s="292"/>
      <c r="S173" s="292"/>
      <c r="T173" s="29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4" t="s">
        <v>187</v>
      </c>
      <c r="AU173" s="294" t="s">
        <v>95</v>
      </c>
      <c r="AV173" s="15" t="s">
        <v>95</v>
      </c>
      <c r="AW173" s="15" t="s">
        <v>41</v>
      </c>
      <c r="AX173" s="15" t="s">
        <v>86</v>
      </c>
      <c r="AY173" s="294" t="s">
        <v>178</v>
      </c>
    </row>
    <row r="174" spans="1:51" s="16" customFormat="1" ht="12">
      <c r="A174" s="16"/>
      <c r="B174" s="295"/>
      <c r="C174" s="296"/>
      <c r="D174" s="264" t="s">
        <v>187</v>
      </c>
      <c r="E174" s="297" t="s">
        <v>494</v>
      </c>
      <c r="F174" s="298" t="s">
        <v>200</v>
      </c>
      <c r="G174" s="296"/>
      <c r="H174" s="299">
        <v>15.11</v>
      </c>
      <c r="I174" s="300"/>
      <c r="J174" s="296"/>
      <c r="K174" s="296"/>
      <c r="L174" s="301"/>
      <c r="M174" s="302"/>
      <c r="N174" s="303"/>
      <c r="O174" s="303"/>
      <c r="P174" s="303"/>
      <c r="Q174" s="303"/>
      <c r="R174" s="303"/>
      <c r="S174" s="303"/>
      <c r="T174" s="304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305" t="s">
        <v>187</v>
      </c>
      <c r="AU174" s="305" t="s">
        <v>95</v>
      </c>
      <c r="AV174" s="16" t="s">
        <v>185</v>
      </c>
      <c r="AW174" s="16" t="s">
        <v>41</v>
      </c>
      <c r="AX174" s="16" t="s">
        <v>93</v>
      </c>
      <c r="AY174" s="305" t="s">
        <v>178</v>
      </c>
    </row>
    <row r="175" spans="1:65" s="2" customFormat="1" ht="16.5" customHeight="1">
      <c r="A175" s="40"/>
      <c r="B175" s="41"/>
      <c r="C175" s="249" t="s">
        <v>230</v>
      </c>
      <c r="D175" s="249" t="s">
        <v>180</v>
      </c>
      <c r="E175" s="250" t="s">
        <v>555</v>
      </c>
      <c r="F175" s="251" t="s">
        <v>556</v>
      </c>
      <c r="G175" s="252" t="s">
        <v>223</v>
      </c>
      <c r="H175" s="253">
        <v>22.616</v>
      </c>
      <c r="I175" s="254"/>
      <c r="J175" s="255">
        <f>ROUND(I175*H175,2)</f>
        <v>0</v>
      </c>
      <c r="K175" s="251" t="s">
        <v>184</v>
      </c>
      <c r="L175" s="46"/>
      <c r="M175" s="256" t="s">
        <v>1</v>
      </c>
      <c r="N175" s="257" t="s">
        <v>51</v>
      </c>
      <c r="O175" s="93"/>
      <c r="P175" s="258">
        <f>O175*H175</f>
        <v>0</v>
      </c>
      <c r="Q175" s="258">
        <v>0</v>
      </c>
      <c r="R175" s="258">
        <f>Q175*H175</f>
        <v>0</v>
      </c>
      <c r="S175" s="258">
        <v>0</v>
      </c>
      <c r="T175" s="25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60" t="s">
        <v>185</v>
      </c>
      <c r="AT175" s="260" t="s">
        <v>180</v>
      </c>
      <c r="AU175" s="260" t="s">
        <v>95</v>
      </c>
      <c r="AY175" s="18" t="s">
        <v>178</v>
      </c>
      <c r="BE175" s="261">
        <f>IF(N175="základní",J175,0)</f>
        <v>0</v>
      </c>
      <c r="BF175" s="261">
        <f>IF(N175="snížená",J175,0)</f>
        <v>0</v>
      </c>
      <c r="BG175" s="261">
        <f>IF(N175="zákl. přenesená",J175,0)</f>
        <v>0</v>
      </c>
      <c r="BH175" s="261">
        <f>IF(N175="sníž. přenesená",J175,0)</f>
        <v>0</v>
      </c>
      <c r="BI175" s="261">
        <f>IF(N175="nulová",J175,0)</f>
        <v>0</v>
      </c>
      <c r="BJ175" s="18" t="s">
        <v>93</v>
      </c>
      <c r="BK175" s="261">
        <f>ROUND(I175*H175,2)</f>
        <v>0</v>
      </c>
      <c r="BL175" s="18" t="s">
        <v>185</v>
      </c>
      <c r="BM175" s="260" t="s">
        <v>557</v>
      </c>
    </row>
    <row r="176" spans="1:51" s="15" customFormat="1" ht="12">
      <c r="A176" s="15"/>
      <c r="B176" s="284"/>
      <c r="C176" s="285"/>
      <c r="D176" s="264" t="s">
        <v>187</v>
      </c>
      <c r="E176" s="286" t="s">
        <v>1</v>
      </c>
      <c r="F176" s="287" t="s">
        <v>502</v>
      </c>
      <c r="G176" s="285"/>
      <c r="H176" s="288">
        <v>2.493</v>
      </c>
      <c r="I176" s="289"/>
      <c r="J176" s="285"/>
      <c r="K176" s="285"/>
      <c r="L176" s="290"/>
      <c r="M176" s="291"/>
      <c r="N176" s="292"/>
      <c r="O176" s="292"/>
      <c r="P176" s="292"/>
      <c r="Q176" s="292"/>
      <c r="R176" s="292"/>
      <c r="S176" s="292"/>
      <c r="T176" s="29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4" t="s">
        <v>187</v>
      </c>
      <c r="AU176" s="294" t="s">
        <v>95</v>
      </c>
      <c r="AV176" s="15" t="s">
        <v>95</v>
      </c>
      <c r="AW176" s="15" t="s">
        <v>41</v>
      </c>
      <c r="AX176" s="15" t="s">
        <v>86</v>
      </c>
      <c r="AY176" s="294" t="s">
        <v>178</v>
      </c>
    </row>
    <row r="177" spans="1:51" s="15" customFormat="1" ht="12">
      <c r="A177" s="15"/>
      <c r="B177" s="284"/>
      <c r="C177" s="285"/>
      <c r="D177" s="264" t="s">
        <v>187</v>
      </c>
      <c r="E177" s="286" t="s">
        <v>1</v>
      </c>
      <c r="F177" s="287" t="s">
        <v>500</v>
      </c>
      <c r="G177" s="285"/>
      <c r="H177" s="288">
        <v>20.123</v>
      </c>
      <c r="I177" s="289"/>
      <c r="J177" s="285"/>
      <c r="K177" s="285"/>
      <c r="L177" s="290"/>
      <c r="M177" s="291"/>
      <c r="N177" s="292"/>
      <c r="O177" s="292"/>
      <c r="P177" s="292"/>
      <c r="Q177" s="292"/>
      <c r="R177" s="292"/>
      <c r="S177" s="292"/>
      <c r="T177" s="29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4" t="s">
        <v>187</v>
      </c>
      <c r="AU177" s="294" t="s">
        <v>95</v>
      </c>
      <c r="AV177" s="15" t="s">
        <v>95</v>
      </c>
      <c r="AW177" s="15" t="s">
        <v>41</v>
      </c>
      <c r="AX177" s="15" t="s">
        <v>86</v>
      </c>
      <c r="AY177" s="294" t="s">
        <v>178</v>
      </c>
    </row>
    <row r="178" spans="1:51" s="16" customFormat="1" ht="12">
      <c r="A178" s="16"/>
      <c r="B178" s="295"/>
      <c r="C178" s="296"/>
      <c r="D178" s="264" t="s">
        <v>187</v>
      </c>
      <c r="E178" s="297" t="s">
        <v>506</v>
      </c>
      <c r="F178" s="298" t="s">
        <v>200</v>
      </c>
      <c r="G178" s="296"/>
      <c r="H178" s="299">
        <v>22.616</v>
      </c>
      <c r="I178" s="300"/>
      <c r="J178" s="296"/>
      <c r="K178" s="296"/>
      <c r="L178" s="301"/>
      <c r="M178" s="302"/>
      <c r="N178" s="303"/>
      <c r="O178" s="303"/>
      <c r="P178" s="303"/>
      <c r="Q178" s="303"/>
      <c r="R178" s="303"/>
      <c r="S178" s="303"/>
      <c r="T178" s="304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305" t="s">
        <v>187</v>
      </c>
      <c r="AU178" s="305" t="s">
        <v>95</v>
      </c>
      <c r="AV178" s="16" t="s">
        <v>185</v>
      </c>
      <c r="AW178" s="16" t="s">
        <v>41</v>
      </c>
      <c r="AX178" s="16" t="s">
        <v>93</v>
      </c>
      <c r="AY178" s="305" t="s">
        <v>178</v>
      </c>
    </row>
    <row r="179" spans="1:65" s="2" customFormat="1" ht="16.5" customHeight="1">
      <c r="A179" s="40"/>
      <c r="B179" s="41"/>
      <c r="C179" s="249" t="s">
        <v>241</v>
      </c>
      <c r="D179" s="249" t="s">
        <v>180</v>
      </c>
      <c r="E179" s="250" t="s">
        <v>251</v>
      </c>
      <c r="F179" s="251" t="s">
        <v>252</v>
      </c>
      <c r="G179" s="252" t="s">
        <v>223</v>
      </c>
      <c r="H179" s="253">
        <v>18.504</v>
      </c>
      <c r="I179" s="254"/>
      <c r="J179" s="255">
        <f>ROUND(I179*H179,2)</f>
        <v>0</v>
      </c>
      <c r="K179" s="251" t="s">
        <v>184</v>
      </c>
      <c r="L179" s="46"/>
      <c r="M179" s="256" t="s">
        <v>1</v>
      </c>
      <c r="N179" s="257" t="s">
        <v>51</v>
      </c>
      <c r="O179" s="93"/>
      <c r="P179" s="258">
        <f>O179*H179</f>
        <v>0</v>
      </c>
      <c r="Q179" s="258">
        <v>0</v>
      </c>
      <c r="R179" s="258">
        <f>Q179*H179</f>
        <v>0</v>
      </c>
      <c r="S179" s="258">
        <v>0</v>
      </c>
      <c r="T179" s="25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60" t="s">
        <v>185</v>
      </c>
      <c r="AT179" s="260" t="s">
        <v>180</v>
      </c>
      <c r="AU179" s="260" t="s">
        <v>95</v>
      </c>
      <c r="AY179" s="18" t="s">
        <v>178</v>
      </c>
      <c r="BE179" s="261">
        <f>IF(N179="základní",J179,0)</f>
        <v>0</v>
      </c>
      <c r="BF179" s="261">
        <f>IF(N179="snížená",J179,0)</f>
        <v>0</v>
      </c>
      <c r="BG179" s="261">
        <f>IF(N179="zákl. přenesená",J179,0)</f>
        <v>0</v>
      </c>
      <c r="BH179" s="261">
        <f>IF(N179="sníž. přenesená",J179,0)</f>
        <v>0</v>
      </c>
      <c r="BI179" s="261">
        <f>IF(N179="nulová",J179,0)</f>
        <v>0</v>
      </c>
      <c r="BJ179" s="18" t="s">
        <v>93</v>
      </c>
      <c r="BK179" s="261">
        <f>ROUND(I179*H179,2)</f>
        <v>0</v>
      </c>
      <c r="BL179" s="18" t="s">
        <v>185</v>
      </c>
      <c r="BM179" s="260" t="s">
        <v>558</v>
      </c>
    </row>
    <row r="180" spans="1:51" s="15" customFormat="1" ht="12">
      <c r="A180" s="15"/>
      <c r="B180" s="284"/>
      <c r="C180" s="285"/>
      <c r="D180" s="264" t="s">
        <v>187</v>
      </c>
      <c r="E180" s="286" t="s">
        <v>1</v>
      </c>
      <c r="F180" s="287" t="s">
        <v>496</v>
      </c>
      <c r="G180" s="285"/>
      <c r="H180" s="288">
        <v>2.04</v>
      </c>
      <c r="I180" s="289"/>
      <c r="J180" s="285"/>
      <c r="K180" s="285"/>
      <c r="L180" s="290"/>
      <c r="M180" s="291"/>
      <c r="N180" s="292"/>
      <c r="O180" s="292"/>
      <c r="P180" s="292"/>
      <c r="Q180" s="292"/>
      <c r="R180" s="292"/>
      <c r="S180" s="292"/>
      <c r="T180" s="29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4" t="s">
        <v>187</v>
      </c>
      <c r="AU180" s="294" t="s">
        <v>95</v>
      </c>
      <c r="AV180" s="15" t="s">
        <v>95</v>
      </c>
      <c r="AW180" s="15" t="s">
        <v>41</v>
      </c>
      <c r="AX180" s="15" t="s">
        <v>86</v>
      </c>
      <c r="AY180" s="294" t="s">
        <v>178</v>
      </c>
    </row>
    <row r="181" spans="1:51" s="15" customFormat="1" ht="12">
      <c r="A181" s="15"/>
      <c r="B181" s="284"/>
      <c r="C181" s="285"/>
      <c r="D181" s="264" t="s">
        <v>187</v>
      </c>
      <c r="E181" s="286" t="s">
        <v>1</v>
      </c>
      <c r="F181" s="287" t="s">
        <v>498</v>
      </c>
      <c r="G181" s="285"/>
      <c r="H181" s="288">
        <v>16.464</v>
      </c>
      <c r="I181" s="289"/>
      <c r="J181" s="285"/>
      <c r="K181" s="285"/>
      <c r="L181" s="290"/>
      <c r="M181" s="291"/>
      <c r="N181" s="292"/>
      <c r="O181" s="292"/>
      <c r="P181" s="292"/>
      <c r="Q181" s="292"/>
      <c r="R181" s="292"/>
      <c r="S181" s="292"/>
      <c r="T181" s="29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4" t="s">
        <v>187</v>
      </c>
      <c r="AU181" s="294" t="s">
        <v>95</v>
      </c>
      <c r="AV181" s="15" t="s">
        <v>95</v>
      </c>
      <c r="AW181" s="15" t="s">
        <v>41</v>
      </c>
      <c r="AX181" s="15" t="s">
        <v>86</v>
      </c>
      <c r="AY181" s="294" t="s">
        <v>178</v>
      </c>
    </row>
    <row r="182" spans="1:51" s="16" customFormat="1" ht="12">
      <c r="A182" s="16"/>
      <c r="B182" s="295"/>
      <c r="C182" s="296"/>
      <c r="D182" s="264" t="s">
        <v>187</v>
      </c>
      <c r="E182" s="297" t="s">
        <v>504</v>
      </c>
      <c r="F182" s="298" t="s">
        <v>200</v>
      </c>
      <c r="G182" s="296"/>
      <c r="H182" s="299">
        <v>18.504</v>
      </c>
      <c r="I182" s="300"/>
      <c r="J182" s="296"/>
      <c r="K182" s="296"/>
      <c r="L182" s="301"/>
      <c r="M182" s="302"/>
      <c r="N182" s="303"/>
      <c r="O182" s="303"/>
      <c r="P182" s="303"/>
      <c r="Q182" s="303"/>
      <c r="R182" s="303"/>
      <c r="S182" s="303"/>
      <c r="T182" s="304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305" t="s">
        <v>187</v>
      </c>
      <c r="AU182" s="305" t="s">
        <v>95</v>
      </c>
      <c r="AV182" s="16" t="s">
        <v>185</v>
      </c>
      <c r="AW182" s="16" t="s">
        <v>41</v>
      </c>
      <c r="AX182" s="16" t="s">
        <v>93</v>
      </c>
      <c r="AY182" s="305" t="s">
        <v>178</v>
      </c>
    </row>
    <row r="183" spans="1:65" s="2" customFormat="1" ht="16.5" customHeight="1">
      <c r="A183" s="40"/>
      <c r="B183" s="41"/>
      <c r="C183" s="249" t="s">
        <v>250</v>
      </c>
      <c r="D183" s="249" t="s">
        <v>180</v>
      </c>
      <c r="E183" s="250" t="s">
        <v>559</v>
      </c>
      <c r="F183" s="251" t="s">
        <v>560</v>
      </c>
      <c r="G183" s="252" t="s">
        <v>223</v>
      </c>
      <c r="H183" s="253">
        <v>2.493</v>
      </c>
      <c r="I183" s="254"/>
      <c r="J183" s="255">
        <f>ROUND(I183*H183,2)</f>
        <v>0</v>
      </c>
      <c r="K183" s="251" t="s">
        <v>184</v>
      </c>
      <c r="L183" s="46"/>
      <c r="M183" s="256" t="s">
        <v>1</v>
      </c>
      <c r="N183" s="257" t="s">
        <v>51</v>
      </c>
      <c r="O183" s="93"/>
      <c r="P183" s="258">
        <f>O183*H183</f>
        <v>0</v>
      </c>
      <c r="Q183" s="258">
        <v>0</v>
      </c>
      <c r="R183" s="258">
        <f>Q183*H183</f>
        <v>0</v>
      </c>
      <c r="S183" s="258">
        <v>0</v>
      </c>
      <c r="T183" s="25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60" t="s">
        <v>185</v>
      </c>
      <c r="AT183" s="260" t="s">
        <v>180</v>
      </c>
      <c r="AU183" s="260" t="s">
        <v>95</v>
      </c>
      <c r="AY183" s="18" t="s">
        <v>178</v>
      </c>
      <c r="BE183" s="261">
        <f>IF(N183="základní",J183,0)</f>
        <v>0</v>
      </c>
      <c r="BF183" s="261">
        <f>IF(N183="snížená",J183,0)</f>
        <v>0</v>
      </c>
      <c r="BG183" s="261">
        <f>IF(N183="zákl. přenesená",J183,0)</f>
        <v>0</v>
      </c>
      <c r="BH183" s="261">
        <f>IF(N183="sníž. přenesená",J183,0)</f>
        <v>0</v>
      </c>
      <c r="BI183" s="261">
        <f>IF(N183="nulová",J183,0)</f>
        <v>0</v>
      </c>
      <c r="BJ183" s="18" t="s">
        <v>93</v>
      </c>
      <c r="BK183" s="261">
        <f>ROUND(I183*H183,2)</f>
        <v>0</v>
      </c>
      <c r="BL183" s="18" t="s">
        <v>185</v>
      </c>
      <c r="BM183" s="260" t="s">
        <v>561</v>
      </c>
    </row>
    <row r="184" spans="1:51" s="13" customFormat="1" ht="12">
      <c r="A184" s="13"/>
      <c r="B184" s="262"/>
      <c r="C184" s="263"/>
      <c r="D184" s="264" t="s">
        <v>187</v>
      </c>
      <c r="E184" s="265" t="s">
        <v>1</v>
      </c>
      <c r="F184" s="266" t="s">
        <v>258</v>
      </c>
      <c r="G184" s="263"/>
      <c r="H184" s="265" t="s">
        <v>1</v>
      </c>
      <c r="I184" s="267"/>
      <c r="J184" s="263"/>
      <c r="K184" s="263"/>
      <c r="L184" s="268"/>
      <c r="M184" s="269"/>
      <c r="N184" s="270"/>
      <c r="O184" s="270"/>
      <c r="P184" s="270"/>
      <c r="Q184" s="270"/>
      <c r="R184" s="270"/>
      <c r="S184" s="270"/>
      <c r="T184" s="27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2" t="s">
        <v>187</v>
      </c>
      <c r="AU184" s="272" t="s">
        <v>95</v>
      </c>
      <c r="AV184" s="13" t="s">
        <v>93</v>
      </c>
      <c r="AW184" s="13" t="s">
        <v>41</v>
      </c>
      <c r="AX184" s="13" t="s">
        <v>86</v>
      </c>
      <c r="AY184" s="272" t="s">
        <v>178</v>
      </c>
    </row>
    <row r="185" spans="1:51" s="15" customFormat="1" ht="12">
      <c r="A185" s="15"/>
      <c r="B185" s="284"/>
      <c r="C185" s="285"/>
      <c r="D185" s="264" t="s">
        <v>187</v>
      </c>
      <c r="E185" s="286" t="s">
        <v>1</v>
      </c>
      <c r="F185" s="287" t="s">
        <v>502</v>
      </c>
      <c r="G185" s="285"/>
      <c r="H185" s="288">
        <v>2.493</v>
      </c>
      <c r="I185" s="289"/>
      <c r="J185" s="285"/>
      <c r="K185" s="285"/>
      <c r="L185" s="290"/>
      <c r="M185" s="291"/>
      <c r="N185" s="292"/>
      <c r="O185" s="292"/>
      <c r="P185" s="292"/>
      <c r="Q185" s="292"/>
      <c r="R185" s="292"/>
      <c r="S185" s="292"/>
      <c r="T185" s="29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4" t="s">
        <v>187</v>
      </c>
      <c r="AU185" s="294" t="s">
        <v>95</v>
      </c>
      <c r="AV185" s="15" t="s">
        <v>95</v>
      </c>
      <c r="AW185" s="15" t="s">
        <v>41</v>
      </c>
      <c r="AX185" s="15" t="s">
        <v>93</v>
      </c>
      <c r="AY185" s="294" t="s">
        <v>178</v>
      </c>
    </row>
    <row r="186" spans="1:65" s="2" customFormat="1" ht="16.5" customHeight="1">
      <c r="A186" s="40"/>
      <c r="B186" s="41"/>
      <c r="C186" s="249" t="s">
        <v>254</v>
      </c>
      <c r="D186" s="249" t="s">
        <v>180</v>
      </c>
      <c r="E186" s="250" t="s">
        <v>255</v>
      </c>
      <c r="F186" s="251" t="s">
        <v>256</v>
      </c>
      <c r="G186" s="252" t="s">
        <v>223</v>
      </c>
      <c r="H186" s="253">
        <v>2.04</v>
      </c>
      <c r="I186" s="254"/>
      <c r="J186" s="255">
        <f>ROUND(I186*H186,2)</f>
        <v>0</v>
      </c>
      <c r="K186" s="251" t="s">
        <v>184</v>
      </c>
      <c r="L186" s="46"/>
      <c r="M186" s="256" t="s">
        <v>1</v>
      </c>
      <c r="N186" s="257" t="s">
        <v>51</v>
      </c>
      <c r="O186" s="93"/>
      <c r="P186" s="258">
        <f>O186*H186</f>
        <v>0</v>
      </c>
      <c r="Q186" s="258">
        <v>0</v>
      </c>
      <c r="R186" s="258">
        <f>Q186*H186</f>
        <v>0</v>
      </c>
      <c r="S186" s="258">
        <v>0</v>
      </c>
      <c r="T186" s="25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60" t="s">
        <v>185</v>
      </c>
      <c r="AT186" s="260" t="s">
        <v>180</v>
      </c>
      <c r="AU186" s="260" t="s">
        <v>95</v>
      </c>
      <c r="AY186" s="18" t="s">
        <v>178</v>
      </c>
      <c r="BE186" s="261">
        <f>IF(N186="základní",J186,0)</f>
        <v>0</v>
      </c>
      <c r="BF186" s="261">
        <f>IF(N186="snížená",J186,0)</f>
        <v>0</v>
      </c>
      <c r="BG186" s="261">
        <f>IF(N186="zákl. přenesená",J186,0)</f>
        <v>0</v>
      </c>
      <c r="BH186" s="261">
        <f>IF(N186="sníž. přenesená",J186,0)</f>
        <v>0</v>
      </c>
      <c r="BI186" s="261">
        <f>IF(N186="nulová",J186,0)</f>
        <v>0</v>
      </c>
      <c r="BJ186" s="18" t="s">
        <v>93</v>
      </c>
      <c r="BK186" s="261">
        <f>ROUND(I186*H186,2)</f>
        <v>0</v>
      </c>
      <c r="BL186" s="18" t="s">
        <v>185</v>
      </c>
      <c r="BM186" s="260" t="s">
        <v>562</v>
      </c>
    </row>
    <row r="187" spans="1:51" s="13" customFormat="1" ht="12">
      <c r="A187" s="13"/>
      <c r="B187" s="262"/>
      <c r="C187" s="263"/>
      <c r="D187" s="264" t="s">
        <v>187</v>
      </c>
      <c r="E187" s="265" t="s">
        <v>1</v>
      </c>
      <c r="F187" s="266" t="s">
        <v>258</v>
      </c>
      <c r="G187" s="263"/>
      <c r="H187" s="265" t="s">
        <v>1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2" t="s">
        <v>187</v>
      </c>
      <c r="AU187" s="272" t="s">
        <v>95</v>
      </c>
      <c r="AV187" s="13" t="s">
        <v>93</v>
      </c>
      <c r="AW187" s="13" t="s">
        <v>41</v>
      </c>
      <c r="AX187" s="13" t="s">
        <v>86</v>
      </c>
      <c r="AY187" s="272" t="s">
        <v>178</v>
      </c>
    </row>
    <row r="188" spans="1:51" s="15" customFormat="1" ht="12">
      <c r="A188" s="15"/>
      <c r="B188" s="284"/>
      <c r="C188" s="285"/>
      <c r="D188" s="264" t="s">
        <v>187</v>
      </c>
      <c r="E188" s="286" t="s">
        <v>1</v>
      </c>
      <c r="F188" s="287" t="s">
        <v>496</v>
      </c>
      <c r="G188" s="285"/>
      <c r="H188" s="288">
        <v>2.04</v>
      </c>
      <c r="I188" s="289"/>
      <c r="J188" s="285"/>
      <c r="K188" s="285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187</v>
      </c>
      <c r="AU188" s="294" t="s">
        <v>95</v>
      </c>
      <c r="AV188" s="15" t="s">
        <v>95</v>
      </c>
      <c r="AW188" s="15" t="s">
        <v>41</v>
      </c>
      <c r="AX188" s="15" t="s">
        <v>93</v>
      </c>
      <c r="AY188" s="294" t="s">
        <v>178</v>
      </c>
    </row>
    <row r="189" spans="1:65" s="2" customFormat="1" ht="16.5" customHeight="1">
      <c r="A189" s="40"/>
      <c r="B189" s="41"/>
      <c r="C189" s="249" t="s">
        <v>259</v>
      </c>
      <c r="D189" s="249" t="s">
        <v>180</v>
      </c>
      <c r="E189" s="250" t="s">
        <v>260</v>
      </c>
      <c r="F189" s="251" t="s">
        <v>261</v>
      </c>
      <c r="G189" s="252" t="s">
        <v>262</v>
      </c>
      <c r="H189" s="253">
        <v>73.81</v>
      </c>
      <c r="I189" s="254"/>
      <c r="J189" s="255">
        <f>ROUND(I189*H189,2)</f>
        <v>0</v>
      </c>
      <c r="K189" s="251" t="s">
        <v>184</v>
      </c>
      <c r="L189" s="46"/>
      <c r="M189" s="256" t="s">
        <v>1</v>
      </c>
      <c r="N189" s="257" t="s">
        <v>51</v>
      </c>
      <c r="O189" s="93"/>
      <c r="P189" s="258">
        <f>O189*H189</f>
        <v>0</v>
      </c>
      <c r="Q189" s="258">
        <v>0</v>
      </c>
      <c r="R189" s="258">
        <f>Q189*H189</f>
        <v>0</v>
      </c>
      <c r="S189" s="258">
        <v>0</v>
      </c>
      <c r="T189" s="25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60" t="s">
        <v>185</v>
      </c>
      <c r="AT189" s="260" t="s">
        <v>180</v>
      </c>
      <c r="AU189" s="260" t="s">
        <v>95</v>
      </c>
      <c r="AY189" s="18" t="s">
        <v>178</v>
      </c>
      <c r="BE189" s="261">
        <f>IF(N189="základní",J189,0)</f>
        <v>0</v>
      </c>
      <c r="BF189" s="261">
        <f>IF(N189="snížená",J189,0)</f>
        <v>0</v>
      </c>
      <c r="BG189" s="261">
        <f>IF(N189="zákl. přenesená",J189,0)</f>
        <v>0</v>
      </c>
      <c r="BH189" s="261">
        <f>IF(N189="sníž. přenesená",J189,0)</f>
        <v>0</v>
      </c>
      <c r="BI189" s="261">
        <f>IF(N189="nulová",J189,0)</f>
        <v>0</v>
      </c>
      <c r="BJ189" s="18" t="s">
        <v>93</v>
      </c>
      <c r="BK189" s="261">
        <f>ROUND(I189*H189,2)</f>
        <v>0</v>
      </c>
      <c r="BL189" s="18" t="s">
        <v>185</v>
      </c>
      <c r="BM189" s="260" t="s">
        <v>563</v>
      </c>
    </row>
    <row r="190" spans="1:51" s="15" customFormat="1" ht="12">
      <c r="A190" s="15"/>
      <c r="B190" s="284"/>
      <c r="C190" s="285"/>
      <c r="D190" s="264" t="s">
        <v>187</v>
      </c>
      <c r="E190" s="286" t="s">
        <v>1</v>
      </c>
      <c r="F190" s="287" t="s">
        <v>564</v>
      </c>
      <c r="G190" s="285"/>
      <c r="H190" s="288">
        <v>39.578</v>
      </c>
      <c r="I190" s="289"/>
      <c r="J190" s="285"/>
      <c r="K190" s="285"/>
      <c r="L190" s="290"/>
      <c r="M190" s="291"/>
      <c r="N190" s="292"/>
      <c r="O190" s="292"/>
      <c r="P190" s="292"/>
      <c r="Q190" s="292"/>
      <c r="R190" s="292"/>
      <c r="S190" s="292"/>
      <c r="T190" s="29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4" t="s">
        <v>187</v>
      </c>
      <c r="AU190" s="294" t="s">
        <v>95</v>
      </c>
      <c r="AV190" s="15" t="s">
        <v>95</v>
      </c>
      <c r="AW190" s="15" t="s">
        <v>41</v>
      </c>
      <c r="AX190" s="15" t="s">
        <v>86</v>
      </c>
      <c r="AY190" s="294" t="s">
        <v>178</v>
      </c>
    </row>
    <row r="191" spans="1:51" s="15" customFormat="1" ht="12">
      <c r="A191" s="15"/>
      <c r="B191" s="284"/>
      <c r="C191" s="285"/>
      <c r="D191" s="264" t="s">
        <v>187</v>
      </c>
      <c r="E191" s="286" t="s">
        <v>1</v>
      </c>
      <c r="F191" s="287" t="s">
        <v>565</v>
      </c>
      <c r="G191" s="285"/>
      <c r="H191" s="288">
        <v>34.232</v>
      </c>
      <c r="I191" s="289"/>
      <c r="J191" s="285"/>
      <c r="K191" s="285"/>
      <c r="L191" s="290"/>
      <c r="M191" s="291"/>
      <c r="N191" s="292"/>
      <c r="O191" s="292"/>
      <c r="P191" s="292"/>
      <c r="Q191" s="292"/>
      <c r="R191" s="292"/>
      <c r="S191" s="292"/>
      <c r="T191" s="29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4" t="s">
        <v>187</v>
      </c>
      <c r="AU191" s="294" t="s">
        <v>95</v>
      </c>
      <c r="AV191" s="15" t="s">
        <v>95</v>
      </c>
      <c r="AW191" s="15" t="s">
        <v>41</v>
      </c>
      <c r="AX191" s="15" t="s">
        <v>86</v>
      </c>
      <c r="AY191" s="294" t="s">
        <v>178</v>
      </c>
    </row>
    <row r="192" spans="1:51" s="16" customFormat="1" ht="12">
      <c r="A192" s="16"/>
      <c r="B192" s="295"/>
      <c r="C192" s="296"/>
      <c r="D192" s="264" t="s">
        <v>187</v>
      </c>
      <c r="E192" s="297" t="s">
        <v>1</v>
      </c>
      <c r="F192" s="298" t="s">
        <v>200</v>
      </c>
      <c r="G192" s="296"/>
      <c r="H192" s="299">
        <v>73.81</v>
      </c>
      <c r="I192" s="300"/>
      <c r="J192" s="296"/>
      <c r="K192" s="296"/>
      <c r="L192" s="301"/>
      <c r="M192" s="302"/>
      <c r="N192" s="303"/>
      <c r="O192" s="303"/>
      <c r="P192" s="303"/>
      <c r="Q192" s="303"/>
      <c r="R192" s="303"/>
      <c r="S192" s="303"/>
      <c r="T192" s="304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305" t="s">
        <v>187</v>
      </c>
      <c r="AU192" s="305" t="s">
        <v>95</v>
      </c>
      <c r="AV192" s="16" t="s">
        <v>185</v>
      </c>
      <c r="AW192" s="16" t="s">
        <v>41</v>
      </c>
      <c r="AX192" s="16" t="s">
        <v>93</v>
      </c>
      <c r="AY192" s="305" t="s">
        <v>178</v>
      </c>
    </row>
    <row r="193" spans="1:65" s="2" customFormat="1" ht="16.5" customHeight="1">
      <c r="A193" s="40"/>
      <c r="B193" s="41"/>
      <c r="C193" s="249" t="s">
        <v>266</v>
      </c>
      <c r="D193" s="249" t="s">
        <v>180</v>
      </c>
      <c r="E193" s="250" t="s">
        <v>267</v>
      </c>
      <c r="F193" s="251" t="s">
        <v>268</v>
      </c>
      <c r="G193" s="252" t="s">
        <v>223</v>
      </c>
      <c r="H193" s="253">
        <v>41.12</v>
      </c>
      <c r="I193" s="254"/>
      <c r="J193" s="255">
        <f>ROUND(I193*H193,2)</f>
        <v>0</v>
      </c>
      <c r="K193" s="251" t="s">
        <v>184</v>
      </c>
      <c r="L193" s="46"/>
      <c r="M193" s="256" t="s">
        <v>1</v>
      </c>
      <c r="N193" s="257" t="s">
        <v>51</v>
      </c>
      <c r="O193" s="93"/>
      <c r="P193" s="258">
        <f>O193*H193</f>
        <v>0</v>
      </c>
      <c r="Q193" s="258">
        <v>0</v>
      </c>
      <c r="R193" s="258">
        <f>Q193*H193</f>
        <v>0</v>
      </c>
      <c r="S193" s="258">
        <v>0</v>
      </c>
      <c r="T193" s="25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60" t="s">
        <v>185</v>
      </c>
      <c r="AT193" s="260" t="s">
        <v>180</v>
      </c>
      <c r="AU193" s="260" t="s">
        <v>95</v>
      </c>
      <c r="AY193" s="18" t="s">
        <v>178</v>
      </c>
      <c r="BE193" s="261">
        <f>IF(N193="základní",J193,0)</f>
        <v>0</v>
      </c>
      <c r="BF193" s="261">
        <f>IF(N193="snížená",J193,0)</f>
        <v>0</v>
      </c>
      <c r="BG193" s="261">
        <f>IF(N193="zákl. přenesená",J193,0)</f>
        <v>0</v>
      </c>
      <c r="BH193" s="261">
        <f>IF(N193="sníž. přenesená",J193,0)</f>
        <v>0</v>
      </c>
      <c r="BI193" s="261">
        <f>IF(N193="nulová",J193,0)</f>
        <v>0</v>
      </c>
      <c r="BJ193" s="18" t="s">
        <v>93</v>
      </c>
      <c r="BK193" s="261">
        <f>ROUND(I193*H193,2)</f>
        <v>0</v>
      </c>
      <c r="BL193" s="18" t="s">
        <v>185</v>
      </c>
      <c r="BM193" s="260" t="s">
        <v>566</v>
      </c>
    </row>
    <row r="194" spans="1:51" s="15" customFormat="1" ht="12">
      <c r="A194" s="15"/>
      <c r="B194" s="284"/>
      <c r="C194" s="285"/>
      <c r="D194" s="264" t="s">
        <v>187</v>
      </c>
      <c r="E194" s="286" t="s">
        <v>1</v>
      </c>
      <c r="F194" s="287" t="s">
        <v>506</v>
      </c>
      <c r="G194" s="285"/>
      <c r="H194" s="288">
        <v>22.616</v>
      </c>
      <c r="I194" s="289"/>
      <c r="J194" s="285"/>
      <c r="K194" s="285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187</v>
      </c>
      <c r="AU194" s="294" t="s">
        <v>95</v>
      </c>
      <c r="AV194" s="15" t="s">
        <v>95</v>
      </c>
      <c r="AW194" s="15" t="s">
        <v>41</v>
      </c>
      <c r="AX194" s="15" t="s">
        <v>86</v>
      </c>
      <c r="AY194" s="294" t="s">
        <v>178</v>
      </c>
    </row>
    <row r="195" spans="1:51" s="15" customFormat="1" ht="12">
      <c r="A195" s="15"/>
      <c r="B195" s="284"/>
      <c r="C195" s="285"/>
      <c r="D195" s="264" t="s">
        <v>187</v>
      </c>
      <c r="E195" s="286" t="s">
        <v>1</v>
      </c>
      <c r="F195" s="287" t="s">
        <v>504</v>
      </c>
      <c r="G195" s="285"/>
      <c r="H195" s="288">
        <v>18.504</v>
      </c>
      <c r="I195" s="289"/>
      <c r="J195" s="285"/>
      <c r="K195" s="285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187</v>
      </c>
      <c r="AU195" s="294" t="s">
        <v>95</v>
      </c>
      <c r="AV195" s="15" t="s">
        <v>95</v>
      </c>
      <c r="AW195" s="15" t="s">
        <v>41</v>
      </c>
      <c r="AX195" s="15" t="s">
        <v>86</v>
      </c>
      <c r="AY195" s="294" t="s">
        <v>178</v>
      </c>
    </row>
    <row r="196" spans="1:51" s="16" customFormat="1" ht="12">
      <c r="A196" s="16"/>
      <c r="B196" s="295"/>
      <c r="C196" s="296"/>
      <c r="D196" s="264" t="s">
        <v>187</v>
      </c>
      <c r="E196" s="297" t="s">
        <v>1</v>
      </c>
      <c r="F196" s="298" t="s">
        <v>200</v>
      </c>
      <c r="G196" s="296"/>
      <c r="H196" s="299">
        <v>41.12</v>
      </c>
      <c r="I196" s="300"/>
      <c r="J196" s="296"/>
      <c r="K196" s="296"/>
      <c r="L196" s="301"/>
      <c r="M196" s="302"/>
      <c r="N196" s="303"/>
      <c r="O196" s="303"/>
      <c r="P196" s="303"/>
      <c r="Q196" s="303"/>
      <c r="R196" s="303"/>
      <c r="S196" s="303"/>
      <c r="T196" s="304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305" t="s">
        <v>187</v>
      </c>
      <c r="AU196" s="305" t="s">
        <v>95</v>
      </c>
      <c r="AV196" s="16" t="s">
        <v>185</v>
      </c>
      <c r="AW196" s="16" t="s">
        <v>41</v>
      </c>
      <c r="AX196" s="16" t="s">
        <v>93</v>
      </c>
      <c r="AY196" s="305" t="s">
        <v>178</v>
      </c>
    </row>
    <row r="197" spans="1:65" s="2" customFormat="1" ht="16.5" customHeight="1">
      <c r="A197" s="40"/>
      <c r="B197" s="41"/>
      <c r="C197" s="249" t="s">
        <v>270</v>
      </c>
      <c r="D197" s="249" t="s">
        <v>180</v>
      </c>
      <c r="E197" s="250" t="s">
        <v>567</v>
      </c>
      <c r="F197" s="251" t="s">
        <v>568</v>
      </c>
      <c r="G197" s="252" t="s">
        <v>183</v>
      </c>
      <c r="H197" s="253">
        <v>102.8</v>
      </c>
      <c r="I197" s="254"/>
      <c r="J197" s="255">
        <f>ROUND(I197*H197,2)</f>
        <v>0</v>
      </c>
      <c r="K197" s="251" t="s">
        <v>184</v>
      </c>
      <c r="L197" s="46"/>
      <c r="M197" s="256" t="s">
        <v>1</v>
      </c>
      <c r="N197" s="257" t="s">
        <v>51</v>
      </c>
      <c r="O197" s="93"/>
      <c r="P197" s="258">
        <f>O197*H197</f>
        <v>0</v>
      </c>
      <c r="Q197" s="258">
        <v>0</v>
      </c>
      <c r="R197" s="258">
        <f>Q197*H197</f>
        <v>0</v>
      </c>
      <c r="S197" s="258">
        <v>0</v>
      </c>
      <c r="T197" s="25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60" t="s">
        <v>185</v>
      </c>
      <c r="AT197" s="260" t="s">
        <v>180</v>
      </c>
      <c r="AU197" s="260" t="s">
        <v>95</v>
      </c>
      <c r="AY197" s="18" t="s">
        <v>178</v>
      </c>
      <c r="BE197" s="261">
        <f>IF(N197="základní",J197,0)</f>
        <v>0</v>
      </c>
      <c r="BF197" s="261">
        <f>IF(N197="snížená",J197,0)</f>
        <v>0</v>
      </c>
      <c r="BG197" s="261">
        <f>IF(N197="zákl. přenesená",J197,0)</f>
        <v>0</v>
      </c>
      <c r="BH197" s="261">
        <f>IF(N197="sníž. přenesená",J197,0)</f>
        <v>0</v>
      </c>
      <c r="BI197" s="261">
        <f>IF(N197="nulová",J197,0)</f>
        <v>0</v>
      </c>
      <c r="BJ197" s="18" t="s">
        <v>93</v>
      </c>
      <c r="BK197" s="261">
        <f>ROUND(I197*H197,2)</f>
        <v>0</v>
      </c>
      <c r="BL197" s="18" t="s">
        <v>185</v>
      </c>
      <c r="BM197" s="260" t="s">
        <v>569</v>
      </c>
    </row>
    <row r="198" spans="1:51" s="13" customFormat="1" ht="12">
      <c r="A198" s="13"/>
      <c r="B198" s="262"/>
      <c r="C198" s="263"/>
      <c r="D198" s="264" t="s">
        <v>187</v>
      </c>
      <c r="E198" s="265" t="s">
        <v>1</v>
      </c>
      <c r="F198" s="266" t="s">
        <v>570</v>
      </c>
      <c r="G198" s="263"/>
      <c r="H198" s="265" t="s">
        <v>1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2" t="s">
        <v>187</v>
      </c>
      <c r="AU198" s="272" t="s">
        <v>95</v>
      </c>
      <c r="AV198" s="13" t="s">
        <v>93</v>
      </c>
      <c r="AW198" s="13" t="s">
        <v>41</v>
      </c>
      <c r="AX198" s="13" t="s">
        <v>86</v>
      </c>
      <c r="AY198" s="272" t="s">
        <v>178</v>
      </c>
    </row>
    <row r="199" spans="1:51" s="15" customFormat="1" ht="12">
      <c r="A199" s="15"/>
      <c r="B199" s="284"/>
      <c r="C199" s="285"/>
      <c r="D199" s="264" t="s">
        <v>187</v>
      </c>
      <c r="E199" s="286" t="s">
        <v>1</v>
      </c>
      <c r="F199" s="287" t="s">
        <v>571</v>
      </c>
      <c r="G199" s="285"/>
      <c r="H199" s="288">
        <v>80</v>
      </c>
      <c r="I199" s="289"/>
      <c r="J199" s="285"/>
      <c r="K199" s="285"/>
      <c r="L199" s="290"/>
      <c r="M199" s="291"/>
      <c r="N199" s="292"/>
      <c r="O199" s="292"/>
      <c r="P199" s="292"/>
      <c r="Q199" s="292"/>
      <c r="R199" s="292"/>
      <c r="S199" s="292"/>
      <c r="T199" s="29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4" t="s">
        <v>187</v>
      </c>
      <c r="AU199" s="294" t="s">
        <v>95</v>
      </c>
      <c r="AV199" s="15" t="s">
        <v>95</v>
      </c>
      <c r="AW199" s="15" t="s">
        <v>41</v>
      </c>
      <c r="AX199" s="15" t="s">
        <v>86</v>
      </c>
      <c r="AY199" s="294" t="s">
        <v>178</v>
      </c>
    </row>
    <row r="200" spans="1:51" s="15" customFormat="1" ht="12">
      <c r="A200" s="15"/>
      <c r="B200" s="284"/>
      <c r="C200" s="285"/>
      <c r="D200" s="264" t="s">
        <v>187</v>
      </c>
      <c r="E200" s="286" t="s">
        <v>1</v>
      </c>
      <c r="F200" s="287" t="s">
        <v>572</v>
      </c>
      <c r="G200" s="285"/>
      <c r="H200" s="288">
        <v>22.8</v>
      </c>
      <c r="I200" s="289"/>
      <c r="J200" s="285"/>
      <c r="K200" s="285"/>
      <c r="L200" s="290"/>
      <c r="M200" s="291"/>
      <c r="N200" s="292"/>
      <c r="O200" s="292"/>
      <c r="P200" s="292"/>
      <c r="Q200" s="292"/>
      <c r="R200" s="292"/>
      <c r="S200" s="292"/>
      <c r="T200" s="29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4" t="s">
        <v>187</v>
      </c>
      <c r="AU200" s="294" t="s">
        <v>95</v>
      </c>
      <c r="AV200" s="15" t="s">
        <v>95</v>
      </c>
      <c r="AW200" s="15" t="s">
        <v>41</v>
      </c>
      <c r="AX200" s="15" t="s">
        <v>86</v>
      </c>
      <c r="AY200" s="294" t="s">
        <v>178</v>
      </c>
    </row>
    <row r="201" spans="1:51" s="16" customFormat="1" ht="12">
      <c r="A201" s="16"/>
      <c r="B201" s="295"/>
      <c r="C201" s="296"/>
      <c r="D201" s="264" t="s">
        <v>187</v>
      </c>
      <c r="E201" s="297" t="s">
        <v>1</v>
      </c>
      <c r="F201" s="298" t="s">
        <v>200</v>
      </c>
      <c r="G201" s="296"/>
      <c r="H201" s="299">
        <v>102.8</v>
      </c>
      <c r="I201" s="300"/>
      <c r="J201" s="296"/>
      <c r="K201" s="296"/>
      <c r="L201" s="301"/>
      <c r="M201" s="302"/>
      <c r="N201" s="303"/>
      <c r="O201" s="303"/>
      <c r="P201" s="303"/>
      <c r="Q201" s="303"/>
      <c r="R201" s="303"/>
      <c r="S201" s="303"/>
      <c r="T201" s="304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305" t="s">
        <v>187</v>
      </c>
      <c r="AU201" s="305" t="s">
        <v>95</v>
      </c>
      <c r="AV201" s="16" t="s">
        <v>185</v>
      </c>
      <c r="AW201" s="16" t="s">
        <v>41</v>
      </c>
      <c r="AX201" s="16" t="s">
        <v>93</v>
      </c>
      <c r="AY201" s="305" t="s">
        <v>178</v>
      </c>
    </row>
    <row r="202" spans="1:65" s="2" customFormat="1" ht="16.5" customHeight="1">
      <c r="A202" s="40"/>
      <c r="B202" s="41"/>
      <c r="C202" s="249" t="s">
        <v>276</v>
      </c>
      <c r="D202" s="249" t="s">
        <v>180</v>
      </c>
      <c r="E202" s="250" t="s">
        <v>310</v>
      </c>
      <c r="F202" s="251" t="s">
        <v>311</v>
      </c>
      <c r="G202" s="252" t="s">
        <v>183</v>
      </c>
      <c r="H202" s="253">
        <v>80</v>
      </c>
      <c r="I202" s="254"/>
      <c r="J202" s="255">
        <f>ROUND(I202*H202,2)</f>
        <v>0</v>
      </c>
      <c r="K202" s="251" t="s">
        <v>184</v>
      </c>
      <c r="L202" s="46"/>
      <c r="M202" s="256" t="s">
        <v>1</v>
      </c>
      <c r="N202" s="257" t="s">
        <v>51</v>
      </c>
      <c r="O202" s="93"/>
      <c r="P202" s="258">
        <f>O202*H202</f>
        <v>0</v>
      </c>
      <c r="Q202" s="258">
        <v>0</v>
      </c>
      <c r="R202" s="258">
        <f>Q202*H202</f>
        <v>0</v>
      </c>
      <c r="S202" s="258">
        <v>0</v>
      </c>
      <c r="T202" s="25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60" t="s">
        <v>185</v>
      </c>
      <c r="AT202" s="260" t="s">
        <v>180</v>
      </c>
      <c r="AU202" s="260" t="s">
        <v>95</v>
      </c>
      <c r="AY202" s="18" t="s">
        <v>178</v>
      </c>
      <c r="BE202" s="261">
        <f>IF(N202="základní",J202,0)</f>
        <v>0</v>
      </c>
      <c r="BF202" s="261">
        <f>IF(N202="snížená",J202,0)</f>
        <v>0</v>
      </c>
      <c r="BG202" s="261">
        <f>IF(N202="zákl. přenesená",J202,0)</f>
        <v>0</v>
      </c>
      <c r="BH202" s="261">
        <f>IF(N202="sníž. přenesená",J202,0)</f>
        <v>0</v>
      </c>
      <c r="BI202" s="261">
        <f>IF(N202="nulová",J202,0)</f>
        <v>0</v>
      </c>
      <c r="BJ202" s="18" t="s">
        <v>93</v>
      </c>
      <c r="BK202" s="261">
        <f>ROUND(I202*H202,2)</f>
        <v>0</v>
      </c>
      <c r="BL202" s="18" t="s">
        <v>185</v>
      </c>
      <c r="BM202" s="260" t="s">
        <v>573</v>
      </c>
    </row>
    <row r="203" spans="1:51" s="15" customFormat="1" ht="12">
      <c r="A203" s="15"/>
      <c r="B203" s="284"/>
      <c r="C203" s="285"/>
      <c r="D203" s="264" t="s">
        <v>187</v>
      </c>
      <c r="E203" s="286" t="s">
        <v>1</v>
      </c>
      <c r="F203" s="287" t="s">
        <v>574</v>
      </c>
      <c r="G203" s="285"/>
      <c r="H203" s="288">
        <v>80</v>
      </c>
      <c r="I203" s="289"/>
      <c r="J203" s="285"/>
      <c r="K203" s="285"/>
      <c r="L203" s="290"/>
      <c r="M203" s="291"/>
      <c r="N203" s="292"/>
      <c r="O203" s="292"/>
      <c r="P203" s="292"/>
      <c r="Q203" s="292"/>
      <c r="R203" s="292"/>
      <c r="S203" s="292"/>
      <c r="T203" s="29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4" t="s">
        <v>187</v>
      </c>
      <c r="AU203" s="294" t="s">
        <v>95</v>
      </c>
      <c r="AV203" s="15" t="s">
        <v>95</v>
      </c>
      <c r="AW203" s="15" t="s">
        <v>41</v>
      </c>
      <c r="AX203" s="15" t="s">
        <v>93</v>
      </c>
      <c r="AY203" s="294" t="s">
        <v>178</v>
      </c>
    </row>
    <row r="204" spans="1:65" s="2" customFormat="1" ht="21.75" customHeight="1">
      <c r="A204" s="40"/>
      <c r="B204" s="41"/>
      <c r="C204" s="249" t="s">
        <v>283</v>
      </c>
      <c r="D204" s="249" t="s">
        <v>180</v>
      </c>
      <c r="E204" s="250" t="s">
        <v>575</v>
      </c>
      <c r="F204" s="251" t="s">
        <v>576</v>
      </c>
      <c r="G204" s="252" t="s">
        <v>183</v>
      </c>
      <c r="H204" s="253">
        <v>80</v>
      </c>
      <c r="I204" s="254"/>
      <c r="J204" s="255">
        <f>ROUND(I204*H204,2)</f>
        <v>0</v>
      </c>
      <c r="K204" s="251" t="s">
        <v>348</v>
      </c>
      <c r="L204" s="46"/>
      <c r="M204" s="256" t="s">
        <v>1</v>
      </c>
      <c r="N204" s="257" t="s">
        <v>51</v>
      </c>
      <c r="O204" s="93"/>
      <c r="P204" s="258">
        <f>O204*H204</f>
        <v>0</v>
      </c>
      <c r="Q204" s="258">
        <v>0.125</v>
      </c>
      <c r="R204" s="258">
        <f>Q204*H204</f>
        <v>10</v>
      </c>
      <c r="S204" s="258">
        <v>0</v>
      </c>
      <c r="T204" s="25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60" t="s">
        <v>185</v>
      </c>
      <c r="AT204" s="260" t="s">
        <v>180</v>
      </c>
      <c r="AU204" s="260" t="s">
        <v>95</v>
      </c>
      <c r="AY204" s="18" t="s">
        <v>178</v>
      </c>
      <c r="BE204" s="261">
        <f>IF(N204="základní",J204,0)</f>
        <v>0</v>
      </c>
      <c r="BF204" s="261">
        <f>IF(N204="snížená",J204,0)</f>
        <v>0</v>
      </c>
      <c r="BG204" s="261">
        <f>IF(N204="zákl. přenesená",J204,0)</f>
        <v>0</v>
      </c>
      <c r="BH204" s="261">
        <f>IF(N204="sníž. přenesená",J204,0)</f>
        <v>0</v>
      </c>
      <c r="BI204" s="261">
        <f>IF(N204="nulová",J204,0)</f>
        <v>0</v>
      </c>
      <c r="BJ204" s="18" t="s">
        <v>93</v>
      </c>
      <c r="BK204" s="261">
        <f>ROUND(I204*H204,2)</f>
        <v>0</v>
      </c>
      <c r="BL204" s="18" t="s">
        <v>185</v>
      </c>
      <c r="BM204" s="260" t="s">
        <v>577</v>
      </c>
    </row>
    <row r="205" spans="1:51" s="13" customFormat="1" ht="12">
      <c r="A205" s="13"/>
      <c r="B205" s="262"/>
      <c r="C205" s="263"/>
      <c r="D205" s="264" t="s">
        <v>187</v>
      </c>
      <c r="E205" s="265" t="s">
        <v>1</v>
      </c>
      <c r="F205" s="266" t="s">
        <v>578</v>
      </c>
      <c r="G205" s="263"/>
      <c r="H205" s="265" t="s">
        <v>1</v>
      </c>
      <c r="I205" s="267"/>
      <c r="J205" s="263"/>
      <c r="K205" s="263"/>
      <c r="L205" s="268"/>
      <c r="M205" s="269"/>
      <c r="N205" s="270"/>
      <c r="O205" s="270"/>
      <c r="P205" s="270"/>
      <c r="Q205" s="270"/>
      <c r="R205" s="270"/>
      <c r="S205" s="270"/>
      <c r="T205" s="27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2" t="s">
        <v>187</v>
      </c>
      <c r="AU205" s="272" t="s">
        <v>95</v>
      </c>
      <c r="AV205" s="13" t="s">
        <v>93</v>
      </c>
      <c r="AW205" s="13" t="s">
        <v>41</v>
      </c>
      <c r="AX205" s="13" t="s">
        <v>86</v>
      </c>
      <c r="AY205" s="272" t="s">
        <v>178</v>
      </c>
    </row>
    <row r="206" spans="1:51" s="15" customFormat="1" ht="12">
      <c r="A206" s="15"/>
      <c r="B206" s="284"/>
      <c r="C206" s="285"/>
      <c r="D206" s="264" t="s">
        <v>187</v>
      </c>
      <c r="E206" s="286" t="s">
        <v>1</v>
      </c>
      <c r="F206" s="287" t="s">
        <v>579</v>
      </c>
      <c r="G206" s="285"/>
      <c r="H206" s="288">
        <v>80</v>
      </c>
      <c r="I206" s="289"/>
      <c r="J206" s="285"/>
      <c r="K206" s="285"/>
      <c r="L206" s="290"/>
      <c r="M206" s="291"/>
      <c r="N206" s="292"/>
      <c r="O206" s="292"/>
      <c r="P206" s="292"/>
      <c r="Q206" s="292"/>
      <c r="R206" s="292"/>
      <c r="S206" s="292"/>
      <c r="T206" s="29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4" t="s">
        <v>187</v>
      </c>
      <c r="AU206" s="294" t="s">
        <v>95</v>
      </c>
      <c r="AV206" s="15" t="s">
        <v>95</v>
      </c>
      <c r="AW206" s="15" t="s">
        <v>41</v>
      </c>
      <c r="AX206" s="15" t="s">
        <v>93</v>
      </c>
      <c r="AY206" s="294" t="s">
        <v>178</v>
      </c>
    </row>
    <row r="207" spans="1:65" s="2" customFormat="1" ht="16.5" customHeight="1">
      <c r="A207" s="40"/>
      <c r="B207" s="41"/>
      <c r="C207" s="306" t="s">
        <v>8</v>
      </c>
      <c r="D207" s="306" t="s">
        <v>277</v>
      </c>
      <c r="E207" s="307" t="s">
        <v>580</v>
      </c>
      <c r="F207" s="308" t="s">
        <v>581</v>
      </c>
      <c r="G207" s="309" t="s">
        <v>183</v>
      </c>
      <c r="H207" s="310">
        <v>72.8</v>
      </c>
      <c r="I207" s="311"/>
      <c r="J207" s="312">
        <f>ROUND(I207*H207,2)</f>
        <v>0</v>
      </c>
      <c r="K207" s="308" t="s">
        <v>348</v>
      </c>
      <c r="L207" s="313"/>
      <c r="M207" s="314" t="s">
        <v>1</v>
      </c>
      <c r="N207" s="315" t="s">
        <v>51</v>
      </c>
      <c r="O207" s="93"/>
      <c r="P207" s="258">
        <f>O207*H207</f>
        <v>0</v>
      </c>
      <c r="Q207" s="258">
        <v>0.417</v>
      </c>
      <c r="R207" s="258">
        <f>Q207*H207</f>
        <v>30.357599999999998</v>
      </c>
      <c r="S207" s="258">
        <v>0</v>
      </c>
      <c r="T207" s="25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60" t="s">
        <v>250</v>
      </c>
      <c r="AT207" s="260" t="s">
        <v>277</v>
      </c>
      <c r="AU207" s="260" t="s">
        <v>95</v>
      </c>
      <c r="AY207" s="18" t="s">
        <v>178</v>
      </c>
      <c r="BE207" s="261">
        <f>IF(N207="základní",J207,0)</f>
        <v>0</v>
      </c>
      <c r="BF207" s="261">
        <f>IF(N207="snížená",J207,0)</f>
        <v>0</v>
      </c>
      <c r="BG207" s="261">
        <f>IF(N207="zákl. přenesená",J207,0)</f>
        <v>0</v>
      </c>
      <c r="BH207" s="261">
        <f>IF(N207="sníž. přenesená",J207,0)</f>
        <v>0</v>
      </c>
      <c r="BI207" s="261">
        <f>IF(N207="nulová",J207,0)</f>
        <v>0</v>
      </c>
      <c r="BJ207" s="18" t="s">
        <v>93</v>
      </c>
      <c r="BK207" s="261">
        <f>ROUND(I207*H207,2)</f>
        <v>0</v>
      </c>
      <c r="BL207" s="18" t="s">
        <v>185</v>
      </c>
      <c r="BM207" s="260" t="s">
        <v>582</v>
      </c>
    </row>
    <row r="208" spans="1:51" s="15" customFormat="1" ht="12">
      <c r="A208" s="15"/>
      <c r="B208" s="284"/>
      <c r="C208" s="285"/>
      <c r="D208" s="264" t="s">
        <v>187</v>
      </c>
      <c r="E208" s="286" t="s">
        <v>1</v>
      </c>
      <c r="F208" s="287" t="s">
        <v>583</v>
      </c>
      <c r="G208" s="285"/>
      <c r="H208" s="288">
        <v>80.8</v>
      </c>
      <c r="I208" s="289"/>
      <c r="J208" s="285"/>
      <c r="K208" s="285"/>
      <c r="L208" s="290"/>
      <c r="M208" s="291"/>
      <c r="N208" s="292"/>
      <c r="O208" s="292"/>
      <c r="P208" s="292"/>
      <c r="Q208" s="292"/>
      <c r="R208" s="292"/>
      <c r="S208" s="292"/>
      <c r="T208" s="29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4" t="s">
        <v>187</v>
      </c>
      <c r="AU208" s="294" t="s">
        <v>95</v>
      </c>
      <c r="AV208" s="15" t="s">
        <v>95</v>
      </c>
      <c r="AW208" s="15" t="s">
        <v>41</v>
      </c>
      <c r="AX208" s="15" t="s">
        <v>86</v>
      </c>
      <c r="AY208" s="294" t="s">
        <v>178</v>
      </c>
    </row>
    <row r="209" spans="1:51" s="15" customFormat="1" ht="12">
      <c r="A209" s="15"/>
      <c r="B209" s="284"/>
      <c r="C209" s="285"/>
      <c r="D209" s="264" t="s">
        <v>187</v>
      </c>
      <c r="E209" s="286" t="s">
        <v>1</v>
      </c>
      <c r="F209" s="287" t="s">
        <v>584</v>
      </c>
      <c r="G209" s="285"/>
      <c r="H209" s="288">
        <v>-8</v>
      </c>
      <c r="I209" s="289"/>
      <c r="J209" s="285"/>
      <c r="K209" s="285"/>
      <c r="L209" s="290"/>
      <c r="M209" s="291"/>
      <c r="N209" s="292"/>
      <c r="O209" s="292"/>
      <c r="P209" s="292"/>
      <c r="Q209" s="292"/>
      <c r="R209" s="292"/>
      <c r="S209" s="292"/>
      <c r="T209" s="29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4" t="s">
        <v>187</v>
      </c>
      <c r="AU209" s="294" t="s">
        <v>95</v>
      </c>
      <c r="AV209" s="15" t="s">
        <v>95</v>
      </c>
      <c r="AW209" s="15" t="s">
        <v>41</v>
      </c>
      <c r="AX209" s="15" t="s">
        <v>86</v>
      </c>
      <c r="AY209" s="294" t="s">
        <v>178</v>
      </c>
    </row>
    <row r="210" spans="1:51" s="16" customFormat="1" ht="12">
      <c r="A210" s="16"/>
      <c r="B210" s="295"/>
      <c r="C210" s="296"/>
      <c r="D210" s="264" t="s">
        <v>187</v>
      </c>
      <c r="E210" s="297" t="s">
        <v>1</v>
      </c>
      <c r="F210" s="298" t="s">
        <v>200</v>
      </c>
      <c r="G210" s="296"/>
      <c r="H210" s="299">
        <v>72.8</v>
      </c>
      <c r="I210" s="300"/>
      <c r="J210" s="296"/>
      <c r="K210" s="296"/>
      <c r="L210" s="301"/>
      <c r="M210" s="302"/>
      <c r="N210" s="303"/>
      <c r="O210" s="303"/>
      <c r="P210" s="303"/>
      <c r="Q210" s="303"/>
      <c r="R210" s="303"/>
      <c r="S210" s="303"/>
      <c r="T210" s="304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305" t="s">
        <v>187</v>
      </c>
      <c r="AU210" s="305" t="s">
        <v>95</v>
      </c>
      <c r="AV210" s="16" t="s">
        <v>185</v>
      </c>
      <c r="AW210" s="16" t="s">
        <v>41</v>
      </c>
      <c r="AX210" s="16" t="s">
        <v>93</v>
      </c>
      <c r="AY210" s="305" t="s">
        <v>178</v>
      </c>
    </row>
    <row r="211" spans="1:65" s="2" customFormat="1" ht="16.5" customHeight="1">
      <c r="A211" s="40"/>
      <c r="B211" s="41"/>
      <c r="C211" s="249" t="s">
        <v>295</v>
      </c>
      <c r="D211" s="249" t="s">
        <v>180</v>
      </c>
      <c r="E211" s="250" t="s">
        <v>585</v>
      </c>
      <c r="F211" s="251" t="s">
        <v>586</v>
      </c>
      <c r="G211" s="252" t="s">
        <v>587</v>
      </c>
      <c r="H211" s="253">
        <v>76</v>
      </c>
      <c r="I211" s="254"/>
      <c r="J211" s="255">
        <f>ROUND(I211*H211,2)</f>
        <v>0</v>
      </c>
      <c r="K211" s="251" t="s">
        <v>184</v>
      </c>
      <c r="L211" s="46"/>
      <c r="M211" s="256" t="s">
        <v>1</v>
      </c>
      <c r="N211" s="257" t="s">
        <v>51</v>
      </c>
      <c r="O211" s="93"/>
      <c r="P211" s="258">
        <f>O211*H211</f>
        <v>0</v>
      </c>
      <c r="Q211" s="258">
        <v>0.10988</v>
      </c>
      <c r="R211" s="258">
        <f>Q211*H211</f>
        <v>8.35088</v>
      </c>
      <c r="S211" s="258">
        <v>0</v>
      </c>
      <c r="T211" s="25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60" t="s">
        <v>185</v>
      </c>
      <c r="AT211" s="260" t="s">
        <v>180</v>
      </c>
      <c r="AU211" s="260" t="s">
        <v>95</v>
      </c>
      <c r="AY211" s="18" t="s">
        <v>178</v>
      </c>
      <c r="BE211" s="261">
        <f>IF(N211="základní",J211,0)</f>
        <v>0</v>
      </c>
      <c r="BF211" s="261">
        <f>IF(N211="snížená",J211,0)</f>
        <v>0</v>
      </c>
      <c r="BG211" s="261">
        <f>IF(N211="zákl. přenesená",J211,0)</f>
        <v>0</v>
      </c>
      <c r="BH211" s="261">
        <f>IF(N211="sníž. přenesená",J211,0)</f>
        <v>0</v>
      </c>
      <c r="BI211" s="261">
        <f>IF(N211="nulová",J211,0)</f>
        <v>0</v>
      </c>
      <c r="BJ211" s="18" t="s">
        <v>93</v>
      </c>
      <c r="BK211" s="261">
        <f>ROUND(I211*H211,2)</f>
        <v>0</v>
      </c>
      <c r="BL211" s="18" t="s">
        <v>185</v>
      </c>
      <c r="BM211" s="260" t="s">
        <v>588</v>
      </c>
    </row>
    <row r="212" spans="1:51" s="15" customFormat="1" ht="12">
      <c r="A212" s="15"/>
      <c r="B212" s="284"/>
      <c r="C212" s="285"/>
      <c r="D212" s="264" t="s">
        <v>187</v>
      </c>
      <c r="E212" s="286" t="s">
        <v>1</v>
      </c>
      <c r="F212" s="287" t="s">
        <v>589</v>
      </c>
      <c r="G212" s="285"/>
      <c r="H212" s="288">
        <v>76</v>
      </c>
      <c r="I212" s="289"/>
      <c r="J212" s="285"/>
      <c r="K212" s="285"/>
      <c r="L212" s="290"/>
      <c r="M212" s="291"/>
      <c r="N212" s="292"/>
      <c r="O212" s="292"/>
      <c r="P212" s="292"/>
      <c r="Q212" s="292"/>
      <c r="R212" s="292"/>
      <c r="S212" s="292"/>
      <c r="T212" s="29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4" t="s">
        <v>187</v>
      </c>
      <c r="AU212" s="294" t="s">
        <v>95</v>
      </c>
      <c r="AV212" s="15" t="s">
        <v>95</v>
      </c>
      <c r="AW212" s="15" t="s">
        <v>41</v>
      </c>
      <c r="AX212" s="15" t="s">
        <v>93</v>
      </c>
      <c r="AY212" s="294" t="s">
        <v>178</v>
      </c>
    </row>
    <row r="213" spans="1:65" s="2" customFormat="1" ht="16.5" customHeight="1">
      <c r="A213" s="40"/>
      <c r="B213" s="41"/>
      <c r="C213" s="306" t="s">
        <v>303</v>
      </c>
      <c r="D213" s="306" t="s">
        <v>277</v>
      </c>
      <c r="E213" s="307" t="s">
        <v>580</v>
      </c>
      <c r="F213" s="308" t="s">
        <v>581</v>
      </c>
      <c r="G213" s="309" t="s">
        <v>183</v>
      </c>
      <c r="H213" s="310">
        <v>13.049</v>
      </c>
      <c r="I213" s="311"/>
      <c r="J213" s="312">
        <f>ROUND(I213*H213,2)</f>
        <v>0</v>
      </c>
      <c r="K213" s="308" t="s">
        <v>348</v>
      </c>
      <c r="L213" s="313"/>
      <c r="M213" s="314" t="s">
        <v>1</v>
      </c>
      <c r="N213" s="315" t="s">
        <v>51</v>
      </c>
      <c r="O213" s="93"/>
      <c r="P213" s="258">
        <f>O213*H213</f>
        <v>0</v>
      </c>
      <c r="Q213" s="258">
        <v>0.417</v>
      </c>
      <c r="R213" s="258">
        <f>Q213*H213</f>
        <v>5.441433</v>
      </c>
      <c r="S213" s="258">
        <v>0</v>
      </c>
      <c r="T213" s="25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60" t="s">
        <v>250</v>
      </c>
      <c r="AT213" s="260" t="s">
        <v>277</v>
      </c>
      <c r="AU213" s="260" t="s">
        <v>95</v>
      </c>
      <c r="AY213" s="18" t="s">
        <v>178</v>
      </c>
      <c r="BE213" s="261">
        <f>IF(N213="základní",J213,0)</f>
        <v>0</v>
      </c>
      <c r="BF213" s="261">
        <f>IF(N213="snížená",J213,0)</f>
        <v>0</v>
      </c>
      <c r="BG213" s="261">
        <f>IF(N213="zákl. přenesená",J213,0)</f>
        <v>0</v>
      </c>
      <c r="BH213" s="261">
        <f>IF(N213="sníž. přenesená",J213,0)</f>
        <v>0</v>
      </c>
      <c r="BI213" s="261">
        <f>IF(N213="nulová",J213,0)</f>
        <v>0</v>
      </c>
      <c r="BJ213" s="18" t="s">
        <v>93</v>
      </c>
      <c r="BK213" s="261">
        <f>ROUND(I213*H213,2)</f>
        <v>0</v>
      </c>
      <c r="BL213" s="18" t="s">
        <v>185</v>
      </c>
      <c r="BM213" s="260" t="s">
        <v>590</v>
      </c>
    </row>
    <row r="214" spans="1:51" s="15" customFormat="1" ht="12">
      <c r="A214" s="15"/>
      <c r="B214" s="284"/>
      <c r="C214" s="285"/>
      <c r="D214" s="264" t="s">
        <v>187</v>
      </c>
      <c r="E214" s="286" t="s">
        <v>1</v>
      </c>
      <c r="F214" s="287" t="s">
        <v>591</v>
      </c>
      <c r="G214" s="285"/>
      <c r="H214" s="288">
        <v>13.049</v>
      </c>
      <c r="I214" s="289"/>
      <c r="J214" s="285"/>
      <c r="K214" s="285"/>
      <c r="L214" s="290"/>
      <c r="M214" s="291"/>
      <c r="N214" s="292"/>
      <c r="O214" s="292"/>
      <c r="P214" s="292"/>
      <c r="Q214" s="292"/>
      <c r="R214" s="292"/>
      <c r="S214" s="292"/>
      <c r="T214" s="29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4" t="s">
        <v>187</v>
      </c>
      <c r="AU214" s="294" t="s">
        <v>95</v>
      </c>
      <c r="AV214" s="15" t="s">
        <v>95</v>
      </c>
      <c r="AW214" s="15" t="s">
        <v>41</v>
      </c>
      <c r="AX214" s="15" t="s">
        <v>93</v>
      </c>
      <c r="AY214" s="294" t="s">
        <v>178</v>
      </c>
    </row>
    <row r="215" spans="1:65" s="2" customFormat="1" ht="16.5" customHeight="1">
      <c r="A215" s="40"/>
      <c r="B215" s="41"/>
      <c r="C215" s="249" t="s">
        <v>309</v>
      </c>
      <c r="D215" s="249" t="s">
        <v>180</v>
      </c>
      <c r="E215" s="250" t="s">
        <v>592</v>
      </c>
      <c r="F215" s="251" t="s">
        <v>593</v>
      </c>
      <c r="G215" s="252" t="s">
        <v>223</v>
      </c>
      <c r="H215" s="253">
        <v>3.268</v>
      </c>
      <c r="I215" s="254"/>
      <c r="J215" s="255">
        <f>ROUND(I215*H215,2)</f>
        <v>0</v>
      </c>
      <c r="K215" s="251" t="s">
        <v>184</v>
      </c>
      <c r="L215" s="46"/>
      <c r="M215" s="256" t="s">
        <v>1</v>
      </c>
      <c r="N215" s="257" t="s">
        <v>51</v>
      </c>
      <c r="O215" s="93"/>
      <c r="P215" s="258">
        <f>O215*H215</f>
        <v>0</v>
      </c>
      <c r="Q215" s="258">
        <v>2.25634</v>
      </c>
      <c r="R215" s="258">
        <f>Q215*H215</f>
        <v>7.373719119999999</v>
      </c>
      <c r="S215" s="258">
        <v>0</v>
      </c>
      <c r="T215" s="25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60" t="s">
        <v>185</v>
      </c>
      <c r="AT215" s="260" t="s">
        <v>180</v>
      </c>
      <c r="AU215" s="260" t="s">
        <v>95</v>
      </c>
      <c r="AY215" s="18" t="s">
        <v>178</v>
      </c>
      <c r="BE215" s="261">
        <f>IF(N215="základní",J215,0)</f>
        <v>0</v>
      </c>
      <c r="BF215" s="261">
        <f>IF(N215="snížená",J215,0)</f>
        <v>0</v>
      </c>
      <c r="BG215" s="261">
        <f>IF(N215="zákl. přenesená",J215,0)</f>
        <v>0</v>
      </c>
      <c r="BH215" s="261">
        <f>IF(N215="sníž. přenesená",J215,0)</f>
        <v>0</v>
      </c>
      <c r="BI215" s="261">
        <f>IF(N215="nulová",J215,0)</f>
        <v>0</v>
      </c>
      <c r="BJ215" s="18" t="s">
        <v>93</v>
      </c>
      <c r="BK215" s="261">
        <f>ROUND(I215*H215,2)</f>
        <v>0</v>
      </c>
      <c r="BL215" s="18" t="s">
        <v>185</v>
      </c>
      <c r="BM215" s="260" t="s">
        <v>594</v>
      </c>
    </row>
    <row r="216" spans="1:51" s="13" customFormat="1" ht="12">
      <c r="A216" s="13"/>
      <c r="B216" s="262"/>
      <c r="C216" s="263"/>
      <c r="D216" s="264" t="s">
        <v>187</v>
      </c>
      <c r="E216" s="265" t="s">
        <v>1</v>
      </c>
      <c r="F216" s="266" t="s">
        <v>595</v>
      </c>
      <c r="G216" s="263"/>
      <c r="H216" s="265" t="s">
        <v>1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2" t="s">
        <v>187</v>
      </c>
      <c r="AU216" s="272" t="s">
        <v>95</v>
      </c>
      <c r="AV216" s="13" t="s">
        <v>93</v>
      </c>
      <c r="AW216" s="13" t="s">
        <v>41</v>
      </c>
      <c r="AX216" s="13" t="s">
        <v>86</v>
      </c>
      <c r="AY216" s="272" t="s">
        <v>178</v>
      </c>
    </row>
    <row r="217" spans="1:51" s="13" customFormat="1" ht="12">
      <c r="A217" s="13"/>
      <c r="B217" s="262"/>
      <c r="C217" s="263"/>
      <c r="D217" s="264" t="s">
        <v>187</v>
      </c>
      <c r="E217" s="265" t="s">
        <v>1</v>
      </c>
      <c r="F217" s="266" t="s">
        <v>596</v>
      </c>
      <c r="G217" s="263"/>
      <c r="H217" s="265" t="s">
        <v>1</v>
      </c>
      <c r="I217" s="267"/>
      <c r="J217" s="263"/>
      <c r="K217" s="263"/>
      <c r="L217" s="268"/>
      <c r="M217" s="269"/>
      <c r="N217" s="270"/>
      <c r="O217" s="270"/>
      <c r="P217" s="270"/>
      <c r="Q217" s="270"/>
      <c r="R217" s="270"/>
      <c r="S217" s="270"/>
      <c r="T217" s="27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2" t="s">
        <v>187</v>
      </c>
      <c r="AU217" s="272" t="s">
        <v>95</v>
      </c>
      <c r="AV217" s="13" t="s">
        <v>93</v>
      </c>
      <c r="AW217" s="13" t="s">
        <v>41</v>
      </c>
      <c r="AX217" s="13" t="s">
        <v>86</v>
      </c>
      <c r="AY217" s="272" t="s">
        <v>178</v>
      </c>
    </row>
    <row r="218" spans="1:51" s="15" customFormat="1" ht="12">
      <c r="A218" s="15"/>
      <c r="B218" s="284"/>
      <c r="C218" s="285"/>
      <c r="D218" s="264" t="s">
        <v>187</v>
      </c>
      <c r="E218" s="286" t="s">
        <v>1</v>
      </c>
      <c r="F218" s="287" t="s">
        <v>597</v>
      </c>
      <c r="G218" s="285"/>
      <c r="H218" s="288">
        <v>6.84</v>
      </c>
      <c r="I218" s="289"/>
      <c r="J218" s="285"/>
      <c r="K218" s="285"/>
      <c r="L218" s="290"/>
      <c r="M218" s="291"/>
      <c r="N218" s="292"/>
      <c r="O218" s="292"/>
      <c r="P218" s="292"/>
      <c r="Q218" s="292"/>
      <c r="R218" s="292"/>
      <c r="S218" s="292"/>
      <c r="T218" s="29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4" t="s">
        <v>187</v>
      </c>
      <c r="AU218" s="294" t="s">
        <v>95</v>
      </c>
      <c r="AV218" s="15" t="s">
        <v>95</v>
      </c>
      <c r="AW218" s="15" t="s">
        <v>41</v>
      </c>
      <c r="AX218" s="15" t="s">
        <v>86</v>
      </c>
      <c r="AY218" s="294" t="s">
        <v>178</v>
      </c>
    </row>
    <row r="219" spans="1:51" s="13" customFormat="1" ht="12">
      <c r="A219" s="13"/>
      <c r="B219" s="262"/>
      <c r="C219" s="263"/>
      <c r="D219" s="264" t="s">
        <v>187</v>
      </c>
      <c r="E219" s="265" t="s">
        <v>1</v>
      </c>
      <c r="F219" s="266" t="s">
        <v>598</v>
      </c>
      <c r="G219" s="263"/>
      <c r="H219" s="265" t="s">
        <v>1</v>
      </c>
      <c r="I219" s="267"/>
      <c r="J219" s="263"/>
      <c r="K219" s="263"/>
      <c r="L219" s="268"/>
      <c r="M219" s="269"/>
      <c r="N219" s="270"/>
      <c r="O219" s="270"/>
      <c r="P219" s="270"/>
      <c r="Q219" s="270"/>
      <c r="R219" s="270"/>
      <c r="S219" s="270"/>
      <c r="T219" s="27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2" t="s">
        <v>187</v>
      </c>
      <c r="AU219" s="272" t="s">
        <v>95</v>
      </c>
      <c r="AV219" s="13" t="s">
        <v>93</v>
      </c>
      <c r="AW219" s="13" t="s">
        <v>41</v>
      </c>
      <c r="AX219" s="13" t="s">
        <v>86</v>
      </c>
      <c r="AY219" s="272" t="s">
        <v>178</v>
      </c>
    </row>
    <row r="220" spans="1:51" s="15" customFormat="1" ht="12">
      <c r="A220" s="15"/>
      <c r="B220" s="284"/>
      <c r="C220" s="285"/>
      <c r="D220" s="264" t="s">
        <v>187</v>
      </c>
      <c r="E220" s="286" t="s">
        <v>1</v>
      </c>
      <c r="F220" s="287" t="s">
        <v>599</v>
      </c>
      <c r="G220" s="285"/>
      <c r="H220" s="288">
        <v>-3.572</v>
      </c>
      <c r="I220" s="289"/>
      <c r="J220" s="285"/>
      <c r="K220" s="285"/>
      <c r="L220" s="290"/>
      <c r="M220" s="291"/>
      <c r="N220" s="292"/>
      <c r="O220" s="292"/>
      <c r="P220" s="292"/>
      <c r="Q220" s="292"/>
      <c r="R220" s="292"/>
      <c r="S220" s="292"/>
      <c r="T220" s="29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4" t="s">
        <v>187</v>
      </c>
      <c r="AU220" s="294" t="s">
        <v>95</v>
      </c>
      <c r="AV220" s="15" t="s">
        <v>95</v>
      </c>
      <c r="AW220" s="15" t="s">
        <v>41</v>
      </c>
      <c r="AX220" s="15" t="s">
        <v>86</v>
      </c>
      <c r="AY220" s="294" t="s">
        <v>178</v>
      </c>
    </row>
    <row r="221" spans="1:51" s="16" customFormat="1" ht="12">
      <c r="A221" s="16"/>
      <c r="B221" s="295"/>
      <c r="C221" s="296"/>
      <c r="D221" s="264" t="s">
        <v>187</v>
      </c>
      <c r="E221" s="297" t="s">
        <v>1</v>
      </c>
      <c r="F221" s="298" t="s">
        <v>200</v>
      </c>
      <c r="G221" s="296"/>
      <c r="H221" s="299">
        <v>3.268</v>
      </c>
      <c r="I221" s="300"/>
      <c r="J221" s="296"/>
      <c r="K221" s="296"/>
      <c r="L221" s="301"/>
      <c r="M221" s="302"/>
      <c r="N221" s="303"/>
      <c r="O221" s="303"/>
      <c r="P221" s="303"/>
      <c r="Q221" s="303"/>
      <c r="R221" s="303"/>
      <c r="S221" s="303"/>
      <c r="T221" s="304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305" t="s">
        <v>187</v>
      </c>
      <c r="AU221" s="305" t="s">
        <v>95</v>
      </c>
      <c r="AV221" s="16" t="s">
        <v>185</v>
      </c>
      <c r="AW221" s="16" t="s">
        <v>41</v>
      </c>
      <c r="AX221" s="16" t="s">
        <v>93</v>
      </c>
      <c r="AY221" s="305" t="s">
        <v>178</v>
      </c>
    </row>
    <row r="222" spans="1:65" s="2" customFormat="1" ht="16.5" customHeight="1">
      <c r="A222" s="40"/>
      <c r="B222" s="41"/>
      <c r="C222" s="249" t="s">
        <v>319</v>
      </c>
      <c r="D222" s="249" t="s">
        <v>180</v>
      </c>
      <c r="E222" s="250" t="s">
        <v>600</v>
      </c>
      <c r="F222" s="251" t="s">
        <v>601</v>
      </c>
      <c r="G222" s="252" t="s">
        <v>262</v>
      </c>
      <c r="H222" s="253">
        <v>61.524</v>
      </c>
      <c r="I222" s="254"/>
      <c r="J222" s="255">
        <f>ROUND(I222*H222,2)</f>
        <v>0</v>
      </c>
      <c r="K222" s="251" t="s">
        <v>184</v>
      </c>
      <c r="L222" s="46"/>
      <c r="M222" s="256" t="s">
        <v>1</v>
      </c>
      <c r="N222" s="257" t="s">
        <v>51</v>
      </c>
      <c r="O222" s="93"/>
      <c r="P222" s="258">
        <f>O222*H222</f>
        <v>0</v>
      </c>
      <c r="Q222" s="258">
        <v>0</v>
      </c>
      <c r="R222" s="258">
        <f>Q222*H222</f>
        <v>0</v>
      </c>
      <c r="S222" s="258">
        <v>0</v>
      </c>
      <c r="T222" s="25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60" t="s">
        <v>185</v>
      </c>
      <c r="AT222" s="260" t="s">
        <v>180</v>
      </c>
      <c r="AU222" s="260" t="s">
        <v>95</v>
      </c>
      <c r="AY222" s="18" t="s">
        <v>178</v>
      </c>
      <c r="BE222" s="261">
        <f>IF(N222="základní",J222,0)</f>
        <v>0</v>
      </c>
      <c r="BF222" s="261">
        <f>IF(N222="snížená",J222,0)</f>
        <v>0</v>
      </c>
      <c r="BG222" s="261">
        <f>IF(N222="zákl. přenesená",J222,0)</f>
        <v>0</v>
      </c>
      <c r="BH222" s="261">
        <f>IF(N222="sníž. přenesená",J222,0)</f>
        <v>0</v>
      </c>
      <c r="BI222" s="261">
        <f>IF(N222="nulová",J222,0)</f>
        <v>0</v>
      </c>
      <c r="BJ222" s="18" t="s">
        <v>93</v>
      </c>
      <c r="BK222" s="261">
        <f>ROUND(I222*H222,2)</f>
        <v>0</v>
      </c>
      <c r="BL222" s="18" t="s">
        <v>185</v>
      </c>
      <c r="BM222" s="260" t="s">
        <v>602</v>
      </c>
    </row>
    <row r="223" spans="1:63" s="12" customFormat="1" ht="22.8" customHeight="1">
      <c r="A223" s="12"/>
      <c r="B223" s="233"/>
      <c r="C223" s="234"/>
      <c r="D223" s="235" t="s">
        <v>85</v>
      </c>
      <c r="E223" s="247" t="s">
        <v>603</v>
      </c>
      <c r="F223" s="247" t="s">
        <v>604</v>
      </c>
      <c r="G223" s="234"/>
      <c r="H223" s="234"/>
      <c r="I223" s="237"/>
      <c r="J223" s="248">
        <f>BK223</f>
        <v>0</v>
      </c>
      <c r="K223" s="234"/>
      <c r="L223" s="239"/>
      <c r="M223" s="240"/>
      <c r="N223" s="241"/>
      <c r="O223" s="241"/>
      <c r="P223" s="242">
        <f>SUM(P224:P241)</f>
        <v>0</v>
      </c>
      <c r="Q223" s="241"/>
      <c r="R223" s="242">
        <f>SUM(R224:R241)</f>
        <v>0</v>
      </c>
      <c r="S223" s="241"/>
      <c r="T223" s="243">
        <f>SUM(T224:T241)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44" t="s">
        <v>93</v>
      </c>
      <c r="AT223" s="245" t="s">
        <v>85</v>
      </c>
      <c r="AU223" s="245" t="s">
        <v>93</v>
      </c>
      <c r="AY223" s="244" t="s">
        <v>178</v>
      </c>
      <c r="BK223" s="246">
        <f>SUM(BK224:BK241)</f>
        <v>0</v>
      </c>
    </row>
    <row r="224" spans="1:65" s="2" customFormat="1" ht="16.5" customHeight="1">
      <c r="A224" s="40"/>
      <c r="B224" s="41"/>
      <c r="C224" s="249" t="s">
        <v>327</v>
      </c>
      <c r="D224" s="249" t="s">
        <v>180</v>
      </c>
      <c r="E224" s="250" t="s">
        <v>605</v>
      </c>
      <c r="F224" s="251" t="s">
        <v>606</v>
      </c>
      <c r="G224" s="252" t="s">
        <v>183</v>
      </c>
      <c r="H224" s="253">
        <v>1245</v>
      </c>
      <c r="I224" s="254"/>
      <c r="J224" s="255">
        <f>ROUND(I224*H224,2)</f>
        <v>0</v>
      </c>
      <c r="K224" s="251" t="s">
        <v>184</v>
      </c>
      <c r="L224" s="46"/>
      <c r="M224" s="256" t="s">
        <v>1</v>
      </c>
      <c r="N224" s="257" t="s">
        <v>51</v>
      </c>
      <c r="O224" s="93"/>
      <c r="P224" s="258">
        <f>O224*H224</f>
        <v>0</v>
      </c>
      <c r="Q224" s="258">
        <v>0</v>
      </c>
      <c r="R224" s="258">
        <f>Q224*H224</f>
        <v>0</v>
      </c>
      <c r="S224" s="258">
        <v>0</v>
      </c>
      <c r="T224" s="25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60" t="s">
        <v>185</v>
      </c>
      <c r="AT224" s="260" t="s">
        <v>180</v>
      </c>
      <c r="AU224" s="260" t="s">
        <v>95</v>
      </c>
      <c r="AY224" s="18" t="s">
        <v>178</v>
      </c>
      <c r="BE224" s="261">
        <f>IF(N224="základní",J224,0)</f>
        <v>0</v>
      </c>
      <c r="BF224" s="261">
        <f>IF(N224="snížená",J224,0)</f>
        <v>0</v>
      </c>
      <c r="BG224" s="261">
        <f>IF(N224="zákl. přenesená",J224,0)</f>
        <v>0</v>
      </c>
      <c r="BH224" s="261">
        <f>IF(N224="sníž. přenesená",J224,0)</f>
        <v>0</v>
      </c>
      <c r="BI224" s="261">
        <f>IF(N224="nulová",J224,0)</f>
        <v>0</v>
      </c>
      <c r="BJ224" s="18" t="s">
        <v>93</v>
      </c>
      <c r="BK224" s="261">
        <f>ROUND(I224*H224,2)</f>
        <v>0</v>
      </c>
      <c r="BL224" s="18" t="s">
        <v>185</v>
      </c>
      <c r="BM224" s="260" t="s">
        <v>607</v>
      </c>
    </row>
    <row r="225" spans="1:51" s="15" customFormat="1" ht="12">
      <c r="A225" s="15"/>
      <c r="B225" s="284"/>
      <c r="C225" s="285"/>
      <c r="D225" s="264" t="s">
        <v>187</v>
      </c>
      <c r="E225" s="286" t="s">
        <v>1</v>
      </c>
      <c r="F225" s="287" t="s">
        <v>608</v>
      </c>
      <c r="G225" s="285"/>
      <c r="H225" s="288">
        <v>1245</v>
      </c>
      <c r="I225" s="289"/>
      <c r="J225" s="285"/>
      <c r="K225" s="285"/>
      <c r="L225" s="290"/>
      <c r="M225" s="291"/>
      <c r="N225" s="292"/>
      <c r="O225" s="292"/>
      <c r="P225" s="292"/>
      <c r="Q225" s="292"/>
      <c r="R225" s="292"/>
      <c r="S225" s="292"/>
      <c r="T225" s="29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4" t="s">
        <v>187</v>
      </c>
      <c r="AU225" s="294" t="s">
        <v>95</v>
      </c>
      <c r="AV225" s="15" t="s">
        <v>95</v>
      </c>
      <c r="AW225" s="15" t="s">
        <v>41</v>
      </c>
      <c r="AX225" s="15" t="s">
        <v>93</v>
      </c>
      <c r="AY225" s="294" t="s">
        <v>178</v>
      </c>
    </row>
    <row r="226" spans="1:65" s="2" customFormat="1" ht="21.75" customHeight="1">
      <c r="A226" s="40"/>
      <c r="B226" s="41"/>
      <c r="C226" s="306" t="s">
        <v>7</v>
      </c>
      <c r="D226" s="306" t="s">
        <v>277</v>
      </c>
      <c r="E226" s="307" t="s">
        <v>609</v>
      </c>
      <c r="F226" s="308" t="s">
        <v>610</v>
      </c>
      <c r="G226" s="309" t="s">
        <v>223</v>
      </c>
      <c r="H226" s="310">
        <v>192.353</v>
      </c>
      <c r="I226" s="311"/>
      <c r="J226" s="312">
        <f>ROUND(I226*H226,2)</f>
        <v>0</v>
      </c>
      <c r="K226" s="308" t="s">
        <v>348</v>
      </c>
      <c r="L226" s="313"/>
      <c r="M226" s="314" t="s">
        <v>1</v>
      </c>
      <c r="N226" s="315" t="s">
        <v>51</v>
      </c>
      <c r="O226" s="93"/>
      <c r="P226" s="258">
        <f>O226*H226</f>
        <v>0</v>
      </c>
      <c r="Q226" s="258">
        <v>0</v>
      </c>
      <c r="R226" s="258">
        <f>Q226*H226</f>
        <v>0</v>
      </c>
      <c r="S226" s="258">
        <v>0</v>
      </c>
      <c r="T226" s="25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60" t="s">
        <v>250</v>
      </c>
      <c r="AT226" s="260" t="s">
        <v>277</v>
      </c>
      <c r="AU226" s="260" t="s">
        <v>95</v>
      </c>
      <c r="AY226" s="18" t="s">
        <v>178</v>
      </c>
      <c r="BE226" s="261">
        <f>IF(N226="základní",J226,0)</f>
        <v>0</v>
      </c>
      <c r="BF226" s="261">
        <f>IF(N226="snížená",J226,0)</f>
        <v>0</v>
      </c>
      <c r="BG226" s="261">
        <f>IF(N226="zákl. přenesená",J226,0)</f>
        <v>0</v>
      </c>
      <c r="BH226" s="261">
        <f>IF(N226="sníž. přenesená",J226,0)</f>
        <v>0</v>
      </c>
      <c r="BI226" s="261">
        <f>IF(N226="nulová",J226,0)</f>
        <v>0</v>
      </c>
      <c r="BJ226" s="18" t="s">
        <v>93</v>
      </c>
      <c r="BK226" s="261">
        <f>ROUND(I226*H226,2)</f>
        <v>0</v>
      </c>
      <c r="BL226" s="18" t="s">
        <v>185</v>
      </c>
      <c r="BM226" s="260" t="s">
        <v>611</v>
      </c>
    </row>
    <row r="227" spans="1:51" s="13" customFormat="1" ht="12">
      <c r="A227" s="13"/>
      <c r="B227" s="262"/>
      <c r="C227" s="263"/>
      <c r="D227" s="264" t="s">
        <v>187</v>
      </c>
      <c r="E227" s="265" t="s">
        <v>1</v>
      </c>
      <c r="F227" s="266" t="s">
        <v>612</v>
      </c>
      <c r="G227" s="263"/>
      <c r="H227" s="265" t="s">
        <v>1</v>
      </c>
      <c r="I227" s="267"/>
      <c r="J227" s="263"/>
      <c r="K227" s="263"/>
      <c r="L227" s="268"/>
      <c r="M227" s="269"/>
      <c r="N227" s="270"/>
      <c r="O227" s="270"/>
      <c r="P227" s="270"/>
      <c r="Q227" s="270"/>
      <c r="R227" s="270"/>
      <c r="S227" s="270"/>
      <c r="T227" s="27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2" t="s">
        <v>187</v>
      </c>
      <c r="AU227" s="272" t="s">
        <v>95</v>
      </c>
      <c r="AV227" s="13" t="s">
        <v>93</v>
      </c>
      <c r="AW227" s="13" t="s">
        <v>41</v>
      </c>
      <c r="AX227" s="13" t="s">
        <v>86</v>
      </c>
      <c r="AY227" s="272" t="s">
        <v>178</v>
      </c>
    </row>
    <row r="228" spans="1:51" s="13" customFormat="1" ht="12">
      <c r="A228" s="13"/>
      <c r="B228" s="262"/>
      <c r="C228" s="263"/>
      <c r="D228" s="264" t="s">
        <v>187</v>
      </c>
      <c r="E228" s="265" t="s">
        <v>1</v>
      </c>
      <c r="F228" s="266" t="s">
        <v>613</v>
      </c>
      <c r="G228" s="263"/>
      <c r="H228" s="265" t="s">
        <v>1</v>
      </c>
      <c r="I228" s="267"/>
      <c r="J228" s="263"/>
      <c r="K228" s="263"/>
      <c r="L228" s="268"/>
      <c r="M228" s="269"/>
      <c r="N228" s="270"/>
      <c r="O228" s="270"/>
      <c r="P228" s="270"/>
      <c r="Q228" s="270"/>
      <c r="R228" s="270"/>
      <c r="S228" s="270"/>
      <c r="T228" s="27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2" t="s">
        <v>187</v>
      </c>
      <c r="AU228" s="272" t="s">
        <v>95</v>
      </c>
      <c r="AV228" s="13" t="s">
        <v>93</v>
      </c>
      <c r="AW228" s="13" t="s">
        <v>41</v>
      </c>
      <c r="AX228" s="13" t="s">
        <v>86</v>
      </c>
      <c r="AY228" s="272" t="s">
        <v>178</v>
      </c>
    </row>
    <row r="229" spans="1:51" s="13" customFormat="1" ht="12">
      <c r="A229" s="13"/>
      <c r="B229" s="262"/>
      <c r="C229" s="263"/>
      <c r="D229" s="264" t="s">
        <v>187</v>
      </c>
      <c r="E229" s="265" t="s">
        <v>1</v>
      </c>
      <c r="F229" s="266" t="s">
        <v>614</v>
      </c>
      <c r="G229" s="263"/>
      <c r="H229" s="265" t="s">
        <v>1</v>
      </c>
      <c r="I229" s="267"/>
      <c r="J229" s="263"/>
      <c r="K229" s="263"/>
      <c r="L229" s="268"/>
      <c r="M229" s="269"/>
      <c r="N229" s="270"/>
      <c r="O229" s="270"/>
      <c r="P229" s="270"/>
      <c r="Q229" s="270"/>
      <c r="R229" s="270"/>
      <c r="S229" s="270"/>
      <c r="T229" s="27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2" t="s">
        <v>187</v>
      </c>
      <c r="AU229" s="272" t="s">
        <v>95</v>
      </c>
      <c r="AV229" s="13" t="s">
        <v>93</v>
      </c>
      <c r="AW229" s="13" t="s">
        <v>41</v>
      </c>
      <c r="AX229" s="13" t="s">
        <v>86</v>
      </c>
      <c r="AY229" s="272" t="s">
        <v>178</v>
      </c>
    </row>
    <row r="230" spans="1:51" s="15" customFormat="1" ht="12">
      <c r="A230" s="15"/>
      <c r="B230" s="284"/>
      <c r="C230" s="285"/>
      <c r="D230" s="264" t="s">
        <v>187</v>
      </c>
      <c r="E230" s="286" t="s">
        <v>1</v>
      </c>
      <c r="F230" s="287" t="s">
        <v>615</v>
      </c>
      <c r="G230" s="285"/>
      <c r="H230" s="288">
        <v>192.353</v>
      </c>
      <c r="I230" s="289"/>
      <c r="J230" s="285"/>
      <c r="K230" s="285"/>
      <c r="L230" s="290"/>
      <c r="M230" s="291"/>
      <c r="N230" s="292"/>
      <c r="O230" s="292"/>
      <c r="P230" s="292"/>
      <c r="Q230" s="292"/>
      <c r="R230" s="292"/>
      <c r="S230" s="292"/>
      <c r="T230" s="29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4" t="s">
        <v>187</v>
      </c>
      <c r="AU230" s="294" t="s">
        <v>95</v>
      </c>
      <c r="AV230" s="15" t="s">
        <v>95</v>
      </c>
      <c r="AW230" s="15" t="s">
        <v>41</v>
      </c>
      <c r="AX230" s="15" t="s">
        <v>93</v>
      </c>
      <c r="AY230" s="294" t="s">
        <v>178</v>
      </c>
    </row>
    <row r="231" spans="1:65" s="2" customFormat="1" ht="16.5" customHeight="1">
      <c r="A231" s="40"/>
      <c r="B231" s="41"/>
      <c r="C231" s="249" t="s">
        <v>339</v>
      </c>
      <c r="D231" s="249" t="s">
        <v>180</v>
      </c>
      <c r="E231" s="250" t="s">
        <v>616</v>
      </c>
      <c r="F231" s="251" t="s">
        <v>617</v>
      </c>
      <c r="G231" s="252" t="s">
        <v>223</v>
      </c>
      <c r="H231" s="253">
        <v>192.353</v>
      </c>
      <c r="I231" s="254"/>
      <c r="J231" s="255">
        <f>ROUND(I231*H231,2)</f>
        <v>0</v>
      </c>
      <c r="K231" s="251" t="s">
        <v>184</v>
      </c>
      <c r="L231" s="46"/>
      <c r="M231" s="256" t="s">
        <v>1</v>
      </c>
      <c r="N231" s="257" t="s">
        <v>51</v>
      </c>
      <c r="O231" s="93"/>
      <c r="P231" s="258">
        <f>O231*H231</f>
        <v>0</v>
      </c>
      <c r="Q231" s="258">
        <v>0</v>
      </c>
      <c r="R231" s="258">
        <f>Q231*H231</f>
        <v>0</v>
      </c>
      <c r="S231" s="258">
        <v>0</v>
      </c>
      <c r="T231" s="25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60" t="s">
        <v>185</v>
      </c>
      <c r="AT231" s="260" t="s">
        <v>180</v>
      </c>
      <c r="AU231" s="260" t="s">
        <v>95</v>
      </c>
      <c r="AY231" s="18" t="s">
        <v>178</v>
      </c>
      <c r="BE231" s="261">
        <f>IF(N231="základní",J231,0)</f>
        <v>0</v>
      </c>
      <c r="BF231" s="261">
        <f>IF(N231="snížená",J231,0)</f>
        <v>0</v>
      </c>
      <c r="BG231" s="261">
        <f>IF(N231="zákl. přenesená",J231,0)</f>
        <v>0</v>
      </c>
      <c r="BH231" s="261">
        <f>IF(N231="sníž. přenesená",J231,0)</f>
        <v>0</v>
      </c>
      <c r="BI231" s="261">
        <f>IF(N231="nulová",J231,0)</f>
        <v>0</v>
      </c>
      <c r="BJ231" s="18" t="s">
        <v>93</v>
      </c>
      <c r="BK231" s="261">
        <f>ROUND(I231*H231,2)</f>
        <v>0</v>
      </c>
      <c r="BL231" s="18" t="s">
        <v>185</v>
      </c>
      <c r="BM231" s="260" t="s">
        <v>618</v>
      </c>
    </row>
    <row r="232" spans="1:51" s="13" customFormat="1" ht="12">
      <c r="A232" s="13"/>
      <c r="B232" s="262"/>
      <c r="C232" s="263"/>
      <c r="D232" s="264" t="s">
        <v>187</v>
      </c>
      <c r="E232" s="265" t="s">
        <v>1</v>
      </c>
      <c r="F232" s="266" t="s">
        <v>619</v>
      </c>
      <c r="G232" s="263"/>
      <c r="H232" s="265" t="s">
        <v>1</v>
      </c>
      <c r="I232" s="267"/>
      <c r="J232" s="263"/>
      <c r="K232" s="263"/>
      <c r="L232" s="268"/>
      <c r="M232" s="269"/>
      <c r="N232" s="270"/>
      <c r="O232" s="270"/>
      <c r="P232" s="270"/>
      <c r="Q232" s="270"/>
      <c r="R232" s="270"/>
      <c r="S232" s="270"/>
      <c r="T232" s="27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2" t="s">
        <v>187</v>
      </c>
      <c r="AU232" s="272" t="s">
        <v>95</v>
      </c>
      <c r="AV232" s="13" t="s">
        <v>93</v>
      </c>
      <c r="AW232" s="13" t="s">
        <v>41</v>
      </c>
      <c r="AX232" s="13" t="s">
        <v>86</v>
      </c>
      <c r="AY232" s="272" t="s">
        <v>178</v>
      </c>
    </row>
    <row r="233" spans="1:51" s="15" customFormat="1" ht="12">
      <c r="A233" s="15"/>
      <c r="B233" s="284"/>
      <c r="C233" s="285"/>
      <c r="D233" s="264" t="s">
        <v>187</v>
      </c>
      <c r="E233" s="286" t="s">
        <v>1</v>
      </c>
      <c r="F233" s="287" t="s">
        <v>615</v>
      </c>
      <c r="G233" s="285"/>
      <c r="H233" s="288">
        <v>192.353</v>
      </c>
      <c r="I233" s="289"/>
      <c r="J233" s="285"/>
      <c r="K233" s="285"/>
      <c r="L233" s="290"/>
      <c r="M233" s="291"/>
      <c r="N233" s="292"/>
      <c r="O233" s="292"/>
      <c r="P233" s="292"/>
      <c r="Q233" s="292"/>
      <c r="R233" s="292"/>
      <c r="S233" s="292"/>
      <c r="T233" s="29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4" t="s">
        <v>187</v>
      </c>
      <c r="AU233" s="294" t="s">
        <v>95</v>
      </c>
      <c r="AV233" s="15" t="s">
        <v>95</v>
      </c>
      <c r="AW233" s="15" t="s">
        <v>41</v>
      </c>
      <c r="AX233" s="15" t="s">
        <v>93</v>
      </c>
      <c r="AY233" s="294" t="s">
        <v>178</v>
      </c>
    </row>
    <row r="234" spans="1:65" s="2" customFormat="1" ht="16.5" customHeight="1">
      <c r="A234" s="40"/>
      <c r="B234" s="41"/>
      <c r="C234" s="249" t="s">
        <v>345</v>
      </c>
      <c r="D234" s="249" t="s">
        <v>180</v>
      </c>
      <c r="E234" s="250" t="s">
        <v>620</v>
      </c>
      <c r="F234" s="251" t="s">
        <v>621</v>
      </c>
      <c r="G234" s="252" t="s">
        <v>223</v>
      </c>
      <c r="H234" s="253">
        <v>192.353</v>
      </c>
      <c r="I234" s="254"/>
      <c r="J234" s="255">
        <f>ROUND(I234*H234,2)</f>
        <v>0</v>
      </c>
      <c r="K234" s="251" t="s">
        <v>184</v>
      </c>
      <c r="L234" s="46"/>
      <c r="M234" s="256" t="s">
        <v>1</v>
      </c>
      <c r="N234" s="257" t="s">
        <v>51</v>
      </c>
      <c r="O234" s="93"/>
      <c r="P234" s="258">
        <f>O234*H234</f>
        <v>0</v>
      </c>
      <c r="Q234" s="258">
        <v>0</v>
      </c>
      <c r="R234" s="258">
        <f>Q234*H234</f>
        <v>0</v>
      </c>
      <c r="S234" s="258">
        <v>0</v>
      </c>
      <c r="T234" s="25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60" t="s">
        <v>185</v>
      </c>
      <c r="AT234" s="260" t="s">
        <v>180</v>
      </c>
      <c r="AU234" s="260" t="s">
        <v>95</v>
      </c>
      <c r="AY234" s="18" t="s">
        <v>178</v>
      </c>
      <c r="BE234" s="261">
        <f>IF(N234="základní",J234,0)</f>
        <v>0</v>
      </c>
      <c r="BF234" s="261">
        <f>IF(N234="snížená",J234,0)</f>
        <v>0</v>
      </c>
      <c r="BG234" s="261">
        <f>IF(N234="zákl. přenesená",J234,0)</f>
        <v>0</v>
      </c>
      <c r="BH234" s="261">
        <f>IF(N234="sníž. přenesená",J234,0)</f>
        <v>0</v>
      </c>
      <c r="BI234" s="261">
        <f>IF(N234="nulová",J234,0)</f>
        <v>0</v>
      </c>
      <c r="BJ234" s="18" t="s">
        <v>93</v>
      </c>
      <c r="BK234" s="261">
        <f>ROUND(I234*H234,2)</f>
        <v>0</v>
      </c>
      <c r="BL234" s="18" t="s">
        <v>185</v>
      </c>
      <c r="BM234" s="260" t="s">
        <v>622</v>
      </c>
    </row>
    <row r="235" spans="1:51" s="13" customFormat="1" ht="12">
      <c r="A235" s="13"/>
      <c r="B235" s="262"/>
      <c r="C235" s="263"/>
      <c r="D235" s="264" t="s">
        <v>187</v>
      </c>
      <c r="E235" s="265" t="s">
        <v>1</v>
      </c>
      <c r="F235" s="266" t="s">
        <v>619</v>
      </c>
      <c r="G235" s="263"/>
      <c r="H235" s="265" t="s">
        <v>1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2" t="s">
        <v>187</v>
      </c>
      <c r="AU235" s="272" t="s">
        <v>95</v>
      </c>
      <c r="AV235" s="13" t="s">
        <v>93</v>
      </c>
      <c r="AW235" s="13" t="s">
        <v>41</v>
      </c>
      <c r="AX235" s="13" t="s">
        <v>86</v>
      </c>
      <c r="AY235" s="272" t="s">
        <v>178</v>
      </c>
    </row>
    <row r="236" spans="1:51" s="15" customFormat="1" ht="12">
      <c r="A236" s="15"/>
      <c r="B236" s="284"/>
      <c r="C236" s="285"/>
      <c r="D236" s="264" t="s">
        <v>187</v>
      </c>
      <c r="E236" s="286" t="s">
        <v>1</v>
      </c>
      <c r="F236" s="287" t="s">
        <v>615</v>
      </c>
      <c r="G236" s="285"/>
      <c r="H236" s="288">
        <v>192.353</v>
      </c>
      <c r="I236" s="289"/>
      <c r="J236" s="285"/>
      <c r="K236" s="285"/>
      <c r="L236" s="290"/>
      <c r="M236" s="291"/>
      <c r="N236" s="292"/>
      <c r="O236" s="292"/>
      <c r="P236" s="292"/>
      <c r="Q236" s="292"/>
      <c r="R236" s="292"/>
      <c r="S236" s="292"/>
      <c r="T236" s="29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4" t="s">
        <v>187</v>
      </c>
      <c r="AU236" s="294" t="s">
        <v>95</v>
      </c>
      <c r="AV236" s="15" t="s">
        <v>95</v>
      </c>
      <c r="AW236" s="15" t="s">
        <v>41</v>
      </c>
      <c r="AX236" s="15" t="s">
        <v>93</v>
      </c>
      <c r="AY236" s="294" t="s">
        <v>178</v>
      </c>
    </row>
    <row r="237" spans="1:65" s="2" customFormat="1" ht="16.5" customHeight="1">
      <c r="A237" s="40"/>
      <c r="B237" s="41"/>
      <c r="C237" s="249" t="s">
        <v>352</v>
      </c>
      <c r="D237" s="249" t="s">
        <v>180</v>
      </c>
      <c r="E237" s="250" t="s">
        <v>623</v>
      </c>
      <c r="F237" s="251" t="s">
        <v>624</v>
      </c>
      <c r="G237" s="252" t="s">
        <v>183</v>
      </c>
      <c r="H237" s="253">
        <v>1245</v>
      </c>
      <c r="I237" s="254"/>
      <c r="J237" s="255">
        <f>ROUND(I237*H237,2)</f>
        <v>0</v>
      </c>
      <c r="K237" s="251" t="s">
        <v>184</v>
      </c>
      <c r="L237" s="46"/>
      <c r="M237" s="256" t="s">
        <v>1</v>
      </c>
      <c r="N237" s="257" t="s">
        <v>51</v>
      </c>
      <c r="O237" s="93"/>
      <c r="P237" s="258">
        <f>O237*H237</f>
        <v>0</v>
      </c>
      <c r="Q237" s="258">
        <v>0</v>
      </c>
      <c r="R237" s="258">
        <f>Q237*H237</f>
        <v>0</v>
      </c>
      <c r="S237" s="258">
        <v>0</v>
      </c>
      <c r="T237" s="25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60" t="s">
        <v>185</v>
      </c>
      <c r="AT237" s="260" t="s">
        <v>180</v>
      </c>
      <c r="AU237" s="260" t="s">
        <v>95</v>
      </c>
      <c r="AY237" s="18" t="s">
        <v>178</v>
      </c>
      <c r="BE237" s="261">
        <f>IF(N237="základní",J237,0)</f>
        <v>0</v>
      </c>
      <c r="BF237" s="261">
        <f>IF(N237="snížená",J237,0)</f>
        <v>0</v>
      </c>
      <c r="BG237" s="261">
        <f>IF(N237="zákl. přenesená",J237,0)</f>
        <v>0</v>
      </c>
      <c r="BH237" s="261">
        <f>IF(N237="sníž. přenesená",J237,0)</f>
        <v>0</v>
      </c>
      <c r="BI237" s="261">
        <f>IF(N237="nulová",J237,0)</f>
        <v>0</v>
      </c>
      <c r="BJ237" s="18" t="s">
        <v>93</v>
      </c>
      <c r="BK237" s="261">
        <f>ROUND(I237*H237,2)</f>
        <v>0</v>
      </c>
      <c r="BL237" s="18" t="s">
        <v>185</v>
      </c>
      <c r="BM237" s="260" t="s">
        <v>625</v>
      </c>
    </row>
    <row r="238" spans="1:51" s="15" customFormat="1" ht="12">
      <c r="A238" s="15"/>
      <c r="B238" s="284"/>
      <c r="C238" s="285"/>
      <c r="D238" s="264" t="s">
        <v>187</v>
      </c>
      <c r="E238" s="286" t="s">
        <v>1</v>
      </c>
      <c r="F238" s="287" t="s">
        <v>626</v>
      </c>
      <c r="G238" s="285"/>
      <c r="H238" s="288">
        <v>1245</v>
      </c>
      <c r="I238" s="289"/>
      <c r="J238" s="285"/>
      <c r="K238" s="285"/>
      <c r="L238" s="290"/>
      <c r="M238" s="291"/>
      <c r="N238" s="292"/>
      <c r="O238" s="292"/>
      <c r="P238" s="292"/>
      <c r="Q238" s="292"/>
      <c r="R238" s="292"/>
      <c r="S238" s="292"/>
      <c r="T238" s="29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4" t="s">
        <v>187</v>
      </c>
      <c r="AU238" s="294" t="s">
        <v>95</v>
      </c>
      <c r="AV238" s="15" t="s">
        <v>95</v>
      </c>
      <c r="AW238" s="15" t="s">
        <v>41</v>
      </c>
      <c r="AX238" s="15" t="s">
        <v>93</v>
      </c>
      <c r="AY238" s="294" t="s">
        <v>178</v>
      </c>
    </row>
    <row r="239" spans="1:65" s="2" customFormat="1" ht="16.5" customHeight="1">
      <c r="A239" s="40"/>
      <c r="B239" s="41"/>
      <c r="C239" s="249" t="s">
        <v>356</v>
      </c>
      <c r="D239" s="249" t="s">
        <v>180</v>
      </c>
      <c r="E239" s="250" t="s">
        <v>627</v>
      </c>
      <c r="F239" s="251" t="s">
        <v>628</v>
      </c>
      <c r="G239" s="252" t="s">
        <v>183</v>
      </c>
      <c r="H239" s="253">
        <v>1245</v>
      </c>
      <c r="I239" s="254"/>
      <c r="J239" s="255">
        <f>ROUND(I239*H239,2)</f>
        <v>0</v>
      </c>
      <c r="K239" s="251" t="s">
        <v>184</v>
      </c>
      <c r="L239" s="46"/>
      <c r="M239" s="256" t="s">
        <v>1</v>
      </c>
      <c r="N239" s="257" t="s">
        <v>51</v>
      </c>
      <c r="O239" s="93"/>
      <c r="P239" s="258">
        <f>O239*H239</f>
        <v>0</v>
      </c>
      <c r="Q239" s="258">
        <v>0</v>
      </c>
      <c r="R239" s="258">
        <f>Q239*H239</f>
        <v>0</v>
      </c>
      <c r="S239" s="258">
        <v>0</v>
      </c>
      <c r="T239" s="25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60" t="s">
        <v>185</v>
      </c>
      <c r="AT239" s="260" t="s">
        <v>180</v>
      </c>
      <c r="AU239" s="260" t="s">
        <v>95</v>
      </c>
      <c r="AY239" s="18" t="s">
        <v>178</v>
      </c>
      <c r="BE239" s="261">
        <f>IF(N239="základní",J239,0)</f>
        <v>0</v>
      </c>
      <c r="BF239" s="261">
        <f>IF(N239="snížená",J239,0)</f>
        <v>0</v>
      </c>
      <c r="BG239" s="261">
        <f>IF(N239="zákl. přenesená",J239,0)</f>
        <v>0</v>
      </c>
      <c r="BH239" s="261">
        <f>IF(N239="sníž. přenesená",J239,0)</f>
        <v>0</v>
      </c>
      <c r="BI239" s="261">
        <f>IF(N239="nulová",J239,0)</f>
        <v>0</v>
      </c>
      <c r="BJ239" s="18" t="s">
        <v>93</v>
      </c>
      <c r="BK239" s="261">
        <f>ROUND(I239*H239,2)</f>
        <v>0</v>
      </c>
      <c r="BL239" s="18" t="s">
        <v>185</v>
      </c>
      <c r="BM239" s="260" t="s">
        <v>629</v>
      </c>
    </row>
    <row r="240" spans="1:51" s="13" customFormat="1" ht="12">
      <c r="A240" s="13"/>
      <c r="B240" s="262"/>
      <c r="C240" s="263"/>
      <c r="D240" s="264" t="s">
        <v>187</v>
      </c>
      <c r="E240" s="265" t="s">
        <v>1</v>
      </c>
      <c r="F240" s="266" t="s">
        <v>630</v>
      </c>
      <c r="G240" s="263"/>
      <c r="H240" s="265" t="s">
        <v>1</v>
      </c>
      <c r="I240" s="267"/>
      <c r="J240" s="263"/>
      <c r="K240" s="263"/>
      <c r="L240" s="268"/>
      <c r="M240" s="269"/>
      <c r="N240" s="270"/>
      <c r="O240" s="270"/>
      <c r="P240" s="270"/>
      <c r="Q240" s="270"/>
      <c r="R240" s="270"/>
      <c r="S240" s="270"/>
      <c r="T240" s="27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2" t="s">
        <v>187</v>
      </c>
      <c r="AU240" s="272" t="s">
        <v>95</v>
      </c>
      <c r="AV240" s="13" t="s">
        <v>93</v>
      </c>
      <c r="AW240" s="13" t="s">
        <v>41</v>
      </c>
      <c r="AX240" s="13" t="s">
        <v>86</v>
      </c>
      <c r="AY240" s="272" t="s">
        <v>178</v>
      </c>
    </row>
    <row r="241" spans="1:51" s="15" customFormat="1" ht="12">
      <c r="A241" s="15"/>
      <c r="B241" s="284"/>
      <c r="C241" s="285"/>
      <c r="D241" s="264" t="s">
        <v>187</v>
      </c>
      <c r="E241" s="286" t="s">
        <v>1</v>
      </c>
      <c r="F241" s="287" t="s">
        <v>631</v>
      </c>
      <c r="G241" s="285"/>
      <c r="H241" s="288">
        <v>1245</v>
      </c>
      <c r="I241" s="289"/>
      <c r="J241" s="285"/>
      <c r="K241" s="285"/>
      <c r="L241" s="290"/>
      <c r="M241" s="291"/>
      <c r="N241" s="292"/>
      <c r="O241" s="292"/>
      <c r="P241" s="292"/>
      <c r="Q241" s="292"/>
      <c r="R241" s="292"/>
      <c r="S241" s="292"/>
      <c r="T241" s="29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4" t="s">
        <v>187</v>
      </c>
      <c r="AU241" s="294" t="s">
        <v>95</v>
      </c>
      <c r="AV241" s="15" t="s">
        <v>95</v>
      </c>
      <c r="AW241" s="15" t="s">
        <v>41</v>
      </c>
      <c r="AX241" s="15" t="s">
        <v>93</v>
      </c>
      <c r="AY241" s="294" t="s">
        <v>178</v>
      </c>
    </row>
    <row r="242" spans="1:63" s="12" customFormat="1" ht="22.8" customHeight="1">
      <c r="A242" s="12"/>
      <c r="B242" s="233"/>
      <c r="C242" s="234"/>
      <c r="D242" s="235" t="s">
        <v>85</v>
      </c>
      <c r="E242" s="247" t="s">
        <v>632</v>
      </c>
      <c r="F242" s="247" t="s">
        <v>633</v>
      </c>
      <c r="G242" s="234"/>
      <c r="H242" s="234"/>
      <c r="I242" s="237"/>
      <c r="J242" s="248">
        <f>BK242</f>
        <v>0</v>
      </c>
      <c r="K242" s="234"/>
      <c r="L242" s="239"/>
      <c r="M242" s="240"/>
      <c r="N242" s="241"/>
      <c r="O242" s="241"/>
      <c r="P242" s="242">
        <f>SUM(P243:P256)</f>
        <v>0</v>
      </c>
      <c r="Q242" s="241"/>
      <c r="R242" s="242">
        <f>SUM(R243:R256)</f>
        <v>9.8618</v>
      </c>
      <c r="S242" s="241"/>
      <c r="T242" s="243">
        <f>SUM(T243:T256)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44" t="s">
        <v>93</v>
      </c>
      <c r="AT242" s="245" t="s">
        <v>85</v>
      </c>
      <c r="AU242" s="245" t="s">
        <v>93</v>
      </c>
      <c r="AY242" s="244" t="s">
        <v>178</v>
      </c>
      <c r="BK242" s="246">
        <f>SUM(BK243:BK256)</f>
        <v>0</v>
      </c>
    </row>
    <row r="243" spans="1:65" s="2" customFormat="1" ht="16.5" customHeight="1">
      <c r="A243" s="40"/>
      <c r="B243" s="41"/>
      <c r="C243" s="249" t="s">
        <v>363</v>
      </c>
      <c r="D243" s="249" t="s">
        <v>180</v>
      </c>
      <c r="E243" s="250" t="s">
        <v>634</v>
      </c>
      <c r="F243" s="251" t="s">
        <v>635</v>
      </c>
      <c r="G243" s="252" t="s">
        <v>183</v>
      </c>
      <c r="H243" s="253">
        <v>26</v>
      </c>
      <c r="I243" s="254"/>
      <c r="J243" s="255">
        <f>ROUND(I243*H243,2)</f>
        <v>0</v>
      </c>
      <c r="K243" s="251" t="s">
        <v>348</v>
      </c>
      <c r="L243" s="46"/>
      <c r="M243" s="256" t="s">
        <v>1</v>
      </c>
      <c r="N243" s="257" t="s">
        <v>51</v>
      </c>
      <c r="O243" s="93"/>
      <c r="P243" s="258">
        <f>O243*H243</f>
        <v>0</v>
      </c>
      <c r="Q243" s="258">
        <v>0</v>
      </c>
      <c r="R243" s="258">
        <f>Q243*H243</f>
        <v>0</v>
      </c>
      <c r="S243" s="258">
        <v>0</v>
      </c>
      <c r="T243" s="25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60" t="s">
        <v>185</v>
      </c>
      <c r="AT243" s="260" t="s">
        <v>180</v>
      </c>
      <c r="AU243" s="260" t="s">
        <v>95</v>
      </c>
      <c r="AY243" s="18" t="s">
        <v>178</v>
      </c>
      <c r="BE243" s="261">
        <f>IF(N243="základní",J243,0)</f>
        <v>0</v>
      </c>
      <c r="BF243" s="261">
        <f>IF(N243="snížená",J243,0)</f>
        <v>0</v>
      </c>
      <c r="BG243" s="261">
        <f>IF(N243="zákl. přenesená",J243,0)</f>
        <v>0</v>
      </c>
      <c r="BH243" s="261">
        <f>IF(N243="sníž. přenesená",J243,0)</f>
        <v>0</v>
      </c>
      <c r="BI243" s="261">
        <f>IF(N243="nulová",J243,0)</f>
        <v>0</v>
      </c>
      <c r="BJ243" s="18" t="s">
        <v>93</v>
      </c>
      <c r="BK243" s="261">
        <f>ROUND(I243*H243,2)</f>
        <v>0</v>
      </c>
      <c r="BL243" s="18" t="s">
        <v>185</v>
      </c>
      <c r="BM243" s="260" t="s">
        <v>636</v>
      </c>
    </row>
    <row r="244" spans="1:51" s="13" customFormat="1" ht="12">
      <c r="A244" s="13"/>
      <c r="B244" s="262"/>
      <c r="C244" s="263"/>
      <c r="D244" s="264" t="s">
        <v>187</v>
      </c>
      <c r="E244" s="265" t="s">
        <v>1</v>
      </c>
      <c r="F244" s="266" t="s">
        <v>570</v>
      </c>
      <c r="G244" s="263"/>
      <c r="H244" s="265" t="s">
        <v>1</v>
      </c>
      <c r="I244" s="267"/>
      <c r="J244" s="263"/>
      <c r="K244" s="263"/>
      <c r="L244" s="268"/>
      <c r="M244" s="269"/>
      <c r="N244" s="270"/>
      <c r="O244" s="270"/>
      <c r="P244" s="270"/>
      <c r="Q244" s="270"/>
      <c r="R244" s="270"/>
      <c r="S244" s="270"/>
      <c r="T244" s="27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2" t="s">
        <v>187</v>
      </c>
      <c r="AU244" s="272" t="s">
        <v>95</v>
      </c>
      <c r="AV244" s="13" t="s">
        <v>93</v>
      </c>
      <c r="AW244" s="13" t="s">
        <v>41</v>
      </c>
      <c r="AX244" s="13" t="s">
        <v>86</v>
      </c>
      <c r="AY244" s="272" t="s">
        <v>178</v>
      </c>
    </row>
    <row r="245" spans="1:51" s="15" customFormat="1" ht="12">
      <c r="A245" s="15"/>
      <c r="B245" s="284"/>
      <c r="C245" s="285"/>
      <c r="D245" s="264" t="s">
        <v>187</v>
      </c>
      <c r="E245" s="286" t="s">
        <v>1</v>
      </c>
      <c r="F245" s="287" t="s">
        <v>637</v>
      </c>
      <c r="G245" s="285"/>
      <c r="H245" s="288">
        <v>26</v>
      </c>
      <c r="I245" s="289"/>
      <c r="J245" s="285"/>
      <c r="K245" s="285"/>
      <c r="L245" s="290"/>
      <c r="M245" s="291"/>
      <c r="N245" s="292"/>
      <c r="O245" s="292"/>
      <c r="P245" s="292"/>
      <c r="Q245" s="292"/>
      <c r="R245" s="292"/>
      <c r="S245" s="292"/>
      <c r="T245" s="29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4" t="s">
        <v>187</v>
      </c>
      <c r="AU245" s="294" t="s">
        <v>95</v>
      </c>
      <c r="AV245" s="15" t="s">
        <v>95</v>
      </c>
      <c r="AW245" s="15" t="s">
        <v>41</v>
      </c>
      <c r="AX245" s="15" t="s">
        <v>93</v>
      </c>
      <c r="AY245" s="294" t="s">
        <v>178</v>
      </c>
    </row>
    <row r="246" spans="1:65" s="2" customFormat="1" ht="16.5" customHeight="1">
      <c r="A246" s="40"/>
      <c r="B246" s="41"/>
      <c r="C246" s="249" t="s">
        <v>365</v>
      </c>
      <c r="D246" s="249" t="s">
        <v>180</v>
      </c>
      <c r="E246" s="250" t="s">
        <v>638</v>
      </c>
      <c r="F246" s="251" t="s">
        <v>639</v>
      </c>
      <c r="G246" s="252" t="s">
        <v>183</v>
      </c>
      <c r="H246" s="253">
        <v>26</v>
      </c>
      <c r="I246" s="254"/>
      <c r="J246" s="255">
        <f>ROUND(I246*H246,2)</f>
        <v>0</v>
      </c>
      <c r="K246" s="251" t="s">
        <v>348</v>
      </c>
      <c r="L246" s="46"/>
      <c r="M246" s="256" t="s">
        <v>1</v>
      </c>
      <c r="N246" s="257" t="s">
        <v>51</v>
      </c>
      <c r="O246" s="93"/>
      <c r="P246" s="258">
        <f>O246*H246</f>
        <v>0</v>
      </c>
      <c r="Q246" s="258">
        <v>0.138</v>
      </c>
      <c r="R246" s="258">
        <f>Q246*H246</f>
        <v>3.588</v>
      </c>
      <c r="S246" s="258">
        <v>0</v>
      </c>
      <c r="T246" s="25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60" t="s">
        <v>185</v>
      </c>
      <c r="AT246" s="260" t="s">
        <v>180</v>
      </c>
      <c r="AU246" s="260" t="s">
        <v>95</v>
      </c>
      <c r="AY246" s="18" t="s">
        <v>178</v>
      </c>
      <c r="BE246" s="261">
        <f>IF(N246="základní",J246,0)</f>
        <v>0</v>
      </c>
      <c r="BF246" s="261">
        <f>IF(N246="snížená",J246,0)</f>
        <v>0</v>
      </c>
      <c r="BG246" s="261">
        <f>IF(N246="zákl. přenesená",J246,0)</f>
        <v>0</v>
      </c>
      <c r="BH246" s="261">
        <f>IF(N246="sníž. přenesená",J246,0)</f>
        <v>0</v>
      </c>
      <c r="BI246" s="261">
        <f>IF(N246="nulová",J246,0)</f>
        <v>0</v>
      </c>
      <c r="BJ246" s="18" t="s">
        <v>93</v>
      </c>
      <c r="BK246" s="261">
        <f>ROUND(I246*H246,2)</f>
        <v>0</v>
      </c>
      <c r="BL246" s="18" t="s">
        <v>185</v>
      </c>
      <c r="BM246" s="260" t="s">
        <v>640</v>
      </c>
    </row>
    <row r="247" spans="1:51" s="13" customFormat="1" ht="12">
      <c r="A247" s="13"/>
      <c r="B247" s="262"/>
      <c r="C247" s="263"/>
      <c r="D247" s="264" t="s">
        <v>187</v>
      </c>
      <c r="E247" s="265" t="s">
        <v>1</v>
      </c>
      <c r="F247" s="266" t="s">
        <v>641</v>
      </c>
      <c r="G247" s="263"/>
      <c r="H247" s="265" t="s">
        <v>1</v>
      </c>
      <c r="I247" s="267"/>
      <c r="J247" s="263"/>
      <c r="K247" s="263"/>
      <c r="L247" s="268"/>
      <c r="M247" s="269"/>
      <c r="N247" s="270"/>
      <c r="O247" s="270"/>
      <c r="P247" s="270"/>
      <c r="Q247" s="270"/>
      <c r="R247" s="270"/>
      <c r="S247" s="270"/>
      <c r="T247" s="27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2" t="s">
        <v>187</v>
      </c>
      <c r="AU247" s="272" t="s">
        <v>95</v>
      </c>
      <c r="AV247" s="13" t="s">
        <v>93</v>
      </c>
      <c r="AW247" s="13" t="s">
        <v>41</v>
      </c>
      <c r="AX247" s="13" t="s">
        <v>86</v>
      </c>
      <c r="AY247" s="272" t="s">
        <v>178</v>
      </c>
    </row>
    <row r="248" spans="1:51" s="15" customFormat="1" ht="12">
      <c r="A248" s="15"/>
      <c r="B248" s="284"/>
      <c r="C248" s="285"/>
      <c r="D248" s="264" t="s">
        <v>187</v>
      </c>
      <c r="E248" s="286" t="s">
        <v>1</v>
      </c>
      <c r="F248" s="287" t="s">
        <v>642</v>
      </c>
      <c r="G248" s="285"/>
      <c r="H248" s="288">
        <v>26</v>
      </c>
      <c r="I248" s="289"/>
      <c r="J248" s="285"/>
      <c r="K248" s="285"/>
      <c r="L248" s="290"/>
      <c r="M248" s="291"/>
      <c r="N248" s="292"/>
      <c r="O248" s="292"/>
      <c r="P248" s="292"/>
      <c r="Q248" s="292"/>
      <c r="R248" s="292"/>
      <c r="S248" s="292"/>
      <c r="T248" s="29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4" t="s">
        <v>187</v>
      </c>
      <c r="AU248" s="294" t="s">
        <v>95</v>
      </c>
      <c r="AV248" s="15" t="s">
        <v>95</v>
      </c>
      <c r="AW248" s="15" t="s">
        <v>41</v>
      </c>
      <c r="AX248" s="15" t="s">
        <v>93</v>
      </c>
      <c r="AY248" s="294" t="s">
        <v>178</v>
      </c>
    </row>
    <row r="249" spans="1:65" s="2" customFormat="1" ht="16.5" customHeight="1">
      <c r="A249" s="40"/>
      <c r="B249" s="41"/>
      <c r="C249" s="249" t="s">
        <v>368</v>
      </c>
      <c r="D249" s="249" t="s">
        <v>180</v>
      </c>
      <c r="E249" s="250" t="s">
        <v>643</v>
      </c>
      <c r="F249" s="251" t="s">
        <v>644</v>
      </c>
      <c r="G249" s="252" t="s">
        <v>183</v>
      </c>
      <c r="H249" s="253">
        <v>26</v>
      </c>
      <c r="I249" s="254"/>
      <c r="J249" s="255">
        <f>ROUND(I249*H249,2)</f>
        <v>0</v>
      </c>
      <c r="K249" s="251" t="s">
        <v>184</v>
      </c>
      <c r="L249" s="46"/>
      <c r="M249" s="256" t="s">
        <v>1</v>
      </c>
      <c r="N249" s="257" t="s">
        <v>51</v>
      </c>
      <c r="O249" s="93"/>
      <c r="P249" s="258">
        <f>O249*H249</f>
        <v>0</v>
      </c>
      <c r="Q249" s="258">
        <v>0.0868</v>
      </c>
      <c r="R249" s="258">
        <f>Q249*H249</f>
        <v>2.2568</v>
      </c>
      <c r="S249" s="258">
        <v>0</v>
      </c>
      <c r="T249" s="25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60" t="s">
        <v>185</v>
      </c>
      <c r="AT249" s="260" t="s">
        <v>180</v>
      </c>
      <c r="AU249" s="260" t="s">
        <v>95</v>
      </c>
      <c r="AY249" s="18" t="s">
        <v>178</v>
      </c>
      <c r="BE249" s="261">
        <f>IF(N249="základní",J249,0)</f>
        <v>0</v>
      </c>
      <c r="BF249" s="261">
        <f>IF(N249="snížená",J249,0)</f>
        <v>0</v>
      </c>
      <c r="BG249" s="261">
        <f>IF(N249="zákl. přenesená",J249,0)</f>
        <v>0</v>
      </c>
      <c r="BH249" s="261">
        <f>IF(N249="sníž. přenesená",J249,0)</f>
        <v>0</v>
      </c>
      <c r="BI249" s="261">
        <f>IF(N249="nulová",J249,0)</f>
        <v>0</v>
      </c>
      <c r="BJ249" s="18" t="s">
        <v>93</v>
      </c>
      <c r="BK249" s="261">
        <f>ROUND(I249*H249,2)</f>
        <v>0</v>
      </c>
      <c r="BL249" s="18" t="s">
        <v>185</v>
      </c>
      <c r="BM249" s="260" t="s">
        <v>645</v>
      </c>
    </row>
    <row r="250" spans="1:51" s="13" customFormat="1" ht="12">
      <c r="A250" s="13"/>
      <c r="B250" s="262"/>
      <c r="C250" s="263"/>
      <c r="D250" s="264" t="s">
        <v>187</v>
      </c>
      <c r="E250" s="265" t="s">
        <v>1</v>
      </c>
      <c r="F250" s="266" t="s">
        <v>646</v>
      </c>
      <c r="G250" s="263"/>
      <c r="H250" s="265" t="s">
        <v>1</v>
      </c>
      <c r="I250" s="267"/>
      <c r="J250" s="263"/>
      <c r="K250" s="263"/>
      <c r="L250" s="268"/>
      <c r="M250" s="269"/>
      <c r="N250" s="270"/>
      <c r="O250" s="270"/>
      <c r="P250" s="270"/>
      <c r="Q250" s="270"/>
      <c r="R250" s="270"/>
      <c r="S250" s="270"/>
      <c r="T250" s="27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2" t="s">
        <v>187</v>
      </c>
      <c r="AU250" s="272" t="s">
        <v>95</v>
      </c>
      <c r="AV250" s="13" t="s">
        <v>93</v>
      </c>
      <c r="AW250" s="13" t="s">
        <v>41</v>
      </c>
      <c r="AX250" s="13" t="s">
        <v>86</v>
      </c>
      <c r="AY250" s="272" t="s">
        <v>178</v>
      </c>
    </row>
    <row r="251" spans="1:51" s="13" customFormat="1" ht="12">
      <c r="A251" s="13"/>
      <c r="B251" s="262"/>
      <c r="C251" s="263"/>
      <c r="D251" s="264" t="s">
        <v>187</v>
      </c>
      <c r="E251" s="265" t="s">
        <v>1</v>
      </c>
      <c r="F251" s="266" t="s">
        <v>647</v>
      </c>
      <c r="G251" s="263"/>
      <c r="H251" s="265" t="s">
        <v>1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2" t="s">
        <v>187</v>
      </c>
      <c r="AU251" s="272" t="s">
        <v>95</v>
      </c>
      <c r="AV251" s="13" t="s">
        <v>93</v>
      </c>
      <c r="AW251" s="13" t="s">
        <v>41</v>
      </c>
      <c r="AX251" s="13" t="s">
        <v>86</v>
      </c>
      <c r="AY251" s="272" t="s">
        <v>178</v>
      </c>
    </row>
    <row r="252" spans="1:51" s="15" customFormat="1" ht="12">
      <c r="A252" s="15"/>
      <c r="B252" s="284"/>
      <c r="C252" s="285"/>
      <c r="D252" s="264" t="s">
        <v>187</v>
      </c>
      <c r="E252" s="286" t="s">
        <v>1</v>
      </c>
      <c r="F252" s="287" t="s">
        <v>648</v>
      </c>
      <c r="G252" s="285"/>
      <c r="H252" s="288">
        <v>26</v>
      </c>
      <c r="I252" s="289"/>
      <c r="J252" s="285"/>
      <c r="K252" s="285"/>
      <c r="L252" s="290"/>
      <c r="M252" s="291"/>
      <c r="N252" s="292"/>
      <c r="O252" s="292"/>
      <c r="P252" s="292"/>
      <c r="Q252" s="292"/>
      <c r="R252" s="292"/>
      <c r="S252" s="292"/>
      <c r="T252" s="29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4" t="s">
        <v>187</v>
      </c>
      <c r="AU252" s="294" t="s">
        <v>95</v>
      </c>
      <c r="AV252" s="15" t="s">
        <v>95</v>
      </c>
      <c r="AW252" s="15" t="s">
        <v>41</v>
      </c>
      <c r="AX252" s="15" t="s">
        <v>93</v>
      </c>
      <c r="AY252" s="294" t="s">
        <v>178</v>
      </c>
    </row>
    <row r="253" spans="1:65" s="2" customFormat="1" ht="16.5" customHeight="1">
      <c r="A253" s="40"/>
      <c r="B253" s="41"/>
      <c r="C253" s="306" t="s">
        <v>372</v>
      </c>
      <c r="D253" s="306" t="s">
        <v>277</v>
      </c>
      <c r="E253" s="307" t="s">
        <v>649</v>
      </c>
      <c r="F253" s="308" t="s">
        <v>650</v>
      </c>
      <c r="G253" s="309" t="s">
        <v>183</v>
      </c>
      <c r="H253" s="310">
        <v>26.78</v>
      </c>
      <c r="I253" s="311"/>
      <c r="J253" s="312">
        <f>ROUND(I253*H253,2)</f>
        <v>0</v>
      </c>
      <c r="K253" s="308" t="s">
        <v>348</v>
      </c>
      <c r="L253" s="313"/>
      <c r="M253" s="314" t="s">
        <v>1</v>
      </c>
      <c r="N253" s="315" t="s">
        <v>51</v>
      </c>
      <c r="O253" s="93"/>
      <c r="P253" s="258">
        <f>O253*H253</f>
        <v>0</v>
      </c>
      <c r="Q253" s="258">
        <v>0.15</v>
      </c>
      <c r="R253" s="258">
        <f>Q253*H253</f>
        <v>4.017</v>
      </c>
      <c r="S253" s="258">
        <v>0</v>
      </c>
      <c r="T253" s="25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60" t="s">
        <v>250</v>
      </c>
      <c r="AT253" s="260" t="s">
        <v>277</v>
      </c>
      <c r="AU253" s="260" t="s">
        <v>95</v>
      </c>
      <c r="AY253" s="18" t="s">
        <v>178</v>
      </c>
      <c r="BE253" s="261">
        <f>IF(N253="základní",J253,0)</f>
        <v>0</v>
      </c>
      <c r="BF253" s="261">
        <f>IF(N253="snížená",J253,0)</f>
        <v>0</v>
      </c>
      <c r="BG253" s="261">
        <f>IF(N253="zákl. přenesená",J253,0)</f>
        <v>0</v>
      </c>
      <c r="BH253" s="261">
        <f>IF(N253="sníž. přenesená",J253,0)</f>
        <v>0</v>
      </c>
      <c r="BI253" s="261">
        <f>IF(N253="nulová",J253,0)</f>
        <v>0</v>
      </c>
      <c r="BJ253" s="18" t="s">
        <v>93</v>
      </c>
      <c r="BK253" s="261">
        <f>ROUND(I253*H253,2)</f>
        <v>0</v>
      </c>
      <c r="BL253" s="18" t="s">
        <v>185</v>
      </c>
      <c r="BM253" s="260" t="s">
        <v>651</v>
      </c>
    </row>
    <row r="254" spans="1:51" s="13" customFormat="1" ht="12">
      <c r="A254" s="13"/>
      <c r="B254" s="262"/>
      <c r="C254" s="263"/>
      <c r="D254" s="264" t="s">
        <v>187</v>
      </c>
      <c r="E254" s="265" t="s">
        <v>1</v>
      </c>
      <c r="F254" s="266" t="s">
        <v>652</v>
      </c>
      <c r="G254" s="263"/>
      <c r="H254" s="265" t="s">
        <v>1</v>
      </c>
      <c r="I254" s="267"/>
      <c r="J254" s="263"/>
      <c r="K254" s="263"/>
      <c r="L254" s="268"/>
      <c r="M254" s="269"/>
      <c r="N254" s="270"/>
      <c r="O254" s="270"/>
      <c r="P254" s="270"/>
      <c r="Q254" s="270"/>
      <c r="R254" s="270"/>
      <c r="S254" s="270"/>
      <c r="T254" s="27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2" t="s">
        <v>187</v>
      </c>
      <c r="AU254" s="272" t="s">
        <v>95</v>
      </c>
      <c r="AV254" s="13" t="s">
        <v>93</v>
      </c>
      <c r="AW254" s="13" t="s">
        <v>41</v>
      </c>
      <c r="AX254" s="13" t="s">
        <v>86</v>
      </c>
      <c r="AY254" s="272" t="s">
        <v>178</v>
      </c>
    </row>
    <row r="255" spans="1:51" s="15" customFormat="1" ht="12">
      <c r="A255" s="15"/>
      <c r="B255" s="284"/>
      <c r="C255" s="285"/>
      <c r="D255" s="264" t="s">
        <v>187</v>
      </c>
      <c r="E255" s="286" t="s">
        <v>1</v>
      </c>
      <c r="F255" s="287" t="s">
        <v>653</v>
      </c>
      <c r="G255" s="285"/>
      <c r="H255" s="288">
        <v>26.78</v>
      </c>
      <c r="I255" s="289"/>
      <c r="J255" s="285"/>
      <c r="K255" s="285"/>
      <c r="L255" s="290"/>
      <c r="M255" s="291"/>
      <c r="N255" s="292"/>
      <c r="O255" s="292"/>
      <c r="P255" s="292"/>
      <c r="Q255" s="292"/>
      <c r="R255" s="292"/>
      <c r="S255" s="292"/>
      <c r="T255" s="29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4" t="s">
        <v>187</v>
      </c>
      <c r="AU255" s="294" t="s">
        <v>95</v>
      </c>
      <c r="AV255" s="15" t="s">
        <v>95</v>
      </c>
      <c r="AW255" s="15" t="s">
        <v>41</v>
      </c>
      <c r="AX255" s="15" t="s">
        <v>93</v>
      </c>
      <c r="AY255" s="294" t="s">
        <v>178</v>
      </c>
    </row>
    <row r="256" spans="1:65" s="2" customFormat="1" ht="16.5" customHeight="1">
      <c r="A256" s="40"/>
      <c r="B256" s="41"/>
      <c r="C256" s="249" t="s">
        <v>379</v>
      </c>
      <c r="D256" s="249" t="s">
        <v>180</v>
      </c>
      <c r="E256" s="250" t="s">
        <v>600</v>
      </c>
      <c r="F256" s="251" t="s">
        <v>601</v>
      </c>
      <c r="G256" s="252" t="s">
        <v>262</v>
      </c>
      <c r="H256" s="253">
        <v>9.862</v>
      </c>
      <c r="I256" s="254"/>
      <c r="J256" s="255">
        <f>ROUND(I256*H256,2)</f>
        <v>0</v>
      </c>
      <c r="K256" s="251" t="s">
        <v>184</v>
      </c>
      <c r="L256" s="46"/>
      <c r="M256" s="256" t="s">
        <v>1</v>
      </c>
      <c r="N256" s="257" t="s">
        <v>51</v>
      </c>
      <c r="O256" s="93"/>
      <c r="P256" s="258">
        <f>O256*H256</f>
        <v>0</v>
      </c>
      <c r="Q256" s="258">
        <v>0</v>
      </c>
      <c r="R256" s="258">
        <f>Q256*H256</f>
        <v>0</v>
      </c>
      <c r="S256" s="258">
        <v>0</v>
      </c>
      <c r="T256" s="25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60" t="s">
        <v>185</v>
      </c>
      <c r="AT256" s="260" t="s">
        <v>180</v>
      </c>
      <c r="AU256" s="260" t="s">
        <v>95</v>
      </c>
      <c r="AY256" s="18" t="s">
        <v>178</v>
      </c>
      <c r="BE256" s="261">
        <f>IF(N256="základní",J256,0)</f>
        <v>0</v>
      </c>
      <c r="BF256" s="261">
        <f>IF(N256="snížená",J256,0)</f>
        <v>0</v>
      </c>
      <c r="BG256" s="261">
        <f>IF(N256="zákl. přenesená",J256,0)</f>
        <v>0</v>
      </c>
      <c r="BH256" s="261">
        <f>IF(N256="sníž. přenesená",J256,0)</f>
        <v>0</v>
      </c>
      <c r="BI256" s="261">
        <f>IF(N256="nulová",J256,0)</f>
        <v>0</v>
      </c>
      <c r="BJ256" s="18" t="s">
        <v>93</v>
      </c>
      <c r="BK256" s="261">
        <f>ROUND(I256*H256,2)</f>
        <v>0</v>
      </c>
      <c r="BL256" s="18" t="s">
        <v>185</v>
      </c>
      <c r="BM256" s="260" t="s">
        <v>654</v>
      </c>
    </row>
    <row r="257" spans="1:63" s="12" customFormat="1" ht="22.8" customHeight="1">
      <c r="A257" s="12"/>
      <c r="B257" s="233"/>
      <c r="C257" s="234"/>
      <c r="D257" s="235" t="s">
        <v>85</v>
      </c>
      <c r="E257" s="247" t="s">
        <v>655</v>
      </c>
      <c r="F257" s="247" t="s">
        <v>656</v>
      </c>
      <c r="G257" s="234"/>
      <c r="H257" s="234"/>
      <c r="I257" s="237"/>
      <c r="J257" s="248">
        <f>BK257</f>
        <v>0</v>
      </c>
      <c r="K257" s="234"/>
      <c r="L257" s="239"/>
      <c r="M257" s="240"/>
      <c r="N257" s="241"/>
      <c r="O257" s="241"/>
      <c r="P257" s="242">
        <f>SUM(P258:P273)</f>
        <v>0</v>
      </c>
      <c r="Q257" s="241"/>
      <c r="R257" s="242">
        <f>SUM(R258:R273)</f>
        <v>1.291</v>
      </c>
      <c r="S257" s="241"/>
      <c r="T257" s="243">
        <f>SUM(T258:T273)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44" t="s">
        <v>93</v>
      </c>
      <c r="AT257" s="245" t="s">
        <v>85</v>
      </c>
      <c r="AU257" s="245" t="s">
        <v>93</v>
      </c>
      <c r="AY257" s="244" t="s">
        <v>178</v>
      </c>
      <c r="BK257" s="246">
        <f>SUM(BK258:BK273)</f>
        <v>0</v>
      </c>
    </row>
    <row r="258" spans="1:65" s="2" customFormat="1" ht="16.5" customHeight="1">
      <c r="A258" s="40"/>
      <c r="B258" s="41"/>
      <c r="C258" s="249" t="s">
        <v>383</v>
      </c>
      <c r="D258" s="249" t="s">
        <v>180</v>
      </c>
      <c r="E258" s="250" t="s">
        <v>657</v>
      </c>
      <c r="F258" s="251" t="s">
        <v>658</v>
      </c>
      <c r="G258" s="252" t="s">
        <v>298</v>
      </c>
      <c r="H258" s="253">
        <v>6</v>
      </c>
      <c r="I258" s="254"/>
      <c r="J258" s="255">
        <f>ROUND(I258*H258,2)</f>
        <v>0</v>
      </c>
      <c r="K258" s="251" t="s">
        <v>184</v>
      </c>
      <c r="L258" s="46"/>
      <c r="M258" s="256" t="s">
        <v>1</v>
      </c>
      <c r="N258" s="257" t="s">
        <v>51</v>
      </c>
      <c r="O258" s="93"/>
      <c r="P258" s="258">
        <f>O258*H258</f>
        <v>0</v>
      </c>
      <c r="Q258" s="258">
        <v>0</v>
      </c>
      <c r="R258" s="258">
        <f>Q258*H258</f>
        <v>0</v>
      </c>
      <c r="S258" s="258">
        <v>0</v>
      </c>
      <c r="T258" s="259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60" t="s">
        <v>185</v>
      </c>
      <c r="AT258" s="260" t="s">
        <v>180</v>
      </c>
      <c r="AU258" s="260" t="s">
        <v>95</v>
      </c>
      <c r="AY258" s="18" t="s">
        <v>178</v>
      </c>
      <c r="BE258" s="261">
        <f>IF(N258="základní",J258,0)</f>
        <v>0</v>
      </c>
      <c r="BF258" s="261">
        <f>IF(N258="snížená",J258,0)</f>
        <v>0</v>
      </c>
      <c r="BG258" s="261">
        <f>IF(N258="zákl. přenesená",J258,0)</f>
        <v>0</v>
      </c>
      <c r="BH258" s="261">
        <f>IF(N258="sníž. přenesená",J258,0)</f>
        <v>0</v>
      </c>
      <c r="BI258" s="261">
        <f>IF(N258="nulová",J258,0)</f>
        <v>0</v>
      </c>
      <c r="BJ258" s="18" t="s">
        <v>93</v>
      </c>
      <c r="BK258" s="261">
        <f>ROUND(I258*H258,2)</f>
        <v>0</v>
      </c>
      <c r="BL258" s="18" t="s">
        <v>185</v>
      </c>
      <c r="BM258" s="260" t="s">
        <v>659</v>
      </c>
    </row>
    <row r="259" spans="1:51" s="13" customFormat="1" ht="12">
      <c r="A259" s="13"/>
      <c r="B259" s="262"/>
      <c r="C259" s="263"/>
      <c r="D259" s="264" t="s">
        <v>187</v>
      </c>
      <c r="E259" s="265" t="s">
        <v>1</v>
      </c>
      <c r="F259" s="266" t="s">
        <v>660</v>
      </c>
      <c r="G259" s="263"/>
      <c r="H259" s="265" t="s">
        <v>1</v>
      </c>
      <c r="I259" s="267"/>
      <c r="J259" s="263"/>
      <c r="K259" s="263"/>
      <c r="L259" s="268"/>
      <c r="M259" s="269"/>
      <c r="N259" s="270"/>
      <c r="O259" s="270"/>
      <c r="P259" s="270"/>
      <c r="Q259" s="270"/>
      <c r="R259" s="270"/>
      <c r="S259" s="270"/>
      <c r="T259" s="27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2" t="s">
        <v>187</v>
      </c>
      <c r="AU259" s="272" t="s">
        <v>95</v>
      </c>
      <c r="AV259" s="13" t="s">
        <v>93</v>
      </c>
      <c r="AW259" s="13" t="s">
        <v>41</v>
      </c>
      <c r="AX259" s="13" t="s">
        <v>86</v>
      </c>
      <c r="AY259" s="272" t="s">
        <v>178</v>
      </c>
    </row>
    <row r="260" spans="1:51" s="13" customFormat="1" ht="12">
      <c r="A260" s="13"/>
      <c r="B260" s="262"/>
      <c r="C260" s="263"/>
      <c r="D260" s="264" t="s">
        <v>187</v>
      </c>
      <c r="E260" s="265" t="s">
        <v>1</v>
      </c>
      <c r="F260" s="266" t="s">
        <v>661</v>
      </c>
      <c r="G260" s="263"/>
      <c r="H260" s="265" t="s">
        <v>1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2" t="s">
        <v>187</v>
      </c>
      <c r="AU260" s="272" t="s">
        <v>95</v>
      </c>
      <c r="AV260" s="13" t="s">
        <v>93</v>
      </c>
      <c r="AW260" s="13" t="s">
        <v>41</v>
      </c>
      <c r="AX260" s="13" t="s">
        <v>86</v>
      </c>
      <c r="AY260" s="272" t="s">
        <v>178</v>
      </c>
    </row>
    <row r="261" spans="1:51" s="15" customFormat="1" ht="12">
      <c r="A261" s="15"/>
      <c r="B261" s="284"/>
      <c r="C261" s="285"/>
      <c r="D261" s="264" t="s">
        <v>187</v>
      </c>
      <c r="E261" s="286" t="s">
        <v>1</v>
      </c>
      <c r="F261" s="287" t="s">
        <v>662</v>
      </c>
      <c r="G261" s="285"/>
      <c r="H261" s="288">
        <v>6</v>
      </c>
      <c r="I261" s="289"/>
      <c r="J261" s="285"/>
      <c r="K261" s="285"/>
      <c r="L261" s="290"/>
      <c r="M261" s="291"/>
      <c r="N261" s="292"/>
      <c r="O261" s="292"/>
      <c r="P261" s="292"/>
      <c r="Q261" s="292"/>
      <c r="R261" s="292"/>
      <c r="S261" s="292"/>
      <c r="T261" s="29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94" t="s">
        <v>187</v>
      </c>
      <c r="AU261" s="294" t="s">
        <v>95</v>
      </c>
      <c r="AV261" s="15" t="s">
        <v>95</v>
      </c>
      <c r="AW261" s="15" t="s">
        <v>41</v>
      </c>
      <c r="AX261" s="15" t="s">
        <v>86</v>
      </c>
      <c r="AY261" s="294" t="s">
        <v>178</v>
      </c>
    </row>
    <row r="262" spans="1:51" s="14" customFormat="1" ht="12">
      <c r="A262" s="14"/>
      <c r="B262" s="273"/>
      <c r="C262" s="274"/>
      <c r="D262" s="264" t="s">
        <v>187</v>
      </c>
      <c r="E262" s="275" t="s">
        <v>493</v>
      </c>
      <c r="F262" s="276" t="s">
        <v>199</v>
      </c>
      <c r="G262" s="274"/>
      <c r="H262" s="277">
        <v>6</v>
      </c>
      <c r="I262" s="278"/>
      <c r="J262" s="274"/>
      <c r="K262" s="274"/>
      <c r="L262" s="279"/>
      <c r="M262" s="280"/>
      <c r="N262" s="281"/>
      <c r="O262" s="281"/>
      <c r="P262" s="281"/>
      <c r="Q262" s="281"/>
      <c r="R262" s="281"/>
      <c r="S262" s="281"/>
      <c r="T262" s="28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3" t="s">
        <v>187</v>
      </c>
      <c r="AU262" s="283" t="s">
        <v>95</v>
      </c>
      <c r="AV262" s="14" t="s">
        <v>196</v>
      </c>
      <c r="AW262" s="14" t="s">
        <v>41</v>
      </c>
      <c r="AX262" s="14" t="s">
        <v>93</v>
      </c>
      <c r="AY262" s="283" t="s">
        <v>178</v>
      </c>
    </row>
    <row r="263" spans="1:65" s="2" customFormat="1" ht="21.75" customHeight="1">
      <c r="A263" s="40"/>
      <c r="B263" s="41"/>
      <c r="C263" s="306" t="s">
        <v>387</v>
      </c>
      <c r="D263" s="306" t="s">
        <v>277</v>
      </c>
      <c r="E263" s="307" t="s">
        <v>663</v>
      </c>
      <c r="F263" s="308" t="s">
        <v>664</v>
      </c>
      <c r="G263" s="309" t="s">
        <v>298</v>
      </c>
      <c r="H263" s="310">
        <v>6</v>
      </c>
      <c r="I263" s="311"/>
      <c r="J263" s="312">
        <f>ROUND(I263*H263,2)</f>
        <v>0</v>
      </c>
      <c r="K263" s="308" t="s">
        <v>348</v>
      </c>
      <c r="L263" s="313"/>
      <c r="M263" s="314" t="s">
        <v>1</v>
      </c>
      <c r="N263" s="315" t="s">
        <v>51</v>
      </c>
      <c r="O263" s="93"/>
      <c r="P263" s="258">
        <f>O263*H263</f>
        <v>0</v>
      </c>
      <c r="Q263" s="258">
        <v>0.04</v>
      </c>
      <c r="R263" s="258">
        <f>Q263*H263</f>
        <v>0.24</v>
      </c>
      <c r="S263" s="258">
        <v>0</v>
      </c>
      <c r="T263" s="259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60" t="s">
        <v>250</v>
      </c>
      <c r="AT263" s="260" t="s">
        <v>277</v>
      </c>
      <c r="AU263" s="260" t="s">
        <v>95</v>
      </c>
      <c r="AY263" s="18" t="s">
        <v>178</v>
      </c>
      <c r="BE263" s="261">
        <f>IF(N263="základní",J263,0)</f>
        <v>0</v>
      </c>
      <c r="BF263" s="261">
        <f>IF(N263="snížená",J263,0)</f>
        <v>0</v>
      </c>
      <c r="BG263" s="261">
        <f>IF(N263="zákl. přenesená",J263,0)</f>
        <v>0</v>
      </c>
      <c r="BH263" s="261">
        <f>IF(N263="sníž. přenesená",J263,0)</f>
        <v>0</v>
      </c>
      <c r="BI263" s="261">
        <f>IF(N263="nulová",J263,0)</f>
        <v>0</v>
      </c>
      <c r="BJ263" s="18" t="s">
        <v>93</v>
      </c>
      <c r="BK263" s="261">
        <f>ROUND(I263*H263,2)</f>
        <v>0</v>
      </c>
      <c r="BL263" s="18" t="s">
        <v>185</v>
      </c>
      <c r="BM263" s="260" t="s">
        <v>665</v>
      </c>
    </row>
    <row r="264" spans="1:51" s="13" customFormat="1" ht="12">
      <c r="A264" s="13"/>
      <c r="B264" s="262"/>
      <c r="C264" s="263"/>
      <c r="D264" s="264" t="s">
        <v>187</v>
      </c>
      <c r="E264" s="265" t="s">
        <v>1</v>
      </c>
      <c r="F264" s="266" t="s">
        <v>666</v>
      </c>
      <c r="G264" s="263"/>
      <c r="H264" s="265" t="s">
        <v>1</v>
      </c>
      <c r="I264" s="267"/>
      <c r="J264" s="263"/>
      <c r="K264" s="263"/>
      <c r="L264" s="268"/>
      <c r="M264" s="269"/>
      <c r="N264" s="270"/>
      <c r="O264" s="270"/>
      <c r="P264" s="270"/>
      <c r="Q264" s="270"/>
      <c r="R264" s="270"/>
      <c r="S264" s="270"/>
      <c r="T264" s="27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2" t="s">
        <v>187</v>
      </c>
      <c r="AU264" s="272" t="s">
        <v>95</v>
      </c>
      <c r="AV264" s="13" t="s">
        <v>93</v>
      </c>
      <c r="AW264" s="13" t="s">
        <v>41</v>
      </c>
      <c r="AX264" s="13" t="s">
        <v>86</v>
      </c>
      <c r="AY264" s="272" t="s">
        <v>178</v>
      </c>
    </row>
    <row r="265" spans="1:51" s="15" customFormat="1" ht="12">
      <c r="A265" s="15"/>
      <c r="B265" s="284"/>
      <c r="C265" s="285"/>
      <c r="D265" s="264" t="s">
        <v>187</v>
      </c>
      <c r="E265" s="286" t="s">
        <v>1</v>
      </c>
      <c r="F265" s="287" t="s">
        <v>493</v>
      </c>
      <c r="G265" s="285"/>
      <c r="H265" s="288">
        <v>6</v>
      </c>
      <c r="I265" s="289"/>
      <c r="J265" s="285"/>
      <c r="K265" s="285"/>
      <c r="L265" s="290"/>
      <c r="M265" s="291"/>
      <c r="N265" s="292"/>
      <c r="O265" s="292"/>
      <c r="P265" s="292"/>
      <c r="Q265" s="292"/>
      <c r="R265" s="292"/>
      <c r="S265" s="292"/>
      <c r="T265" s="29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94" t="s">
        <v>187</v>
      </c>
      <c r="AU265" s="294" t="s">
        <v>95</v>
      </c>
      <c r="AV265" s="15" t="s">
        <v>95</v>
      </c>
      <c r="AW265" s="15" t="s">
        <v>41</v>
      </c>
      <c r="AX265" s="15" t="s">
        <v>93</v>
      </c>
      <c r="AY265" s="294" t="s">
        <v>178</v>
      </c>
    </row>
    <row r="266" spans="1:65" s="2" customFormat="1" ht="16.5" customHeight="1">
      <c r="A266" s="40"/>
      <c r="B266" s="41"/>
      <c r="C266" s="249" t="s">
        <v>392</v>
      </c>
      <c r="D266" s="249" t="s">
        <v>180</v>
      </c>
      <c r="E266" s="250" t="s">
        <v>667</v>
      </c>
      <c r="F266" s="251" t="s">
        <v>668</v>
      </c>
      <c r="G266" s="252" t="s">
        <v>262</v>
      </c>
      <c r="H266" s="253">
        <v>0.24</v>
      </c>
      <c r="I266" s="254"/>
      <c r="J266" s="255">
        <f>ROUND(I266*H266,2)</f>
        <v>0</v>
      </c>
      <c r="K266" s="251" t="s">
        <v>184</v>
      </c>
      <c r="L266" s="46"/>
      <c r="M266" s="256" t="s">
        <v>1</v>
      </c>
      <c r="N266" s="257" t="s">
        <v>51</v>
      </c>
      <c r="O266" s="93"/>
      <c r="P266" s="258">
        <f>O266*H266</f>
        <v>0</v>
      </c>
      <c r="Q266" s="258">
        <v>0</v>
      </c>
      <c r="R266" s="258">
        <f>Q266*H266</f>
        <v>0</v>
      </c>
      <c r="S266" s="258">
        <v>0</v>
      </c>
      <c r="T266" s="259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60" t="s">
        <v>185</v>
      </c>
      <c r="AT266" s="260" t="s">
        <v>180</v>
      </c>
      <c r="AU266" s="260" t="s">
        <v>95</v>
      </c>
      <c r="AY266" s="18" t="s">
        <v>178</v>
      </c>
      <c r="BE266" s="261">
        <f>IF(N266="základní",J266,0)</f>
        <v>0</v>
      </c>
      <c r="BF266" s="261">
        <f>IF(N266="snížená",J266,0)</f>
        <v>0</v>
      </c>
      <c r="BG266" s="261">
        <f>IF(N266="zákl. přenesená",J266,0)</f>
        <v>0</v>
      </c>
      <c r="BH266" s="261">
        <f>IF(N266="sníž. přenesená",J266,0)</f>
        <v>0</v>
      </c>
      <c r="BI266" s="261">
        <f>IF(N266="nulová",J266,0)</f>
        <v>0</v>
      </c>
      <c r="BJ266" s="18" t="s">
        <v>93</v>
      </c>
      <c r="BK266" s="261">
        <f>ROUND(I266*H266,2)</f>
        <v>0</v>
      </c>
      <c r="BL266" s="18" t="s">
        <v>185</v>
      </c>
      <c r="BM266" s="260" t="s">
        <v>669</v>
      </c>
    </row>
    <row r="267" spans="1:65" s="2" customFormat="1" ht="16.5" customHeight="1">
      <c r="A267" s="40"/>
      <c r="B267" s="41"/>
      <c r="C267" s="249" t="s">
        <v>398</v>
      </c>
      <c r="D267" s="249" t="s">
        <v>180</v>
      </c>
      <c r="E267" s="250" t="s">
        <v>670</v>
      </c>
      <c r="F267" s="251" t="s">
        <v>671</v>
      </c>
      <c r="G267" s="252" t="s">
        <v>183</v>
      </c>
      <c r="H267" s="253">
        <v>6</v>
      </c>
      <c r="I267" s="254"/>
      <c r="J267" s="255">
        <f>ROUND(I267*H267,2)</f>
        <v>0</v>
      </c>
      <c r="K267" s="251" t="s">
        <v>184</v>
      </c>
      <c r="L267" s="46"/>
      <c r="M267" s="256" t="s">
        <v>1</v>
      </c>
      <c r="N267" s="257" t="s">
        <v>51</v>
      </c>
      <c r="O267" s="93"/>
      <c r="P267" s="258">
        <f>O267*H267</f>
        <v>0</v>
      </c>
      <c r="Q267" s="258">
        <v>0</v>
      </c>
      <c r="R267" s="258">
        <f>Q267*H267</f>
        <v>0</v>
      </c>
      <c r="S267" s="258">
        <v>0</v>
      </c>
      <c r="T267" s="25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60" t="s">
        <v>185</v>
      </c>
      <c r="AT267" s="260" t="s">
        <v>180</v>
      </c>
      <c r="AU267" s="260" t="s">
        <v>95</v>
      </c>
      <c r="AY267" s="18" t="s">
        <v>178</v>
      </c>
      <c r="BE267" s="261">
        <f>IF(N267="základní",J267,0)</f>
        <v>0</v>
      </c>
      <c r="BF267" s="261">
        <f>IF(N267="snížená",J267,0)</f>
        <v>0</v>
      </c>
      <c r="BG267" s="261">
        <f>IF(N267="zákl. přenesená",J267,0)</f>
        <v>0</v>
      </c>
      <c r="BH267" s="261">
        <f>IF(N267="sníž. přenesená",J267,0)</f>
        <v>0</v>
      </c>
      <c r="BI267" s="261">
        <f>IF(N267="nulová",J267,0)</f>
        <v>0</v>
      </c>
      <c r="BJ267" s="18" t="s">
        <v>93</v>
      </c>
      <c r="BK267" s="261">
        <f>ROUND(I267*H267,2)</f>
        <v>0</v>
      </c>
      <c r="BL267" s="18" t="s">
        <v>185</v>
      </c>
      <c r="BM267" s="260" t="s">
        <v>672</v>
      </c>
    </row>
    <row r="268" spans="1:51" s="13" customFormat="1" ht="12">
      <c r="A268" s="13"/>
      <c r="B268" s="262"/>
      <c r="C268" s="263"/>
      <c r="D268" s="264" t="s">
        <v>187</v>
      </c>
      <c r="E268" s="265" t="s">
        <v>1</v>
      </c>
      <c r="F268" s="266" t="s">
        <v>660</v>
      </c>
      <c r="G268" s="263"/>
      <c r="H268" s="265" t="s">
        <v>1</v>
      </c>
      <c r="I268" s="267"/>
      <c r="J268" s="263"/>
      <c r="K268" s="263"/>
      <c r="L268" s="268"/>
      <c r="M268" s="269"/>
      <c r="N268" s="270"/>
      <c r="O268" s="270"/>
      <c r="P268" s="270"/>
      <c r="Q268" s="270"/>
      <c r="R268" s="270"/>
      <c r="S268" s="270"/>
      <c r="T268" s="27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72" t="s">
        <v>187</v>
      </c>
      <c r="AU268" s="272" t="s">
        <v>95</v>
      </c>
      <c r="AV268" s="13" t="s">
        <v>93</v>
      </c>
      <c r="AW268" s="13" t="s">
        <v>41</v>
      </c>
      <c r="AX268" s="13" t="s">
        <v>86</v>
      </c>
      <c r="AY268" s="272" t="s">
        <v>178</v>
      </c>
    </row>
    <row r="269" spans="1:51" s="15" customFormat="1" ht="12">
      <c r="A269" s="15"/>
      <c r="B269" s="284"/>
      <c r="C269" s="285"/>
      <c r="D269" s="264" t="s">
        <v>187</v>
      </c>
      <c r="E269" s="286" t="s">
        <v>1</v>
      </c>
      <c r="F269" s="287" t="s">
        <v>673</v>
      </c>
      <c r="G269" s="285"/>
      <c r="H269" s="288">
        <v>6</v>
      </c>
      <c r="I269" s="289"/>
      <c r="J269" s="285"/>
      <c r="K269" s="285"/>
      <c r="L269" s="290"/>
      <c r="M269" s="291"/>
      <c r="N269" s="292"/>
      <c r="O269" s="292"/>
      <c r="P269" s="292"/>
      <c r="Q269" s="292"/>
      <c r="R269" s="292"/>
      <c r="S269" s="292"/>
      <c r="T269" s="29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4" t="s">
        <v>187</v>
      </c>
      <c r="AU269" s="294" t="s">
        <v>95</v>
      </c>
      <c r="AV269" s="15" t="s">
        <v>95</v>
      </c>
      <c r="AW269" s="15" t="s">
        <v>41</v>
      </c>
      <c r="AX269" s="15" t="s">
        <v>93</v>
      </c>
      <c r="AY269" s="294" t="s">
        <v>178</v>
      </c>
    </row>
    <row r="270" spans="1:65" s="2" customFormat="1" ht="16.5" customHeight="1">
      <c r="A270" s="40"/>
      <c r="B270" s="41"/>
      <c r="C270" s="306" t="s">
        <v>413</v>
      </c>
      <c r="D270" s="306" t="s">
        <v>277</v>
      </c>
      <c r="E270" s="307" t="s">
        <v>674</v>
      </c>
      <c r="F270" s="308" t="s">
        <v>675</v>
      </c>
      <c r="G270" s="309" t="s">
        <v>262</v>
      </c>
      <c r="H270" s="310">
        <v>1.051</v>
      </c>
      <c r="I270" s="311"/>
      <c r="J270" s="312">
        <f>ROUND(I270*H270,2)</f>
        <v>0</v>
      </c>
      <c r="K270" s="308" t="s">
        <v>184</v>
      </c>
      <c r="L270" s="313"/>
      <c r="M270" s="314" t="s">
        <v>1</v>
      </c>
      <c r="N270" s="315" t="s">
        <v>51</v>
      </c>
      <c r="O270" s="93"/>
      <c r="P270" s="258">
        <f>O270*H270</f>
        <v>0</v>
      </c>
      <c r="Q270" s="258">
        <v>1</v>
      </c>
      <c r="R270" s="258">
        <f>Q270*H270</f>
        <v>1.051</v>
      </c>
      <c r="S270" s="258">
        <v>0</v>
      </c>
      <c r="T270" s="25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60" t="s">
        <v>250</v>
      </c>
      <c r="AT270" s="260" t="s">
        <v>277</v>
      </c>
      <c r="AU270" s="260" t="s">
        <v>95</v>
      </c>
      <c r="AY270" s="18" t="s">
        <v>178</v>
      </c>
      <c r="BE270" s="261">
        <f>IF(N270="základní",J270,0)</f>
        <v>0</v>
      </c>
      <c r="BF270" s="261">
        <f>IF(N270="snížená",J270,0)</f>
        <v>0</v>
      </c>
      <c r="BG270" s="261">
        <f>IF(N270="zákl. přenesená",J270,0)</f>
        <v>0</v>
      </c>
      <c r="BH270" s="261">
        <f>IF(N270="sníž. přenesená",J270,0)</f>
        <v>0</v>
      </c>
      <c r="BI270" s="261">
        <f>IF(N270="nulová",J270,0)</f>
        <v>0</v>
      </c>
      <c r="BJ270" s="18" t="s">
        <v>93</v>
      </c>
      <c r="BK270" s="261">
        <f>ROUND(I270*H270,2)</f>
        <v>0</v>
      </c>
      <c r="BL270" s="18" t="s">
        <v>185</v>
      </c>
      <c r="BM270" s="260" t="s">
        <v>676</v>
      </c>
    </row>
    <row r="271" spans="1:51" s="13" customFormat="1" ht="12">
      <c r="A271" s="13"/>
      <c r="B271" s="262"/>
      <c r="C271" s="263"/>
      <c r="D271" s="264" t="s">
        <v>187</v>
      </c>
      <c r="E271" s="265" t="s">
        <v>1</v>
      </c>
      <c r="F271" s="266" t="s">
        <v>677</v>
      </c>
      <c r="G271" s="263"/>
      <c r="H271" s="265" t="s">
        <v>1</v>
      </c>
      <c r="I271" s="267"/>
      <c r="J271" s="263"/>
      <c r="K271" s="263"/>
      <c r="L271" s="268"/>
      <c r="M271" s="269"/>
      <c r="N271" s="270"/>
      <c r="O271" s="270"/>
      <c r="P271" s="270"/>
      <c r="Q271" s="270"/>
      <c r="R271" s="270"/>
      <c r="S271" s="270"/>
      <c r="T271" s="27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2" t="s">
        <v>187</v>
      </c>
      <c r="AU271" s="272" t="s">
        <v>95</v>
      </c>
      <c r="AV271" s="13" t="s">
        <v>93</v>
      </c>
      <c r="AW271" s="13" t="s">
        <v>41</v>
      </c>
      <c r="AX271" s="13" t="s">
        <v>86</v>
      </c>
      <c r="AY271" s="272" t="s">
        <v>178</v>
      </c>
    </row>
    <row r="272" spans="1:51" s="15" customFormat="1" ht="12">
      <c r="A272" s="15"/>
      <c r="B272" s="284"/>
      <c r="C272" s="285"/>
      <c r="D272" s="264" t="s">
        <v>187</v>
      </c>
      <c r="E272" s="286" t="s">
        <v>1</v>
      </c>
      <c r="F272" s="287" t="s">
        <v>678</v>
      </c>
      <c r="G272" s="285"/>
      <c r="H272" s="288">
        <v>1.051</v>
      </c>
      <c r="I272" s="289"/>
      <c r="J272" s="285"/>
      <c r="K272" s="285"/>
      <c r="L272" s="290"/>
      <c r="M272" s="291"/>
      <c r="N272" s="292"/>
      <c r="O272" s="292"/>
      <c r="P272" s="292"/>
      <c r="Q272" s="292"/>
      <c r="R272" s="292"/>
      <c r="S272" s="292"/>
      <c r="T272" s="29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94" t="s">
        <v>187</v>
      </c>
      <c r="AU272" s="294" t="s">
        <v>95</v>
      </c>
      <c r="AV272" s="15" t="s">
        <v>95</v>
      </c>
      <c r="AW272" s="15" t="s">
        <v>41</v>
      </c>
      <c r="AX272" s="15" t="s">
        <v>93</v>
      </c>
      <c r="AY272" s="294" t="s">
        <v>178</v>
      </c>
    </row>
    <row r="273" spans="1:65" s="2" customFormat="1" ht="16.5" customHeight="1">
      <c r="A273" s="40"/>
      <c r="B273" s="41"/>
      <c r="C273" s="249" t="s">
        <v>421</v>
      </c>
      <c r="D273" s="249" t="s">
        <v>180</v>
      </c>
      <c r="E273" s="250" t="s">
        <v>679</v>
      </c>
      <c r="F273" s="251" t="s">
        <v>680</v>
      </c>
      <c r="G273" s="252" t="s">
        <v>262</v>
      </c>
      <c r="H273" s="253">
        <v>1.051</v>
      </c>
      <c r="I273" s="254"/>
      <c r="J273" s="255">
        <f>ROUND(I273*H273,2)</f>
        <v>0</v>
      </c>
      <c r="K273" s="251" t="s">
        <v>184</v>
      </c>
      <c r="L273" s="46"/>
      <c r="M273" s="322" t="s">
        <v>1</v>
      </c>
      <c r="N273" s="323" t="s">
        <v>51</v>
      </c>
      <c r="O273" s="324"/>
      <c r="P273" s="325">
        <f>O273*H273</f>
        <v>0</v>
      </c>
      <c r="Q273" s="325">
        <v>0</v>
      </c>
      <c r="R273" s="325">
        <f>Q273*H273</f>
        <v>0</v>
      </c>
      <c r="S273" s="325">
        <v>0</v>
      </c>
      <c r="T273" s="32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60" t="s">
        <v>185</v>
      </c>
      <c r="AT273" s="260" t="s">
        <v>180</v>
      </c>
      <c r="AU273" s="260" t="s">
        <v>95</v>
      </c>
      <c r="AY273" s="18" t="s">
        <v>178</v>
      </c>
      <c r="BE273" s="261">
        <f>IF(N273="základní",J273,0)</f>
        <v>0</v>
      </c>
      <c r="BF273" s="261">
        <f>IF(N273="snížená",J273,0)</f>
        <v>0</v>
      </c>
      <c r="BG273" s="261">
        <f>IF(N273="zákl. přenesená",J273,0)</f>
        <v>0</v>
      </c>
      <c r="BH273" s="261">
        <f>IF(N273="sníž. přenesená",J273,0)</f>
        <v>0</v>
      </c>
      <c r="BI273" s="261">
        <f>IF(N273="nulová",J273,0)</f>
        <v>0</v>
      </c>
      <c r="BJ273" s="18" t="s">
        <v>93</v>
      </c>
      <c r="BK273" s="261">
        <f>ROUND(I273*H273,2)</f>
        <v>0</v>
      </c>
      <c r="BL273" s="18" t="s">
        <v>185</v>
      </c>
      <c r="BM273" s="260" t="s">
        <v>681</v>
      </c>
    </row>
    <row r="274" spans="1:31" s="2" customFormat="1" ht="6.95" customHeight="1">
      <c r="A274" s="40"/>
      <c r="B274" s="68"/>
      <c r="C274" s="69"/>
      <c r="D274" s="69"/>
      <c r="E274" s="69"/>
      <c r="F274" s="69"/>
      <c r="G274" s="69"/>
      <c r="H274" s="69"/>
      <c r="I274" s="198"/>
      <c r="J274" s="69"/>
      <c r="K274" s="69"/>
      <c r="L274" s="46"/>
      <c r="M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</row>
  </sheetData>
  <sheetProtection password="C9CD" sheet="1" objects="1" scenarios="1" formatColumns="0" formatRows="0" autoFilter="0"/>
  <autoFilter ref="C123:K27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  <c r="AZ2" s="149" t="s">
        <v>682</v>
      </c>
      <c r="BA2" s="149" t="s">
        <v>1</v>
      </c>
      <c r="BB2" s="149" t="s">
        <v>1</v>
      </c>
      <c r="BC2" s="149" t="s">
        <v>683</v>
      </c>
      <c r="BD2" s="149" t="s">
        <v>95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2"/>
      <c r="J3" s="151"/>
      <c r="K3" s="151"/>
      <c r="L3" s="21"/>
      <c r="AT3" s="18" t="s">
        <v>95</v>
      </c>
    </row>
    <row r="4" spans="2:46" s="1" customFormat="1" ht="24.95" customHeight="1">
      <c r="B4" s="21"/>
      <c r="D4" s="153" t="s">
        <v>127</v>
      </c>
      <c r="I4" s="148"/>
      <c r="L4" s="21"/>
      <c r="M4" s="154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5" t="s">
        <v>16</v>
      </c>
      <c r="I6" s="148"/>
      <c r="L6" s="21"/>
    </row>
    <row r="7" spans="2:12" s="1" customFormat="1" ht="16.5" customHeight="1">
      <c r="B7" s="21"/>
      <c r="E7" s="156" t="str">
        <f>'Rekapitulace stavby'!K6</f>
        <v>REVITALIZACE CENTRÁLNÍHO PROSTORU NOVÝCH SADŮ</v>
      </c>
      <c r="F7" s="155"/>
      <c r="G7" s="155"/>
      <c r="H7" s="155"/>
      <c r="I7" s="148"/>
      <c r="L7" s="21"/>
    </row>
    <row r="8" spans="1:31" s="2" customFormat="1" ht="12" customHeight="1">
      <c r="A8" s="40"/>
      <c r="B8" s="46"/>
      <c r="C8" s="40"/>
      <c r="D8" s="155" t="s">
        <v>136</v>
      </c>
      <c r="E8" s="40"/>
      <c r="F8" s="40"/>
      <c r="G8" s="40"/>
      <c r="H8" s="40"/>
      <c r="I8" s="157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8" t="s">
        <v>684</v>
      </c>
      <c r="F9" s="40"/>
      <c r="G9" s="40"/>
      <c r="H9" s="40"/>
      <c r="I9" s="157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7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5" t="s">
        <v>18</v>
      </c>
      <c r="E11" s="40"/>
      <c r="F11" s="143" t="s">
        <v>19</v>
      </c>
      <c r="G11" s="40"/>
      <c r="H11" s="40"/>
      <c r="I11" s="159" t="s">
        <v>20</v>
      </c>
      <c r="J11" s="143" t="s">
        <v>21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5" t="s">
        <v>22</v>
      </c>
      <c r="E12" s="40"/>
      <c r="F12" s="143" t="s">
        <v>23</v>
      </c>
      <c r="G12" s="40"/>
      <c r="H12" s="40"/>
      <c r="I12" s="159" t="s">
        <v>24</v>
      </c>
      <c r="J12" s="160" t="str">
        <f>'Rekapitulace stavby'!AN8</f>
        <v>2. 7. 2020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21.8" customHeight="1">
      <c r="A13" s="40"/>
      <c r="B13" s="46"/>
      <c r="C13" s="40"/>
      <c r="D13" s="161" t="s">
        <v>26</v>
      </c>
      <c r="E13" s="40"/>
      <c r="F13" s="162" t="s">
        <v>27</v>
      </c>
      <c r="G13" s="40"/>
      <c r="H13" s="40"/>
      <c r="I13" s="163" t="s">
        <v>28</v>
      </c>
      <c r="J13" s="162" t="s">
        <v>29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5" t="s">
        <v>30</v>
      </c>
      <c r="E14" s="40"/>
      <c r="F14" s="40"/>
      <c r="G14" s="40"/>
      <c r="H14" s="40"/>
      <c r="I14" s="159" t="s">
        <v>31</v>
      </c>
      <c r="J14" s="143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">
        <v>33</v>
      </c>
      <c r="F15" s="40"/>
      <c r="G15" s="40"/>
      <c r="H15" s="40"/>
      <c r="I15" s="159" t="s">
        <v>34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7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5" t="s">
        <v>35</v>
      </c>
      <c r="E17" s="40"/>
      <c r="F17" s="40"/>
      <c r="G17" s="40"/>
      <c r="H17" s="40"/>
      <c r="I17" s="159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9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7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5" t="s">
        <v>37</v>
      </c>
      <c r="E20" s="40"/>
      <c r="F20" s="40"/>
      <c r="G20" s="40"/>
      <c r="H20" s="40"/>
      <c r="I20" s="159" t="s">
        <v>31</v>
      </c>
      <c r="J20" s="143" t="s">
        <v>38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">
        <v>39</v>
      </c>
      <c r="F21" s="40"/>
      <c r="G21" s="40"/>
      <c r="H21" s="40"/>
      <c r="I21" s="159" t="s">
        <v>34</v>
      </c>
      <c r="J21" s="143" t="s">
        <v>40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7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5" t="s">
        <v>42</v>
      </c>
      <c r="E23" s="40"/>
      <c r="F23" s="40"/>
      <c r="G23" s="40"/>
      <c r="H23" s="40"/>
      <c r="I23" s="159" t="s">
        <v>31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tr">
        <f>IF('Rekapitulace stavby'!E20="","",'Rekapitulace stavby'!E20)</f>
        <v xml:space="preserve"> </v>
      </c>
      <c r="F24" s="40"/>
      <c r="G24" s="40"/>
      <c r="H24" s="40"/>
      <c r="I24" s="159" t="s">
        <v>34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7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5" t="s">
        <v>44</v>
      </c>
      <c r="E26" s="40"/>
      <c r="F26" s="40"/>
      <c r="G26" s="40"/>
      <c r="H26" s="40"/>
      <c r="I26" s="157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3.25" customHeight="1">
      <c r="A27" s="164"/>
      <c r="B27" s="165"/>
      <c r="C27" s="164"/>
      <c r="D27" s="164"/>
      <c r="E27" s="166" t="s">
        <v>45</v>
      </c>
      <c r="F27" s="166"/>
      <c r="G27" s="166"/>
      <c r="H27" s="166"/>
      <c r="I27" s="167"/>
      <c r="J27" s="164"/>
      <c r="K27" s="164"/>
      <c r="L27" s="168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7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9"/>
      <c r="E29" s="169"/>
      <c r="F29" s="169"/>
      <c r="G29" s="169"/>
      <c r="H29" s="169"/>
      <c r="I29" s="170"/>
      <c r="J29" s="169"/>
      <c r="K29" s="169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71" t="s">
        <v>46</v>
      </c>
      <c r="E30" s="40"/>
      <c r="F30" s="40"/>
      <c r="G30" s="40"/>
      <c r="H30" s="40"/>
      <c r="I30" s="157"/>
      <c r="J30" s="172">
        <f>ROUND(J119,2)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9"/>
      <c r="E31" s="169"/>
      <c r="F31" s="169"/>
      <c r="G31" s="169"/>
      <c r="H31" s="169"/>
      <c r="I31" s="170"/>
      <c r="J31" s="169"/>
      <c r="K31" s="169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73" t="s">
        <v>48</v>
      </c>
      <c r="G32" s="40"/>
      <c r="H32" s="40"/>
      <c r="I32" s="174" t="s">
        <v>47</v>
      </c>
      <c r="J32" s="173" t="s">
        <v>49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5" t="s">
        <v>50</v>
      </c>
      <c r="E33" s="155" t="s">
        <v>51</v>
      </c>
      <c r="F33" s="176">
        <f>ROUND((SUM(BE119:BE156)),2)</f>
        <v>0</v>
      </c>
      <c r="G33" s="40"/>
      <c r="H33" s="40"/>
      <c r="I33" s="177">
        <v>0.21</v>
      </c>
      <c r="J33" s="176">
        <f>ROUND(((SUM(BE119:BE156))*I33),2)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5" t="s">
        <v>52</v>
      </c>
      <c r="F34" s="176">
        <f>ROUND((SUM(BF119:BF156)),2)</f>
        <v>0</v>
      </c>
      <c r="G34" s="40"/>
      <c r="H34" s="40"/>
      <c r="I34" s="177">
        <v>0.15</v>
      </c>
      <c r="J34" s="176">
        <f>ROUND(((SUM(BF119:BF156))*I34),2)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5" t="s">
        <v>53</v>
      </c>
      <c r="F35" s="176">
        <f>ROUND((SUM(BG119:BG156)),2)</f>
        <v>0</v>
      </c>
      <c r="G35" s="40"/>
      <c r="H35" s="40"/>
      <c r="I35" s="177">
        <v>0.21</v>
      </c>
      <c r="J35" s="17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5" t="s">
        <v>54</v>
      </c>
      <c r="F36" s="176">
        <f>ROUND((SUM(BH119:BH156)),2)</f>
        <v>0</v>
      </c>
      <c r="G36" s="40"/>
      <c r="H36" s="40"/>
      <c r="I36" s="177">
        <v>0.15</v>
      </c>
      <c r="J36" s="17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5" t="s">
        <v>55</v>
      </c>
      <c r="F37" s="176">
        <f>ROUND((SUM(BI119:BI156)),2)</f>
        <v>0</v>
      </c>
      <c r="G37" s="40"/>
      <c r="H37" s="40"/>
      <c r="I37" s="177">
        <v>0</v>
      </c>
      <c r="J37" s="17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7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8"/>
      <c r="D39" s="179" t="s">
        <v>56</v>
      </c>
      <c r="E39" s="180"/>
      <c r="F39" s="180"/>
      <c r="G39" s="181" t="s">
        <v>57</v>
      </c>
      <c r="H39" s="182" t="s">
        <v>58</v>
      </c>
      <c r="I39" s="183"/>
      <c r="J39" s="184">
        <f>SUM(J30:J37)</f>
        <v>0</v>
      </c>
      <c r="K39" s="185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7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I41" s="148"/>
      <c r="L41" s="21"/>
    </row>
    <row r="42" spans="2:12" s="1" customFormat="1" ht="14.4" customHeight="1">
      <c r="B42" s="21"/>
      <c r="I42" s="148"/>
      <c r="L42" s="21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2" customFormat="1" ht="14.4" customHeight="1">
      <c r="B49" s="65"/>
      <c r="D49" s="186" t="s">
        <v>59</v>
      </c>
      <c r="E49" s="187"/>
      <c r="F49" s="187"/>
      <c r="G49" s="186" t="s">
        <v>60</v>
      </c>
      <c r="H49" s="187"/>
      <c r="I49" s="188"/>
      <c r="J49" s="187"/>
      <c r="K49" s="187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9" t="s">
        <v>61</v>
      </c>
      <c r="E60" s="190"/>
      <c r="F60" s="191" t="s">
        <v>62</v>
      </c>
      <c r="G60" s="189" t="s">
        <v>61</v>
      </c>
      <c r="H60" s="190"/>
      <c r="I60" s="192"/>
      <c r="J60" s="193" t="s">
        <v>62</v>
      </c>
      <c r="K60" s="190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86" t="s">
        <v>63</v>
      </c>
      <c r="E64" s="194"/>
      <c r="F64" s="194"/>
      <c r="G64" s="186" t="s">
        <v>64</v>
      </c>
      <c r="H64" s="194"/>
      <c r="I64" s="195"/>
      <c r="J64" s="194"/>
      <c r="K64" s="194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9" t="s">
        <v>61</v>
      </c>
      <c r="E75" s="190"/>
      <c r="F75" s="191" t="s">
        <v>62</v>
      </c>
      <c r="G75" s="189" t="s">
        <v>61</v>
      </c>
      <c r="H75" s="190"/>
      <c r="I75" s="192"/>
      <c r="J75" s="193" t="s">
        <v>62</v>
      </c>
      <c r="K75" s="190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96"/>
      <c r="C76" s="197"/>
      <c r="D76" s="197"/>
      <c r="E76" s="197"/>
      <c r="F76" s="197"/>
      <c r="G76" s="197"/>
      <c r="H76" s="197"/>
      <c r="I76" s="198"/>
      <c r="J76" s="197"/>
      <c r="K76" s="19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99"/>
      <c r="C80" s="200"/>
      <c r="D80" s="200"/>
      <c r="E80" s="200"/>
      <c r="F80" s="200"/>
      <c r="G80" s="200"/>
      <c r="H80" s="200"/>
      <c r="I80" s="201"/>
      <c r="J80" s="200"/>
      <c r="K80" s="200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152</v>
      </c>
      <c r="D81" s="42"/>
      <c r="E81" s="42"/>
      <c r="F81" s="42"/>
      <c r="G81" s="42"/>
      <c r="H81" s="42"/>
      <c r="I81" s="157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7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7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202" t="str">
        <f>E7</f>
        <v>REVITALIZACE CENTRÁLNÍHO PROSTORU NOVÝCH SADŮ</v>
      </c>
      <c r="F84" s="33"/>
      <c r="G84" s="33"/>
      <c r="H84" s="33"/>
      <c r="I84" s="157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136</v>
      </c>
      <c r="D85" s="42"/>
      <c r="E85" s="42"/>
      <c r="F85" s="42"/>
      <c r="G85" s="42"/>
      <c r="H85" s="42"/>
      <c r="I85" s="157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SO 02 - MOBILIÁŘ</v>
      </c>
      <c r="F86" s="42"/>
      <c r="G86" s="42"/>
      <c r="H86" s="42"/>
      <c r="I86" s="157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57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BRNO</v>
      </c>
      <c r="G88" s="42"/>
      <c r="H88" s="42"/>
      <c r="I88" s="159" t="s">
        <v>24</v>
      </c>
      <c r="J88" s="81" t="str">
        <f>IF(J12="","",J12)</f>
        <v>2. 7. 2020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7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3" t="s">
        <v>30</v>
      </c>
      <c r="D90" s="42"/>
      <c r="E90" s="42"/>
      <c r="F90" s="28" t="str">
        <f>E15</f>
        <v>Statutání město Brno -Městská část Brno-střed</v>
      </c>
      <c r="G90" s="42"/>
      <c r="H90" s="42"/>
      <c r="I90" s="159" t="s">
        <v>37</v>
      </c>
      <c r="J90" s="38" t="str">
        <f>E21</f>
        <v>Ing. Magr. Lucie Radilová, DiS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35</v>
      </c>
      <c r="D91" s="42"/>
      <c r="E91" s="42"/>
      <c r="F91" s="28" t="str">
        <f>IF(E18="","",E18)</f>
        <v>Vyplň údaj</v>
      </c>
      <c r="G91" s="42"/>
      <c r="H91" s="42"/>
      <c r="I91" s="159" t="s">
        <v>42</v>
      </c>
      <c r="J91" s="38" t="str">
        <f>E24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157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203" t="s">
        <v>153</v>
      </c>
      <c r="D93" s="204"/>
      <c r="E93" s="204"/>
      <c r="F93" s="204"/>
      <c r="G93" s="204"/>
      <c r="H93" s="204"/>
      <c r="I93" s="205"/>
      <c r="J93" s="206" t="s">
        <v>154</v>
      </c>
      <c r="K93" s="204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157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207" t="s">
        <v>155</v>
      </c>
      <c r="D95" s="42"/>
      <c r="E95" s="42"/>
      <c r="F95" s="42"/>
      <c r="G95" s="42"/>
      <c r="H95" s="42"/>
      <c r="I95" s="157"/>
      <c r="J95" s="112">
        <f>J119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156</v>
      </c>
    </row>
    <row r="96" spans="1:31" s="9" customFormat="1" ht="24.95" customHeight="1">
      <c r="A96" s="9"/>
      <c r="B96" s="208"/>
      <c r="C96" s="209"/>
      <c r="D96" s="210" t="s">
        <v>157</v>
      </c>
      <c r="E96" s="211"/>
      <c r="F96" s="211"/>
      <c r="G96" s="211"/>
      <c r="H96" s="211"/>
      <c r="I96" s="212"/>
      <c r="J96" s="213">
        <f>J120</f>
        <v>0</v>
      </c>
      <c r="K96" s="209"/>
      <c r="L96" s="214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215"/>
      <c r="C97" s="135"/>
      <c r="D97" s="216" t="s">
        <v>158</v>
      </c>
      <c r="E97" s="217"/>
      <c r="F97" s="217"/>
      <c r="G97" s="217"/>
      <c r="H97" s="217"/>
      <c r="I97" s="218"/>
      <c r="J97" s="219">
        <f>J121</f>
        <v>0</v>
      </c>
      <c r="K97" s="135"/>
      <c r="L97" s="22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15"/>
      <c r="C98" s="135"/>
      <c r="D98" s="216" t="s">
        <v>160</v>
      </c>
      <c r="E98" s="217"/>
      <c r="F98" s="217"/>
      <c r="G98" s="217"/>
      <c r="H98" s="217"/>
      <c r="I98" s="218"/>
      <c r="J98" s="219">
        <f>J140</f>
        <v>0</v>
      </c>
      <c r="K98" s="135"/>
      <c r="L98" s="22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5"/>
      <c r="C99" s="135"/>
      <c r="D99" s="216" t="s">
        <v>162</v>
      </c>
      <c r="E99" s="217"/>
      <c r="F99" s="217"/>
      <c r="G99" s="217"/>
      <c r="H99" s="217"/>
      <c r="I99" s="218"/>
      <c r="J99" s="219">
        <f>J155</f>
        <v>0</v>
      </c>
      <c r="K99" s="135"/>
      <c r="L99" s="22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157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68"/>
      <c r="C101" s="69"/>
      <c r="D101" s="69"/>
      <c r="E101" s="69"/>
      <c r="F101" s="69"/>
      <c r="G101" s="69"/>
      <c r="H101" s="69"/>
      <c r="I101" s="198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pans="1:31" s="2" customFormat="1" ht="6.95" customHeight="1">
      <c r="A105" s="40"/>
      <c r="B105" s="70"/>
      <c r="C105" s="71"/>
      <c r="D105" s="71"/>
      <c r="E105" s="71"/>
      <c r="F105" s="71"/>
      <c r="G105" s="71"/>
      <c r="H105" s="71"/>
      <c r="I105" s="20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4.95" customHeight="1">
      <c r="A106" s="40"/>
      <c r="B106" s="41"/>
      <c r="C106" s="24" t="s">
        <v>163</v>
      </c>
      <c r="D106" s="42"/>
      <c r="E106" s="42"/>
      <c r="F106" s="42"/>
      <c r="G106" s="42"/>
      <c r="H106" s="42"/>
      <c r="I106" s="157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157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157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6.5" customHeight="1">
      <c r="A109" s="40"/>
      <c r="B109" s="41"/>
      <c r="C109" s="42"/>
      <c r="D109" s="42"/>
      <c r="E109" s="202" t="str">
        <f>E7</f>
        <v>REVITALIZACE CENTRÁLNÍHO PROSTORU NOVÝCH SADŮ</v>
      </c>
      <c r="F109" s="33"/>
      <c r="G109" s="33"/>
      <c r="H109" s="33"/>
      <c r="I109" s="157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136</v>
      </c>
      <c r="D110" s="42"/>
      <c r="E110" s="42"/>
      <c r="F110" s="42"/>
      <c r="G110" s="42"/>
      <c r="H110" s="42"/>
      <c r="I110" s="157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78" t="str">
        <f>E9</f>
        <v>SO 02 - MOBILIÁŘ</v>
      </c>
      <c r="F111" s="42"/>
      <c r="G111" s="42"/>
      <c r="H111" s="42"/>
      <c r="I111" s="157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157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22</v>
      </c>
      <c r="D113" s="42"/>
      <c r="E113" s="42"/>
      <c r="F113" s="28" t="str">
        <f>F12</f>
        <v>BRNO</v>
      </c>
      <c r="G113" s="42"/>
      <c r="H113" s="42"/>
      <c r="I113" s="159" t="s">
        <v>24</v>
      </c>
      <c r="J113" s="81" t="str">
        <f>IF(J12="","",J12)</f>
        <v>2. 7. 2020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157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5.65" customHeight="1">
      <c r="A115" s="40"/>
      <c r="B115" s="41"/>
      <c r="C115" s="33" t="s">
        <v>30</v>
      </c>
      <c r="D115" s="42"/>
      <c r="E115" s="42"/>
      <c r="F115" s="28" t="str">
        <f>E15</f>
        <v>Statutání město Brno -Městská část Brno-střed</v>
      </c>
      <c r="G115" s="42"/>
      <c r="H115" s="42"/>
      <c r="I115" s="159" t="s">
        <v>37</v>
      </c>
      <c r="J115" s="38" t="str">
        <f>E21</f>
        <v>Ing. Magr. Lucie Radilová, DiS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5.15" customHeight="1">
      <c r="A116" s="40"/>
      <c r="B116" s="41"/>
      <c r="C116" s="33" t="s">
        <v>35</v>
      </c>
      <c r="D116" s="42"/>
      <c r="E116" s="42"/>
      <c r="F116" s="28" t="str">
        <f>IF(E18="","",E18)</f>
        <v>Vyplň údaj</v>
      </c>
      <c r="G116" s="42"/>
      <c r="H116" s="42"/>
      <c r="I116" s="159" t="s">
        <v>42</v>
      </c>
      <c r="J116" s="38" t="str">
        <f>E24</f>
        <v xml:space="preserve"> 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0.3" customHeight="1">
      <c r="A117" s="40"/>
      <c r="B117" s="41"/>
      <c r="C117" s="42"/>
      <c r="D117" s="42"/>
      <c r="E117" s="42"/>
      <c r="F117" s="42"/>
      <c r="G117" s="42"/>
      <c r="H117" s="42"/>
      <c r="I117" s="157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11" customFormat="1" ht="29.25" customHeight="1">
      <c r="A118" s="221"/>
      <c r="B118" s="222"/>
      <c r="C118" s="223" t="s">
        <v>164</v>
      </c>
      <c r="D118" s="224" t="s">
        <v>71</v>
      </c>
      <c r="E118" s="224" t="s">
        <v>67</v>
      </c>
      <c r="F118" s="224" t="s">
        <v>68</v>
      </c>
      <c r="G118" s="224" t="s">
        <v>165</v>
      </c>
      <c r="H118" s="224" t="s">
        <v>166</v>
      </c>
      <c r="I118" s="225" t="s">
        <v>167</v>
      </c>
      <c r="J118" s="224" t="s">
        <v>154</v>
      </c>
      <c r="K118" s="226" t="s">
        <v>168</v>
      </c>
      <c r="L118" s="227"/>
      <c r="M118" s="102" t="s">
        <v>1</v>
      </c>
      <c r="N118" s="103" t="s">
        <v>50</v>
      </c>
      <c r="O118" s="103" t="s">
        <v>169</v>
      </c>
      <c r="P118" s="103" t="s">
        <v>170</v>
      </c>
      <c r="Q118" s="103" t="s">
        <v>171</v>
      </c>
      <c r="R118" s="103" t="s">
        <v>172</v>
      </c>
      <c r="S118" s="103" t="s">
        <v>173</v>
      </c>
      <c r="T118" s="104" t="s">
        <v>174</v>
      </c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</row>
    <row r="119" spans="1:63" s="2" customFormat="1" ht="22.8" customHeight="1">
      <c r="A119" s="40"/>
      <c r="B119" s="41"/>
      <c r="C119" s="109" t="s">
        <v>175</v>
      </c>
      <c r="D119" s="42"/>
      <c r="E119" s="42"/>
      <c r="F119" s="42"/>
      <c r="G119" s="42"/>
      <c r="H119" s="42"/>
      <c r="I119" s="157"/>
      <c r="J119" s="228">
        <f>BK119</f>
        <v>0</v>
      </c>
      <c r="K119" s="42"/>
      <c r="L119" s="46"/>
      <c r="M119" s="105"/>
      <c r="N119" s="229"/>
      <c r="O119" s="106"/>
      <c r="P119" s="230">
        <f>P120</f>
        <v>0</v>
      </c>
      <c r="Q119" s="106"/>
      <c r="R119" s="230">
        <f>R120</f>
        <v>7.625000000000001</v>
      </c>
      <c r="S119" s="106"/>
      <c r="T119" s="231">
        <f>T120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85</v>
      </c>
      <c r="AU119" s="18" t="s">
        <v>156</v>
      </c>
      <c r="BK119" s="232">
        <f>BK120</f>
        <v>0</v>
      </c>
    </row>
    <row r="120" spans="1:63" s="12" customFormat="1" ht="25.9" customHeight="1">
      <c r="A120" s="12"/>
      <c r="B120" s="233"/>
      <c r="C120" s="234"/>
      <c r="D120" s="235" t="s">
        <v>85</v>
      </c>
      <c r="E120" s="236" t="s">
        <v>176</v>
      </c>
      <c r="F120" s="236" t="s">
        <v>177</v>
      </c>
      <c r="G120" s="234"/>
      <c r="H120" s="234"/>
      <c r="I120" s="237"/>
      <c r="J120" s="238">
        <f>BK120</f>
        <v>0</v>
      </c>
      <c r="K120" s="234"/>
      <c r="L120" s="239"/>
      <c r="M120" s="240"/>
      <c r="N120" s="241"/>
      <c r="O120" s="241"/>
      <c r="P120" s="242">
        <f>P121+P140+P155</f>
        <v>0</v>
      </c>
      <c r="Q120" s="241"/>
      <c r="R120" s="242">
        <f>R121+R140+R155</f>
        <v>7.625000000000001</v>
      </c>
      <c r="S120" s="241"/>
      <c r="T120" s="243">
        <f>T121+T140+T155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44" t="s">
        <v>93</v>
      </c>
      <c r="AT120" s="245" t="s">
        <v>85</v>
      </c>
      <c r="AU120" s="245" t="s">
        <v>86</v>
      </c>
      <c r="AY120" s="244" t="s">
        <v>178</v>
      </c>
      <c r="BK120" s="246">
        <f>BK121+BK140+BK155</f>
        <v>0</v>
      </c>
    </row>
    <row r="121" spans="1:63" s="12" customFormat="1" ht="22.8" customHeight="1">
      <c r="A121" s="12"/>
      <c r="B121" s="233"/>
      <c r="C121" s="234"/>
      <c r="D121" s="235" t="s">
        <v>85</v>
      </c>
      <c r="E121" s="247" t="s">
        <v>93</v>
      </c>
      <c r="F121" s="247" t="s">
        <v>179</v>
      </c>
      <c r="G121" s="234"/>
      <c r="H121" s="234"/>
      <c r="I121" s="237"/>
      <c r="J121" s="248">
        <f>BK121</f>
        <v>0</v>
      </c>
      <c r="K121" s="234"/>
      <c r="L121" s="239"/>
      <c r="M121" s="240"/>
      <c r="N121" s="241"/>
      <c r="O121" s="241"/>
      <c r="P121" s="242">
        <f>SUM(P122:P139)</f>
        <v>0</v>
      </c>
      <c r="Q121" s="241"/>
      <c r="R121" s="242">
        <f>SUM(R122:R139)</f>
        <v>0</v>
      </c>
      <c r="S121" s="241"/>
      <c r="T121" s="243">
        <f>SUM(T122:T139)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44" t="s">
        <v>93</v>
      </c>
      <c r="AT121" s="245" t="s">
        <v>85</v>
      </c>
      <c r="AU121" s="245" t="s">
        <v>93</v>
      </c>
      <c r="AY121" s="244" t="s">
        <v>178</v>
      </c>
      <c r="BK121" s="246">
        <f>SUM(BK122:BK139)</f>
        <v>0</v>
      </c>
    </row>
    <row r="122" spans="1:65" s="2" customFormat="1" ht="16.5" customHeight="1">
      <c r="A122" s="40"/>
      <c r="B122" s="41"/>
      <c r="C122" s="249" t="s">
        <v>93</v>
      </c>
      <c r="D122" s="249" t="s">
        <v>180</v>
      </c>
      <c r="E122" s="250" t="s">
        <v>555</v>
      </c>
      <c r="F122" s="251" t="s">
        <v>556</v>
      </c>
      <c r="G122" s="252" t="s">
        <v>223</v>
      </c>
      <c r="H122" s="253">
        <v>2.6</v>
      </c>
      <c r="I122" s="254"/>
      <c r="J122" s="255">
        <f>ROUND(I122*H122,2)</f>
        <v>0</v>
      </c>
      <c r="K122" s="251" t="s">
        <v>184</v>
      </c>
      <c r="L122" s="46"/>
      <c r="M122" s="256" t="s">
        <v>1</v>
      </c>
      <c r="N122" s="257" t="s">
        <v>51</v>
      </c>
      <c r="O122" s="93"/>
      <c r="P122" s="258">
        <f>O122*H122</f>
        <v>0</v>
      </c>
      <c r="Q122" s="258">
        <v>0</v>
      </c>
      <c r="R122" s="258">
        <f>Q122*H122</f>
        <v>0</v>
      </c>
      <c r="S122" s="258">
        <v>0</v>
      </c>
      <c r="T122" s="25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60" t="s">
        <v>185</v>
      </c>
      <c r="AT122" s="260" t="s">
        <v>180</v>
      </c>
      <c r="AU122" s="260" t="s">
        <v>95</v>
      </c>
      <c r="AY122" s="18" t="s">
        <v>178</v>
      </c>
      <c r="BE122" s="261">
        <f>IF(N122="základní",J122,0)</f>
        <v>0</v>
      </c>
      <c r="BF122" s="261">
        <f>IF(N122="snížená",J122,0)</f>
        <v>0</v>
      </c>
      <c r="BG122" s="261">
        <f>IF(N122="zákl. přenesená",J122,0)</f>
        <v>0</v>
      </c>
      <c r="BH122" s="261">
        <f>IF(N122="sníž. přenesená",J122,0)</f>
        <v>0</v>
      </c>
      <c r="BI122" s="261">
        <f>IF(N122="nulová",J122,0)</f>
        <v>0</v>
      </c>
      <c r="BJ122" s="18" t="s">
        <v>93</v>
      </c>
      <c r="BK122" s="261">
        <f>ROUND(I122*H122,2)</f>
        <v>0</v>
      </c>
      <c r="BL122" s="18" t="s">
        <v>185</v>
      </c>
      <c r="BM122" s="260" t="s">
        <v>685</v>
      </c>
    </row>
    <row r="123" spans="1:51" s="13" customFormat="1" ht="12">
      <c r="A123" s="13"/>
      <c r="B123" s="262"/>
      <c r="C123" s="263"/>
      <c r="D123" s="264" t="s">
        <v>187</v>
      </c>
      <c r="E123" s="265" t="s">
        <v>1</v>
      </c>
      <c r="F123" s="266" t="s">
        <v>188</v>
      </c>
      <c r="G123" s="263"/>
      <c r="H123" s="265" t="s">
        <v>1</v>
      </c>
      <c r="I123" s="267"/>
      <c r="J123" s="263"/>
      <c r="K123" s="263"/>
      <c r="L123" s="268"/>
      <c r="M123" s="269"/>
      <c r="N123" s="270"/>
      <c r="O123" s="270"/>
      <c r="P123" s="270"/>
      <c r="Q123" s="270"/>
      <c r="R123" s="270"/>
      <c r="S123" s="270"/>
      <c r="T123" s="27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72" t="s">
        <v>187</v>
      </c>
      <c r="AU123" s="272" t="s">
        <v>95</v>
      </c>
      <c r="AV123" s="13" t="s">
        <v>93</v>
      </c>
      <c r="AW123" s="13" t="s">
        <v>41</v>
      </c>
      <c r="AX123" s="13" t="s">
        <v>86</v>
      </c>
      <c r="AY123" s="272" t="s">
        <v>178</v>
      </c>
    </row>
    <row r="124" spans="1:51" s="13" customFormat="1" ht="12">
      <c r="A124" s="13"/>
      <c r="B124" s="262"/>
      <c r="C124" s="263"/>
      <c r="D124" s="264" t="s">
        <v>187</v>
      </c>
      <c r="E124" s="265" t="s">
        <v>1</v>
      </c>
      <c r="F124" s="266" t="s">
        <v>189</v>
      </c>
      <c r="G124" s="263"/>
      <c r="H124" s="265" t="s">
        <v>1</v>
      </c>
      <c r="I124" s="267"/>
      <c r="J124" s="263"/>
      <c r="K124" s="263"/>
      <c r="L124" s="268"/>
      <c r="M124" s="269"/>
      <c r="N124" s="270"/>
      <c r="O124" s="270"/>
      <c r="P124" s="270"/>
      <c r="Q124" s="270"/>
      <c r="R124" s="270"/>
      <c r="S124" s="270"/>
      <c r="T124" s="27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72" t="s">
        <v>187</v>
      </c>
      <c r="AU124" s="272" t="s">
        <v>95</v>
      </c>
      <c r="AV124" s="13" t="s">
        <v>93</v>
      </c>
      <c r="AW124" s="13" t="s">
        <v>41</v>
      </c>
      <c r="AX124" s="13" t="s">
        <v>86</v>
      </c>
      <c r="AY124" s="272" t="s">
        <v>178</v>
      </c>
    </row>
    <row r="125" spans="1:51" s="13" customFormat="1" ht="12">
      <c r="A125" s="13"/>
      <c r="B125" s="262"/>
      <c r="C125" s="263"/>
      <c r="D125" s="264" t="s">
        <v>187</v>
      </c>
      <c r="E125" s="265" t="s">
        <v>1</v>
      </c>
      <c r="F125" s="266" t="s">
        <v>686</v>
      </c>
      <c r="G125" s="263"/>
      <c r="H125" s="265" t="s">
        <v>1</v>
      </c>
      <c r="I125" s="267"/>
      <c r="J125" s="263"/>
      <c r="K125" s="263"/>
      <c r="L125" s="268"/>
      <c r="M125" s="269"/>
      <c r="N125" s="270"/>
      <c r="O125" s="270"/>
      <c r="P125" s="270"/>
      <c r="Q125" s="270"/>
      <c r="R125" s="270"/>
      <c r="S125" s="270"/>
      <c r="T125" s="27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72" t="s">
        <v>187</v>
      </c>
      <c r="AU125" s="272" t="s">
        <v>95</v>
      </c>
      <c r="AV125" s="13" t="s">
        <v>93</v>
      </c>
      <c r="AW125" s="13" t="s">
        <v>41</v>
      </c>
      <c r="AX125" s="13" t="s">
        <v>86</v>
      </c>
      <c r="AY125" s="272" t="s">
        <v>178</v>
      </c>
    </row>
    <row r="126" spans="1:51" s="13" customFormat="1" ht="12">
      <c r="A126" s="13"/>
      <c r="B126" s="262"/>
      <c r="C126" s="263"/>
      <c r="D126" s="264" t="s">
        <v>187</v>
      </c>
      <c r="E126" s="265" t="s">
        <v>1</v>
      </c>
      <c r="F126" s="266" t="s">
        <v>687</v>
      </c>
      <c r="G126" s="263"/>
      <c r="H126" s="265" t="s">
        <v>1</v>
      </c>
      <c r="I126" s="267"/>
      <c r="J126" s="263"/>
      <c r="K126" s="263"/>
      <c r="L126" s="268"/>
      <c r="M126" s="269"/>
      <c r="N126" s="270"/>
      <c r="O126" s="270"/>
      <c r="P126" s="270"/>
      <c r="Q126" s="270"/>
      <c r="R126" s="270"/>
      <c r="S126" s="270"/>
      <c r="T126" s="27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72" t="s">
        <v>187</v>
      </c>
      <c r="AU126" s="272" t="s">
        <v>95</v>
      </c>
      <c r="AV126" s="13" t="s">
        <v>93</v>
      </c>
      <c r="AW126" s="13" t="s">
        <v>41</v>
      </c>
      <c r="AX126" s="13" t="s">
        <v>86</v>
      </c>
      <c r="AY126" s="272" t="s">
        <v>178</v>
      </c>
    </row>
    <row r="127" spans="1:51" s="13" customFormat="1" ht="12">
      <c r="A127" s="13"/>
      <c r="B127" s="262"/>
      <c r="C127" s="263"/>
      <c r="D127" s="264" t="s">
        <v>187</v>
      </c>
      <c r="E127" s="265" t="s">
        <v>1</v>
      </c>
      <c r="F127" s="266" t="s">
        <v>688</v>
      </c>
      <c r="G127" s="263"/>
      <c r="H127" s="265" t="s">
        <v>1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72" t="s">
        <v>187</v>
      </c>
      <c r="AU127" s="272" t="s">
        <v>95</v>
      </c>
      <c r="AV127" s="13" t="s">
        <v>93</v>
      </c>
      <c r="AW127" s="13" t="s">
        <v>41</v>
      </c>
      <c r="AX127" s="13" t="s">
        <v>86</v>
      </c>
      <c r="AY127" s="272" t="s">
        <v>178</v>
      </c>
    </row>
    <row r="128" spans="1:51" s="14" customFormat="1" ht="12">
      <c r="A128" s="14"/>
      <c r="B128" s="273"/>
      <c r="C128" s="274"/>
      <c r="D128" s="264" t="s">
        <v>187</v>
      </c>
      <c r="E128" s="275" t="s">
        <v>1</v>
      </c>
      <c r="F128" s="276" t="s">
        <v>195</v>
      </c>
      <c r="G128" s="274"/>
      <c r="H128" s="277">
        <v>0</v>
      </c>
      <c r="I128" s="278"/>
      <c r="J128" s="274"/>
      <c r="K128" s="274"/>
      <c r="L128" s="279"/>
      <c r="M128" s="280"/>
      <c r="N128" s="281"/>
      <c r="O128" s="281"/>
      <c r="P128" s="281"/>
      <c r="Q128" s="281"/>
      <c r="R128" s="281"/>
      <c r="S128" s="281"/>
      <c r="T128" s="28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3" t="s">
        <v>187</v>
      </c>
      <c r="AU128" s="283" t="s">
        <v>95</v>
      </c>
      <c r="AV128" s="14" t="s">
        <v>196</v>
      </c>
      <c r="AW128" s="14" t="s">
        <v>41</v>
      </c>
      <c r="AX128" s="14" t="s">
        <v>86</v>
      </c>
      <c r="AY128" s="283" t="s">
        <v>178</v>
      </c>
    </row>
    <row r="129" spans="1:51" s="13" customFormat="1" ht="12">
      <c r="A129" s="13"/>
      <c r="B129" s="262"/>
      <c r="C129" s="263"/>
      <c r="D129" s="264" t="s">
        <v>187</v>
      </c>
      <c r="E129" s="265" t="s">
        <v>1</v>
      </c>
      <c r="F129" s="266" t="s">
        <v>689</v>
      </c>
      <c r="G129" s="263"/>
      <c r="H129" s="265" t="s">
        <v>1</v>
      </c>
      <c r="I129" s="267"/>
      <c r="J129" s="263"/>
      <c r="K129" s="263"/>
      <c r="L129" s="268"/>
      <c r="M129" s="269"/>
      <c r="N129" s="270"/>
      <c r="O129" s="270"/>
      <c r="P129" s="270"/>
      <c r="Q129" s="270"/>
      <c r="R129" s="270"/>
      <c r="S129" s="270"/>
      <c r="T129" s="27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2" t="s">
        <v>187</v>
      </c>
      <c r="AU129" s="272" t="s">
        <v>95</v>
      </c>
      <c r="AV129" s="13" t="s">
        <v>93</v>
      </c>
      <c r="AW129" s="13" t="s">
        <v>41</v>
      </c>
      <c r="AX129" s="13" t="s">
        <v>86</v>
      </c>
      <c r="AY129" s="272" t="s">
        <v>178</v>
      </c>
    </row>
    <row r="130" spans="1:51" s="15" customFormat="1" ht="12">
      <c r="A130" s="15"/>
      <c r="B130" s="284"/>
      <c r="C130" s="285"/>
      <c r="D130" s="264" t="s">
        <v>187</v>
      </c>
      <c r="E130" s="286" t="s">
        <v>1</v>
      </c>
      <c r="F130" s="287" t="s">
        <v>690</v>
      </c>
      <c r="G130" s="285"/>
      <c r="H130" s="288">
        <v>1.2</v>
      </c>
      <c r="I130" s="289"/>
      <c r="J130" s="285"/>
      <c r="K130" s="285"/>
      <c r="L130" s="290"/>
      <c r="M130" s="291"/>
      <c r="N130" s="292"/>
      <c r="O130" s="292"/>
      <c r="P130" s="292"/>
      <c r="Q130" s="292"/>
      <c r="R130" s="292"/>
      <c r="S130" s="292"/>
      <c r="T130" s="29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94" t="s">
        <v>187</v>
      </c>
      <c r="AU130" s="294" t="s">
        <v>95</v>
      </c>
      <c r="AV130" s="15" t="s">
        <v>95</v>
      </c>
      <c r="AW130" s="15" t="s">
        <v>41</v>
      </c>
      <c r="AX130" s="15" t="s">
        <v>86</v>
      </c>
      <c r="AY130" s="294" t="s">
        <v>178</v>
      </c>
    </row>
    <row r="131" spans="1:51" s="15" customFormat="1" ht="12">
      <c r="A131" s="15"/>
      <c r="B131" s="284"/>
      <c r="C131" s="285"/>
      <c r="D131" s="264" t="s">
        <v>187</v>
      </c>
      <c r="E131" s="286" t="s">
        <v>1</v>
      </c>
      <c r="F131" s="287" t="s">
        <v>691</v>
      </c>
      <c r="G131" s="285"/>
      <c r="H131" s="288">
        <v>1.4</v>
      </c>
      <c r="I131" s="289"/>
      <c r="J131" s="285"/>
      <c r="K131" s="285"/>
      <c r="L131" s="290"/>
      <c r="M131" s="291"/>
      <c r="N131" s="292"/>
      <c r="O131" s="292"/>
      <c r="P131" s="292"/>
      <c r="Q131" s="292"/>
      <c r="R131" s="292"/>
      <c r="S131" s="292"/>
      <c r="T131" s="29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4" t="s">
        <v>187</v>
      </c>
      <c r="AU131" s="294" t="s">
        <v>95</v>
      </c>
      <c r="AV131" s="15" t="s">
        <v>95</v>
      </c>
      <c r="AW131" s="15" t="s">
        <v>41</v>
      </c>
      <c r="AX131" s="15" t="s">
        <v>86</v>
      </c>
      <c r="AY131" s="294" t="s">
        <v>178</v>
      </c>
    </row>
    <row r="132" spans="1:51" s="16" customFormat="1" ht="12">
      <c r="A132" s="16"/>
      <c r="B132" s="295"/>
      <c r="C132" s="296"/>
      <c r="D132" s="264" t="s">
        <v>187</v>
      </c>
      <c r="E132" s="297" t="s">
        <v>682</v>
      </c>
      <c r="F132" s="298" t="s">
        <v>200</v>
      </c>
      <c r="G132" s="296"/>
      <c r="H132" s="299">
        <v>2.6</v>
      </c>
      <c r="I132" s="300"/>
      <c r="J132" s="296"/>
      <c r="K132" s="296"/>
      <c r="L132" s="301"/>
      <c r="M132" s="302"/>
      <c r="N132" s="303"/>
      <c r="O132" s="303"/>
      <c r="P132" s="303"/>
      <c r="Q132" s="303"/>
      <c r="R132" s="303"/>
      <c r="S132" s="303"/>
      <c r="T132" s="304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305" t="s">
        <v>187</v>
      </c>
      <c r="AU132" s="305" t="s">
        <v>95</v>
      </c>
      <c r="AV132" s="16" t="s">
        <v>185</v>
      </c>
      <c r="AW132" s="16" t="s">
        <v>41</v>
      </c>
      <c r="AX132" s="16" t="s">
        <v>93</v>
      </c>
      <c r="AY132" s="305" t="s">
        <v>178</v>
      </c>
    </row>
    <row r="133" spans="1:65" s="2" customFormat="1" ht="16.5" customHeight="1">
      <c r="A133" s="40"/>
      <c r="B133" s="41"/>
      <c r="C133" s="249" t="s">
        <v>95</v>
      </c>
      <c r="D133" s="249" t="s">
        <v>180</v>
      </c>
      <c r="E133" s="250" t="s">
        <v>559</v>
      </c>
      <c r="F133" s="251" t="s">
        <v>560</v>
      </c>
      <c r="G133" s="252" t="s">
        <v>223</v>
      </c>
      <c r="H133" s="253">
        <v>2.6</v>
      </c>
      <c r="I133" s="254"/>
      <c r="J133" s="255">
        <f>ROUND(I133*H133,2)</f>
        <v>0</v>
      </c>
      <c r="K133" s="251" t="s">
        <v>184</v>
      </c>
      <c r="L133" s="46"/>
      <c r="M133" s="256" t="s">
        <v>1</v>
      </c>
      <c r="N133" s="257" t="s">
        <v>51</v>
      </c>
      <c r="O133" s="93"/>
      <c r="P133" s="258">
        <f>O133*H133</f>
        <v>0</v>
      </c>
      <c r="Q133" s="258">
        <v>0</v>
      </c>
      <c r="R133" s="258">
        <f>Q133*H133</f>
        <v>0</v>
      </c>
      <c r="S133" s="258">
        <v>0</v>
      </c>
      <c r="T133" s="25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60" t="s">
        <v>185</v>
      </c>
      <c r="AT133" s="260" t="s">
        <v>180</v>
      </c>
      <c r="AU133" s="260" t="s">
        <v>95</v>
      </c>
      <c r="AY133" s="18" t="s">
        <v>178</v>
      </c>
      <c r="BE133" s="261">
        <f>IF(N133="základní",J133,0)</f>
        <v>0</v>
      </c>
      <c r="BF133" s="261">
        <f>IF(N133="snížená",J133,0)</f>
        <v>0</v>
      </c>
      <c r="BG133" s="261">
        <f>IF(N133="zákl. přenesená",J133,0)</f>
        <v>0</v>
      </c>
      <c r="BH133" s="261">
        <f>IF(N133="sníž. přenesená",J133,0)</f>
        <v>0</v>
      </c>
      <c r="BI133" s="261">
        <f>IF(N133="nulová",J133,0)</f>
        <v>0</v>
      </c>
      <c r="BJ133" s="18" t="s">
        <v>93</v>
      </c>
      <c r="BK133" s="261">
        <f>ROUND(I133*H133,2)</f>
        <v>0</v>
      </c>
      <c r="BL133" s="18" t="s">
        <v>185</v>
      </c>
      <c r="BM133" s="260" t="s">
        <v>692</v>
      </c>
    </row>
    <row r="134" spans="1:51" s="13" customFormat="1" ht="12">
      <c r="A134" s="13"/>
      <c r="B134" s="262"/>
      <c r="C134" s="263"/>
      <c r="D134" s="264" t="s">
        <v>187</v>
      </c>
      <c r="E134" s="265" t="s">
        <v>1</v>
      </c>
      <c r="F134" s="266" t="s">
        <v>693</v>
      </c>
      <c r="G134" s="263"/>
      <c r="H134" s="265" t="s">
        <v>1</v>
      </c>
      <c r="I134" s="267"/>
      <c r="J134" s="263"/>
      <c r="K134" s="263"/>
      <c r="L134" s="268"/>
      <c r="M134" s="269"/>
      <c r="N134" s="270"/>
      <c r="O134" s="270"/>
      <c r="P134" s="270"/>
      <c r="Q134" s="270"/>
      <c r="R134" s="270"/>
      <c r="S134" s="270"/>
      <c r="T134" s="27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2" t="s">
        <v>187</v>
      </c>
      <c r="AU134" s="272" t="s">
        <v>95</v>
      </c>
      <c r="AV134" s="13" t="s">
        <v>93</v>
      </c>
      <c r="AW134" s="13" t="s">
        <v>41</v>
      </c>
      <c r="AX134" s="13" t="s">
        <v>86</v>
      </c>
      <c r="AY134" s="272" t="s">
        <v>178</v>
      </c>
    </row>
    <row r="135" spans="1:51" s="15" customFormat="1" ht="12">
      <c r="A135" s="15"/>
      <c r="B135" s="284"/>
      <c r="C135" s="285"/>
      <c r="D135" s="264" t="s">
        <v>187</v>
      </c>
      <c r="E135" s="286" t="s">
        <v>1</v>
      </c>
      <c r="F135" s="287" t="s">
        <v>682</v>
      </c>
      <c r="G135" s="285"/>
      <c r="H135" s="288">
        <v>2.6</v>
      </c>
      <c r="I135" s="289"/>
      <c r="J135" s="285"/>
      <c r="K135" s="285"/>
      <c r="L135" s="290"/>
      <c r="M135" s="291"/>
      <c r="N135" s="292"/>
      <c r="O135" s="292"/>
      <c r="P135" s="292"/>
      <c r="Q135" s="292"/>
      <c r="R135" s="292"/>
      <c r="S135" s="292"/>
      <c r="T135" s="29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4" t="s">
        <v>187</v>
      </c>
      <c r="AU135" s="294" t="s">
        <v>95</v>
      </c>
      <c r="AV135" s="15" t="s">
        <v>95</v>
      </c>
      <c r="AW135" s="15" t="s">
        <v>41</v>
      </c>
      <c r="AX135" s="15" t="s">
        <v>93</v>
      </c>
      <c r="AY135" s="294" t="s">
        <v>178</v>
      </c>
    </row>
    <row r="136" spans="1:65" s="2" customFormat="1" ht="16.5" customHeight="1">
      <c r="A136" s="40"/>
      <c r="B136" s="41"/>
      <c r="C136" s="249" t="s">
        <v>196</v>
      </c>
      <c r="D136" s="249" t="s">
        <v>180</v>
      </c>
      <c r="E136" s="250" t="s">
        <v>260</v>
      </c>
      <c r="F136" s="251" t="s">
        <v>261</v>
      </c>
      <c r="G136" s="252" t="s">
        <v>262</v>
      </c>
      <c r="H136" s="253">
        <v>4.55</v>
      </c>
      <c r="I136" s="254"/>
      <c r="J136" s="255">
        <f>ROUND(I136*H136,2)</f>
        <v>0</v>
      </c>
      <c r="K136" s="251" t="s">
        <v>184</v>
      </c>
      <c r="L136" s="46"/>
      <c r="M136" s="256" t="s">
        <v>1</v>
      </c>
      <c r="N136" s="257" t="s">
        <v>51</v>
      </c>
      <c r="O136" s="93"/>
      <c r="P136" s="258">
        <f>O136*H136</f>
        <v>0</v>
      </c>
      <c r="Q136" s="258">
        <v>0</v>
      </c>
      <c r="R136" s="258">
        <f>Q136*H136</f>
        <v>0</v>
      </c>
      <c r="S136" s="258">
        <v>0</v>
      </c>
      <c r="T136" s="25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60" t="s">
        <v>185</v>
      </c>
      <c r="AT136" s="260" t="s">
        <v>180</v>
      </c>
      <c r="AU136" s="260" t="s">
        <v>95</v>
      </c>
      <c r="AY136" s="18" t="s">
        <v>178</v>
      </c>
      <c r="BE136" s="261">
        <f>IF(N136="základní",J136,0)</f>
        <v>0</v>
      </c>
      <c r="BF136" s="261">
        <f>IF(N136="snížená",J136,0)</f>
        <v>0</v>
      </c>
      <c r="BG136" s="261">
        <f>IF(N136="zákl. přenesená",J136,0)</f>
        <v>0</v>
      </c>
      <c r="BH136" s="261">
        <f>IF(N136="sníž. přenesená",J136,0)</f>
        <v>0</v>
      </c>
      <c r="BI136" s="261">
        <f>IF(N136="nulová",J136,0)</f>
        <v>0</v>
      </c>
      <c r="BJ136" s="18" t="s">
        <v>93</v>
      </c>
      <c r="BK136" s="261">
        <f>ROUND(I136*H136,2)</f>
        <v>0</v>
      </c>
      <c r="BL136" s="18" t="s">
        <v>185</v>
      </c>
      <c r="BM136" s="260" t="s">
        <v>694</v>
      </c>
    </row>
    <row r="137" spans="1:51" s="15" customFormat="1" ht="12">
      <c r="A137" s="15"/>
      <c r="B137" s="284"/>
      <c r="C137" s="285"/>
      <c r="D137" s="264" t="s">
        <v>187</v>
      </c>
      <c r="E137" s="286" t="s">
        <v>1</v>
      </c>
      <c r="F137" s="287" t="s">
        <v>695</v>
      </c>
      <c r="G137" s="285"/>
      <c r="H137" s="288">
        <v>4.55</v>
      </c>
      <c r="I137" s="289"/>
      <c r="J137" s="285"/>
      <c r="K137" s="285"/>
      <c r="L137" s="290"/>
      <c r="M137" s="291"/>
      <c r="N137" s="292"/>
      <c r="O137" s="292"/>
      <c r="P137" s="292"/>
      <c r="Q137" s="292"/>
      <c r="R137" s="292"/>
      <c r="S137" s="292"/>
      <c r="T137" s="29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4" t="s">
        <v>187</v>
      </c>
      <c r="AU137" s="294" t="s">
        <v>95</v>
      </c>
      <c r="AV137" s="15" t="s">
        <v>95</v>
      </c>
      <c r="AW137" s="15" t="s">
        <v>41</v>
      </c>
      <c r="AX137" s="15" t="s">
        <v>93</v>
      </c>
      <c r="AY137" s="294" t="s">
        <v>178</v>
      </c>
    </row>
    <row r="138" spans="1:65" s="2" customFormat="1" ht="16.5" customHeight="1">
      <c r="A138" s="40"/>
      <c r="B138" s="41"/>
      <c r="C138" s="249" t="s">
        <v>185</v>
      </c>
      <c r="D138" s="249" t="s">
        <v>180</v>
      </c>
      <c r="E138" s="250" t="s">
        <v>267</v>
      </c>
      <c r="F138" s="251" t="s">
        <v>268</v>
      </c>
      <c r="G138" s="252" t="s">
        <v>223</v>
      </c>
      <c r="H138" s="253">
        <v>2.6</v>
      </c>
      <c r="I138" s="254"/>
      <c r="J138" s="255">
        <f>ROUND(I138*H138,2)</f>
        <v>0</v>
      </c>
      <c r="K138" s="251" t="s">
        <v>184</v>
      </c>
      <c r="L138" s="46"/>
      <c r="M138" s="256" t="s">
        <v>1</v>
      </c>
      <c r="N138" s="257" t="s">
        <v>51</v>
      </c>
      <c r="O138" s="93"/>
      <c r="P138" s="258">
        <f>O138*H138</f>
        <v>0</v>
      </c>
      <c r="Q138" s="258">
        <v>0</v>
      </c>
      <c r="R138" s="258">
        <f>Q138*H138</f>
        <v>0</v>
      </c>
      <c r="S138" s="258">
        <v>0</v>
      </c>
      <c r="T138" s="25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60" t="s">
        <v>185</v>
      </c>
      <c r="AT138" s="260" t="s">
        <v>180</v>
      </c>
      <c r="AU138" s="260" t="s">
        <v>95</v>
      </c>
      <c r="AY138" s="18" t="s">
        <v>178</v>
      </c>
      <c r="BE138" s="261">
        <f>IF(N138="základní",J138,0)</f>
        <v>0</v>
      </c>
      <c r="BF138" s="261">
        <f>IF(N138="snížená",J138,0)</f>
        <v>0</v>
      </c>
      <c r="BG138" s="261">
        <f>IF(N138="zákl. přenesená",J138,0)</f>
        <v>0</v>
      </c>
      <c r="BH138" s="261">
        <f>IF(N138="sníž. přenesená",J138,0)</f>
        <v>0</v>
      </c>
      <c r="BI138" s="261">
        <f>IF(N138="nulová",J138,0)</f>
        <v>0</v>
      </c>
      <c r="BJ138" s="18" t="s">
        <v>93</v>
      </c>
      <c r="BK138" s="261">
        <f>ROUND(I138*H138,2)</f>
        <v>0</v>
      </c>
      <c r="BL138" s="18" t="s">
        <v>185</v>
      </c>
      <c r="BM138" s="260" t="s">
        <v>696</v>
      </c>
    </row>
    <row r="139" spans="1:51" s="15" customFormat="1" ht="12">
      <c r="A139" s="15"/>
      <c r="B139" s="284"/>
      <c r="C139" s="285"/>
      <c r="D139" s="264" t="s">
        <v>187</v>
      </c>
      <c r="E139" s="286" t="s">
        <v>1</v>
      </c>
      <c r="F139" s="287" t="s">
        <v>682</v>
      </c>
      <c r="G139" s="285"/>
      <c r="H139" s="288">
        <v>2.6</v>
      </c>
      <c r="I139" s="289"/>
      <c r="J139" s="285"/>
      <c r="K139" s="285"/>
      <c r="L139" s="290"/>
      <c r="M139" s="291"/>
      <c r="N139" s="292"/>
      <c r="O139" s="292"/>
      <c r="P139" s="292"/>
      <c r="Q139" s="292"/>
      <c r="R139" s="292"/>
      <c r="S139" s="292"/>
      <c r="T139" s="29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4" t="s">
        <v>187</v>
      </c>
      <c r="AU139" s="294" t="s">
        <v>95</v>
      </c>
      <c r="AV139" s="15" t="s">
        <v>95</v>
      </c>
      <c r="AW139" s="15" t="s">
        <v>41</v>
      </c>
      <c r="AX139" s="15" t="s">
        <v>93</v>
      </c>
      <c r="AY139" s="294" t="s">
        <v>178</v>
      </c>
    </row>
    <row r="140" spans="1:63" s="12" customFormat="1" ht="22.8" customHeight="1">
      <c r="A140" s="12"/>
      <c r="B140" s="233"/>
      <c r="C140" s="234"/>
      <c r="D140" s="235" t="s">
        <v>85</v>
      </c>
      <c r="E140" s="247" t="s">
        <v>254</v>
      </c>
      <c r="F140" s="247" t="s">
        <v>318</v>
      </c>
      <c r="G140" s="234"/>
      <c r="H140" s="234"/>
      <c r="I140" s="237"/>
      <c r="J140" s="248">
        <f>BK140</f>
        <v>0</v>
      </c>
      <c r="K140" s="234"/>
      <c r="L140" s="239"/>
      <c r="M140" s="240"/>
      <c r="N140" s="241"/>
      <c r="O140" s="241"/>
      <c r="P140" s="242">
        <f>SUM(P141:P154)</f>
        <v>0</v>
      </c>
      <c r="Q140" s="241"/>
      <c r="R140" s="242">
        <f>SUM(R141:R154)</f>
        <v>7.625000000000001</v>
      </c>
      <c r="S140" s="241"/>
      <c r="T140" s="243">
        <f>SUM(T141:T154)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4" t="s">
        <v>93</v>
      </c>
      <c r="AT140" s="245" t="s">
        <v>85</v>
      </c>
      <c r="AU140" s="245" t="s">
        <v>93</v>
      </c>
      <c r="AY140" s="244" t="s">
        <v>178</v>
      </c>
      <c r="BK140" s="246">
        <f>SUM(BK141:BK154)</f>
        <v>0</v>
      </c>
    </row>
    <row r="141" spans="1:65" s="2" customFormat="1" ht="21.75" customHeight="1">
      <c r="A141" s="40"/>
      <c r="B141" s="41"/>
      <c r="C141" s="249" t="s">
        <v>220</v>
      </c>
      <c r="D141" s="249" t="s">
        <v>180</v>
      </c>
      <c r="E141" s="250" t="s">
        <v>697</v>
      </c>
      <c r="F141" s="251" t="s">
        <v>698</v>
      </c>
      <c r="G141" s="252" t="s">
        <v>298</v>
      </c>
      <c r="H141" s="253">
        <v>4</v>
      </c>
      <c r="I141" s="254"/>
      <c r="J141" s="255">
        <f>ROUND(I141*H141,2)</f>
        <v>0</v>
      </c>
      <c r="K141" s="251" t="s">
        <v>348</v>
      </c>
      <c r="L141" s="46"/>
      <c r="M141" s="256" t="s">
        <v>1</v>
      </c>
      <c r="N141" s="257" t="s">
        <v>51</v>
      </c>
      <c r="O141" s="93"/>
      <c r="P141" s="258">
        <f>O141*H141</f>
        <v>0</v>
      </c>
      <c r="Q141" s="258">
        <v>0.074</v>
      </c>
      <c r="R141" s="258">
        <f>Q141*H141</f>
        <v>0.296</v>
      </c>
      <c r="S141" s="258">
        <v>0</v>
      </c>
      <c r="T141" s="25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60" t="s">
        <v>185</v>
      </c>
      <c r="AT141" s="260" t="s">
        <v>180</v>
      </c>
      <c r="AU141" s="260" t="s">
        <v>95</v>
      </c>
      <c r="AY141" s="18" t="s">
        <v>178</v>
      </c>
      <c r="BE141" s="261">
        <f>IF(N141="základní",J141,0)</f>
        <v>0</v>
      </c>
      <c r="BF141" s="261">
        <f>IF(N141="snížená",J141,0)</f>
        <v>0</v>
      </c>
      <c r="BG141" s="261">
        <f>IF(N141="zákl. přenesená",J141,0)</f>
        <v>0</v>
      </c>
      <c r="BH141" s="261">
        <f>IF(N141="sníž. přenesená",J141,0)</f>
        <v>0</v>
      </c>
      <c r="BI141" s="261">
        <f>IF(N141="nulová",J141,0)</f>
        <v>0</v>
      </c>
      <c r="BJ141" s="18" t="s">
        <v>93</v>
      </c>
      <c r="BK141" s="261">
        <f>ROUND(I141*H141,2)</f>
        <v>0</v>
      </c>
      <c r="BL141" s="18" t="s">
        <v>185</v>
      </c>
      <c r="BM141" s="260" t="s">
        <v>699</v>
      </c>
    </row>
    <row r="142" spans="1:51" s="15" customFormat="1" ht="12">
      <c r="A142" s="15"/>
      <c r="B142" s="284"/>
      <c r="C142" s="285"/>
      <c r="D142" s="264" t="s">
        <v>187</v>
      </c>
      <c r="E142" s="286" t="s">
        <v>1</v>
      </c>
      <c r="F142" s="287" t="s">
        <v>700</v>
      </c>
      <c r="G142" s="285"/>
      <c r="H142" s="288">
        <v>4</v>
      </c>
      <c r="I142" s="289"/>
      <c r="J142" s="285"/>
      <c r="K142" s="285"/>
      <c r="L142" s="290"/>
      <c r="M142" s="291"/>
      <c r="N142" s="292"/>
      <c r="O142" s="292"/>
      <c r="P142" s="292"/>
      <c r="Q142" s="292"/>
      <c r="R142" s="292"/>
      <c r="S142" s="292"/>
      <c r="T142" s="29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4" t="s">
        <v>187</v>
      </c>
      <c r="AU142" s="294" t="s">
        <v>95</v>
      </c>
      <c r="AV142" s="15" t="s">
        <v>95</v>
      </c>
      <c r="AW142" s="15" t="s">
        <v>41</v>
      </c>
      <c r="AX142" s="15" t="s">
        <v>93</v>
      </c>
      <c r="AY142" s="294" t="s">
        <v>178</v>
      </c>
    </row>
    <row r="143" spans="1:65" s="2" customFormat="1" ht="16.5" customHeight="1">
      <c r="A143" s="40"/>
      <c r="B143" s="41"/>
      <c r="C143" s="306" t="s">
        <v>230</v>
      </c>
      <c r="D143" s="306" t="s">
        <v>277</v>
      </c>
      <c r="E143" s="307" t="s">
        <v>701</v>
      </c>
      <c r="F143" s="308" t="s">
        <v>702</v>
      </c>
      <c r="G143" s="309" t="s">
        <v>298</v>
      </c>
      <c r="H143" s="310">
        <v>4</v>
      </c>
      <c r="I143" s="311"/>
      <c r="J143" s="312">
        <f>ROUND(I143*H143,2)</f>
        <v>0</v>
      </c>
      <c r="K143" s="308" t="s">
        <v>348</v>
      </c>
      <c r="L143" s="313"/>
      <c r="M143" s="314" t="s">
        <v>1</v>
      </c>
      <c r="N143" s="315" t="s">
        <v>51</v>
      </c>
      <c r="O143" s="93"/>
      <c r="P143" s="258">
        <f>O143*H143</f>
        <v>0</v>
      </c>
      <c r="Q143" s="258">
        <v>0.112</v>
      </c>
      <c r="R143" s="258">
        <f>Q143*H143</f>
        <v>0.448</v>
      </c>
      <c r="S143" s="258">
        <v>0</v>
      </c>
      <c r="T143" s="25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60" t="s">
        <v>250</v>
      </c>
      <c r="AT143" s="260" t="s">
        <v>277</v>
      </c>
      <c r="AU143" s="260" t="s">
        <v>95</v>
      </c>
      <c r="AY143" s="18" t="s">
        <v>178</v>
      </c>
      <c r="BE143" s="261">
        <f>IF(N143="základní",J143,0)</f>
        <v>0</v>
      </c>
      <c r="BF143" s="261">
        <f>IF(N143="snížená",J143,0)</f>
        <v>0</v>
      </c>
      <c r="BG143" s="261">
        <f>IF(N143="zákl. přenesená",J143,0)</f>
        <v>0</v>
      </c>
      <c r="BH143" s="261">
        <f>IF(N143="sníž. přenesená",J143,0)</f>
        <v>0</v>
      </c>
      <c r="BI143" s="261">
        <f>IF(N143="nulová",J143,0)</f>
        <v>0</v>
      </c>
      <c r="BJ143" s="18" t="s">
        <v>93</v>
      </c>
      <c r="BK143" s="261">
        <f>ROUND(I143*H143,2)</f>
        <v>0</v>
      </c>
      <c r="BL143" s="18" t="s">
        <v>185</v>
      </c>
      <c r="BM143" s="260" t="s">
        <v>703</v>
      </c>
    </row>
    <row r="144" spans="1:51" s="15" customFormat="1" ht="12">
      <c r="A144" s="15"/>
      <c r="B144" s="284"/>
      <c r="C144" s="285"/>
      <c r="D144" s="264" t="s">
        <v>187</v>
      </c>
      <c r="E144" s="286" t="s">
        <v>1</v>
      </c>
      <c r="F144" s="287" t="s">
        <v>704</v>
      </c>
      <c r="G144" s="285"/>
      <c r="H144" s="288">
        <v>4</v>
      </c>
      <c r="I144" s="289"/>
      <c r="J144" s="285"/>
      <c r="K144" s="285"/>
      <c r="L144" s="290"/>
      <c r="M144" s="291"/>
      <c r="N144" s="292"/>
      <c r="O144" s="292"/>
      <c r="P144" s="292"/>
      <c r="Q144" s="292"/>
      <c r="R144" s="292"/>
      <c r="S144" s="292"/>
      <c r="T144" s="29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4" t="s">
        <v>187</v>
      </c>
      <c r="AU144" s="294" t="s">
        <v>95</v>
      </c>
      <c r="AV144" s="15" t="s">
        <v>95</v>
      </c>
      <c r="AW144" s="15" t="s">
        <v>41</v>
      </c>
      <c r="AX144" s="15" t="s">
        <v>93</v>
      </c>
      <c r="AY144" s="294" t="s">
        <v>178</v>
      </c>
    </row>
    <row r="145" spans="1:65" s="2" customFormat="1" ht="21.75" customHeight="1">
      <c r="A145" s="40"/>
      <c r="B145" s="41"/>
      <c r="C145" s="249" t="s">
        <v>241</v>
      </c>
      <c r="D145" s="249" t="s">
        <v>180</v>
      </c>
      <c r="E145" s="250" t="s">
        <v>705</v>
      </c>
      <c r="F145" s="251" t="s">
        <v>706</v>
      </c>
      <c r="G145" s="252" t="s">
        <v>298</v>
      </c>
      <c r="H145" s="253">
        <v>15</v>
      </c>
      <c r="I145" s="254"/>
      <c r="J145" s="255">
        <f>ROUND(I145*H145,2)</f>
        <v>0</v>
      </c>
      <c r="K145" s="251" t="s">
        <v>348</v>
      </c>
      <c r="L145" s="46"/>
      <c r="M145" s="256" t="s">
        <v>1</v>
      </c>
      <c r="N145" s="257" t="s">
        <v>51</v>
      </c>
      <c r="O145" s="93"/>
      <c r="P145" s="258">
        <f>O145*H145</f>
        <v>0</v>
      </c>
      <c r="Q145" s="258">
        <v>0.179</v>
      </c>
      <c r="R145" s="258">
        <f>Q145*H145</f>
        <v>2.685</v>
      </c>
      <c r="S145" s="258">
        <v>0</v>
      </c>
      <c r="T145" s="25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60" t="s">
        <v>185</v>
      </c>
      <c r="AT145" s="260" t="s">
        <v>180</v>
      </c>
      <c r="AU145" s="260" t="s">
        <v>95</v>
      </c>
      <c r="AY145" s="18" t="s">
        <v>178</v>
      </c>
      <c r="BE145" s="261">
        <f>IF(N145="základní",J145,0)</f>
        <v>0</v>
      </c>
      <c r="BF145" s="261">
        <f>IF(N145="snížená",J145,0)</f>
        <v>0</v>
      </c>
      <c r="BG145" s="261">
        <f>IF(N145="zákl. přenesená",J145,0)</f>
        <v>0</v>
      </c>
      <c r="BH145" s="261">
        <f>IF(N145="sníž. přenesená",J145,0)</f>
        <v>0</v>
      </c>
      <c r="BI145" s="261">
        <f>IF(N145="nulová",J145,0)</f>
        <v>0</v>
      </c>
      <c r="BJ145" s="18" t="s">
        <v>93</v>
      </c>
      <c r="BK145" s="261">
        <f>ROUND(I145*H145,2)</f>
        <v>0</v>
      </c>
      <c r="BL145" s="18" t="s">
        <v>185</v>
      </c>
      <c r="BM145" s="260" t="s">
        <v>707</v>
      </c>
    </row>
    <row r="146" spans="1:51" s="15" customFormat="1" ht="12">
      <c r="A146" s="15"/>
      <c r="B146" s="284"/>
      <c r="C146" s="285"/>
      <c r="D146" s="264" t="s">
        <v>187</v>
      </c>
      <c r="E146" s="286" t="s">
        <v>1</v>
      </c>
      <c r="F146" s="287" t="s">
        <v>708</v>
      </c>
      <c r="G146" s="285"/>
      <c r="H146" s="288">
        <v>15</v>
      </c>
      <c r="I146" s="289"/>
      <c r="J146" s="285"/>
      <c r="K146" s="285"/>
      <c r="L146" s="290"/>
      <c r="M146" s="291"/>
      <c r="N146" s="292"/>
      <c r="O146" s="292"/>
      <c r="P146" s="292"/>
      <c r="Q146" s="292"/>
      <c r="R146" s="292"/>
      <c r="S146" s="292"/>
      <c r="T146" s="29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4" t="s">
        <v>187</v>
      </c>
      <c r="AU146" s="294" t="s">
        <v>95</v>
      </c>
      <c r="AV146" s="15" t="s">
        <v>95</v>
      </c>
      <c r="AW146" s="15" t="s">
        <v>41</v>
      </c>
      <c r="AX146" s="15" t="s">
        <v>93</v>
      </c>
      <c r="AY146" s="294" t="s">
        <v>178</v>
      </c>
    </row>
    <row r="147" spans="1:65" s="2" customFormat="1" ht="21.75" customHeight="1">
      <c r="A147" s="40"/>
      <c r="B147" s="41"/>
      <c r="C147" s="306" t="s">
        <v>250</v>
      </c>
      <c r="D147" s="306" t="s">
        <v>277</v>
      </c>
      <c r="E147" s="307" t="s">
        <v>709</v>
      </c>
      <c r="F147" s="308" t="s">
        <v>710</v>
      </c>
      <c r="G147" s="309" t="s">
        <v>298</v>
      </c>
      <c r="H147" s="310">
        <v>15</v>
      </c>
      <c r="I147" s="311"/>
      <c r="J147" s="312">
        <f>ROUND(I147*H147,2)</f>
        <v>0</v>
      </c>
      <c r="K147" s="308" t="s">
        <v>348</v>
      </c>
      <c r="L147" s="313"/>
      <c r="M147" s="314" t="s">
        <v>1</v>
      </c>
      <c r="N147" s="315" t="s">
        <v>51</v>
      </c>
      <c r="O147" s="93"/>
      <c r="P147" s="258">
        <f>O147*H147</f>
        <v>0</v>
      </c>
      <c r="Q147" s="258">
        <v>0.0366</v>
      </c>
      <c r="R147" s="258">
        <f>Q147*H147</f>
        <v>0.549</v>
      </c>
      <c r="S147" s="258">
        <v>0</v>
      </c>
      <c r="T147" s="25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60" t="s">
        <v>250</v>
      </c>
      <c r="AT147" s="260" t="s">
        <v>277</v>
      </c>
      <c r="AU147" s="260" t="s">
        <v>95</v>
      </c>
      <c r="AY147" s="18" t="s">
        <v>178</v>
      </c>
      <c r="BE147" s="261">
        <f>IF(N147="základní",J147,0)</f>
        <v>0</v>
      </c>
      <c r="BF147" s="261">
        <f>IF(N147="snížená",J147,0)</f>
        <v>0</v>
      </c>
      <c r="BG147" s="261">
        <f>IF(N147="zákl. přenesená",J147,0)</f>
        <v>0</v>
      </c>
      <c r="BH147" s="261">
        <f>IF(N147="sníž. přenesená",J147,0)</f>
        <v>0</v>
      </c>
      <c r="BI147" s="261">
        <f>IF(N147="nulová",J147,0)</f>
        <v>0</v>
      </c>
      <c r="BJ147" s="18" t="s">
        <v>93</v>
      </c>
      <c r="BK147" s="261">
        <f>ROUND(I147*H147,2)</f>
        <v>0</v>
      </c>
      <c r="BL147" s="18" t="s">
        <v>185</v>
      </c>
      <c r="BM147" s="260" t="s">
        <v>711</v>
      </c>
    </row>
    <row r="148" spans="1:51" s="13" customFormat="1" ht="12">
      <c r="A148" s="13"/>
      <c r="B148" s="262"/>
      <c r="C148" s="263"/>
      <c r="D148" s="264" t="s">
        <v>187</v>
      </c>
      <c r="E148" s="265" t="s">
        <v>1</v>
      </c>
      <c r="F148" s="266" t="s">
        <v>712</v>
      </c>
      <c r="G148" s="263"/>
      <c r="H148" s="265" t="s">
        <v>1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2" t="s">
        <v>187</v>
      </c>
      <c r="AU148" s="272" t="s">
        <v>95</v>
      </c>
      <c r="AV148" s="13" t="s">
        <v>93</v>
      </c>
      <c r="AW148" s="13" t="s">
        <v>41</v>
      </c>
      <c r="AX148" s="13" t="s">
        <v>86</v>
      </c>
      <c r="AY148" s="272" t="s">
        <v>178</v>
      </c>
    </row>
    <row r="149" spans="1:51" s="15" customFormat="1" ht="12">
      <c r="A149" s="15"/>
      <c r="B149" s="284"/>
      <c r="C149" s="285"/>
      <c r="D149" s="264" t="s">
        <v>187</v>
      </c>
      <c r="E149" s="286" t="s">
        <v>1</v>
      </c>
      <c r="F149" s="287" t="s">
        <v>708</v>
      </c>
      <c r="G149" s="285"/>
      <c r="H149" s="288">
        <v>15</v>
      </c>
      <c r="I149" s="289"/>
      <c r="J149" s="285"/>
      <c r="K149" s="285"/>
      <c r="L149" s="290"/>
      <c r="M149" s="291"/>
      <c r="N149" s="292"/>
      <c r="O149" s="292"/>
      <c r="P149" s="292"/>
      <c r="Q149" s="292"/>
      <c r="R149" s="292"/>
      <c r="S149" s="292"/>
      <c r="T149" s="29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4" t="s">
        <v>187</v>
      </c>
      <c r="AU149" s="294" t="s">
        <v>95</v>
      </c>
      <c r="AV149" s="15" t="s">
        <v>95</v>
      </c>
      <c r="AW149" s="15" t="s">
        <v>41</v>
      </c>
      <c r="AX149" s="15" t="s">
        <v>93</v>
      </c>
      <c r="AY149" s="294" t="s">
        <v>178</v>
      </c>
    </row>
    <row r="150" spans="1:65" s="2" customFormat="1" ht="33" customHeight="1">
      <c r="A150" s="40"/>
      <c r="B150" s="41"/>
      <c r="C150" s="249" t="s">
        <v>254</v>
      </c>
      <c r="D150" s="249" t="s">
        <v>180</v>
      </c>
      <c r="E150" s="250" t="s">
        <v>713</v>
      </c>
      <c r="F150" s="251" t="s">
        <v>714</v>
      </c>
      <c r="G150" s="252" t="s">
        <v>298</v>
      </c>
      <c r="H150" s="253">
        <v>7</v>
      </c>
      <c r="I150" s="254"/>
      <c r="J150" s="255">
        <f>ROUND(I150*H150,2)</f>
        <v>0</v>
      </c>
      <c r="K150" s="251" t="s">
        <v>348</v>
      </c>
      <c r="L150" s="46"/>
      <c r="M150" s="256" t="s">
        <v>1</v>
      </c>
      <c r="N150" s="257" t="s">
        <v>51</v>
      </c>
      <c r="O150" s="93"/>
      <c r="P150" s="258">
        <f>O150*H150</f>
        <v>0</v>
      </c>
      <c r="Q150" s="258">
        <v>0.451</v>
      </c>
      <c r="R150" s="258">
        <f>Q150*H150</f>
        <v>3.157</v>
      </c>
      <c r="S150" s="258">
        <v>0</v>
      </c>
      <c r="T150" s="25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60" t="s">
        <v>185</v>
      </c>
      <c r="AT150" s="260" t="s">
        <v>180</v>
      </c>
      <c r="AU150" s="260" t="s">
        <v>95</v>
      </c>
      <c r="AY150" s="18" t="s">
        <v>178</v>
      </c>
      <c r="BE150" s="261">
        <f>IF(N150="základní",J150,0)</f>
        <v>0</v>
      </c>
      <c r="BF150" s="261">
        <f>IF(N150="snížená",J150,0)</f>
        <v>0</v>
      </c>
      <c r="BG150" s="261">
        <f>IF(N150="zákl. přenesená",J150,0)</f>
        <v>0</v>
      </c>
      <c r="BH150" s="261">
        <f>IF(N150="sníž. přenesená",J150,0)</f>
        <v>0</v>
      </c>
      <c r="BI150" s="261">
        <f>IF(N150="nulová",J150,0)</f>
        <v>0</v>
      </c>
      <c r="BJ150" s="18" t="s">
        <v>93</v>
      </c>
      <c r="BK150" s="261">
        <f>ROUND(I150*H150,2)</f>
        <v>0</v>
      </c>
      <c r="BL150" s="18" t="s">
        <v>185</v>
      </c>
      <c r="BM150" s="260" t="s">
        <v>715</v>
      </c>
    </row>
    <row r="151" spans="1:51" s="15" customFormat="1" ht="12">
      <c r="A151" s="15"/>
      <c r="B151" s="284"/>
      <c r="C151" s="285"/>
      <c r="D151" s="264" t="s">
        <v>187</v>
      </c>
      <c r="E151" s="286" t="s">
        <v>1</v>
      </c>
      <c r="F151" s="287" t="s">
        <v>716</v>
      </c>
      <c r="G151" s="285"/>
      <c r="H151" s="288">
        <v>7</v>
      </c>
      <c r="I151" s="289"/>
      <c r="J151" s="285"/>
      <c r="K151" s="285"/>
      <c r="L151" s="290"/>
      <c r="M151" s="291"/>
      <c r="N151" s="292"/>
      <c r="O151" s="292"/>
      <c r="P151" s="292"/>
      <c r="Q151" s="292"/>
      <c r="R151" s="292"/>
      <c r="S151" s="292"/>
      <c r="T151" s="29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4" t="s">
        <v>187</v>
      </c>
      <c r="AU151" s="294" t="s">
        <v>95</v>
      </c>
      <c r="AV151" s="15" t="s">
        <v>95</v>
      </c>
      <c r="AW151" s="15" t="s">
        <v>41</v>
      </c>
      <c r="AX151" s="15" t="s">
        <v>93</v>
      </c>
      <c r="AY151" s="294" t="s">
        <v>178</v>
      </c>
    </row>
    <row r="152" spans="1:65" s="2" customFormat="1" ht="21.75" customHeight="1">
      <c r="A152" s="40"/>
      <c r="B152" s="41"/>
      <c r="C152" s="306" t="s">
        <v>259</v>
      </c>
      <c r="D152" s="306" t="s">
        <v>277</v>
      </c>
      <c r="E152" s="307" t="s">
        <v>717</v>
      </c>
      <c r="F152" s="308" t="s">
        <v>718</v>
      </c>
      <c r="G152" s="309" t="s">
        <v>298</v>
      </c>
      <c r="H152" s="310">
        <v>7</v>
      </c>
      <c r="I152" s="311"/>
      <c r="J152" s="312">
        <f>ROUND(I152*H152,2)</f>
        <v>0</v>
      </c>
      <c r="K152" s="308" t="s">
        <v>348</v>
      </c>
      <c r="L152" s="313"/>
      <c r="M152" s="314" t="s">
        <v>1</v>
      </c>
      <c r="N152" s="315" t="s">
        <v>51</v>
      </c>
      <c r="O152" s="93"/>
      <c r="P152" s="258">
        <f>O152*H152</f>
        <v>0</v>
      </c>
      <c r="Q152" s="258">
        <v>0.07</v>
      </c>
      <c r="R152" s="258">
        <f>Q152*H152</f>
        <v>0.49000000000000005</v>
      </c>
      <c r="S152" s="258">
        <v>0</v>
      </c>
      <c r="T152" s="25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60" t="s">
        <v>250</v>
      </c>
      <c r="AT152" s="260" t="s">
        <v>277</v>
      </c>
      <c r="AU152" s="260" t="s">
        <v>95</v>
      </c>
      <c r="AY152" s="18" t="s">
        <v>178</v>
      </c>
      <c r="BE152" s="261">
        <f>IF(N152="základní",J152,0)</f>
        <v>0</v>
      </c>
      <c r="BF152" s="261">
        <f>IF(N152="snížená",J152,0)</f>
        <v>0</v>
      </c>
      <c r="BG152" s="261">
        <f>IF(N152="zákl. přenesená",J152,0)</f>
        <v>0</v>
      </c>
      <c r="BH152" s="261">
        <f>IF(N152="sníž. přenesená",J152,0)</f>
        <v>0</v>
      </c>
      <c r="BI152" s="261">
        <f>IF(N152="nulová",J152,0)</f>
        <v>0</v>
      </c>
      <c r="BJ152" s="18" t="s">
        <v>93</v>
      </c>
      <c r="BK152" s="261">
        <f>ROUND(I152*H152,2)</f>
        <v>0</v>
      </c>
      <c r="BL152" s="18" t="s">
        <v>185</v>
      </c>
      <c r="BM152" s="260" t="s">
        <v>719</v>
      </c>
    </row>
    <row r="153" spans="1:51" s="13" customFormat="1" ht="12">
      <c r="A153" s="13"/>
      <c r="B153" s="262"/>
      <c r="C153" s="263"/>
      <c r="D153" s="264" t="s">
        <v>187</v>
      </c>
      <c r="E153" s="265" t="s">
        <v>1</v>
      </c>
      <c r="F153" s="266" t="s">
        <v>712</v>
      </c>
      <c r="G153" s="263"/>
      <c r="H153" s="265" t="s">
        <v>1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2" t="s">
        <v>187</v>
      </c>
      <c r="AU153" s="272" t="s">
        <v>95</v>
      </c>
      <c r="AV153" s="13" t="s">
        <v>93</v>
      </c>
      <c r="AW153" s="13" t="s">
        <v>41</v>
      </c>
      <c r="AX153" s="13" t="s">
        <v>86</v>
      </c>
      <c r="AY153" s="272" t="s">
        <v>178</v>
      </c>
    </row>
    <row r="154" spans="1:51" s="15" customFormat="1" ht="12">
      <c r="A154" s="15"/>
      <c r="B154" s="284"/>
      <c r="C154" s="285"/>
      <c r="D154" s="264" t="s">
        <v>187</v>
      </c>
      <c r="E154" s="286" t="s">
        <v>1</v>
      </c>
      <c r="F154" s="287" t="s">
        <v>720</v>
      </c>
      <c r="G154" s="285"/>
      <c r="H154" s="288">
        <v>7</v>
      </c>
      <c r="I154" s="289"/>
      <c r="J154" s="285"/>
      <c r="K154" s="285"/>
      <c r="L154" s="290"/>
      <c r="M154" s="291"/>
      <c r="N154" s="292"/>
      <c r="O154" s="292"/>
      <c r="P154" s="292"/>
      <c r="Q154" s="292"/>
      <c r="R154" s="292"/>
      <c r="S154" s="292"/>
      <c r="T154" s="29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4" t="s">
        <v>187</v>
      </c>
      <c r="AU154" s="294" t="s">
        <v>95</v>
      </c>
      <c r="AV154" s="15" t="s">
        <v>95</v>
      </c>
      <c r="AW154" s="15" t="s">
        <v>41</v>
      </c>
      <c r="AX154" s="15" t="s">
        <v>93</v>
      </c>
      <c r="AY154" s="294" t="s">
        <v>178</v>
      </c>
    </row>
    <row r="155" spans="1:63" s="12" customFormat="1" ht="22.8" customHeight="1">
      <c r="A155" s="12"/>
      <c r="B155" s="233"/>
      <c r="C155" s="234"/>
      <c r="D155" s="235" t="s">
        <v>85</v>
      </c>
      <c r="E155" s="247" t="s">
        <v>419</v>
      </c>
      <c r="F155" s="247" t="s">
        <v>420</v>
      </c>
      <c r="G155" s="234"/>
      <c r="H155" s="234"/>
      <c r="I155" s="237"/>
      <c r="J155" s="248">
        <f>BK155</f>
        <v>0</v>
      </c>
      <c r="K155" s="234"/>
      <c r="L155" s="239"/>
      <c r="M155" s="240"/>
      <c r="N155" s="241"/>
      <c r="O155" s="241"/>
      <c r="P155" s="242">
        <f>P156</f>
        <v>0</v>
      </c>
      <c r="Q155" s="241"/>
      <c r="R155" s="242">
        <f>R156</f>
        <v>0</v>
      </c>
      <c r="S155" s="241"/>
      <c r="T155" s="243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4" t="s">
        <v>93</v>
      </c>
      <c r="AT155" s="245" t="s">
        <v>85</v>
      </c>
      <c r="AU155" s="245" t="s">
        <v>93</v>
      </c>
      <c r="AY155" s="244" t="s">
        <v>178</v>
      </c>
      <c r="BK155" s="246">
        <f>BK156</f>
        <v>0</v>
      </c>
    </row>
    <row r="156" spans="1:65" s="2" customFormat="1" ht="16.5" customHeight="1">
      <c r="A156" s="40"/>
      <c r="B156" s="41"/>
      <c r="C156" s="249" t="s">
        <v>266</v>
      </c>
      <c r="D156" s="249" t="s">
        <v>180</v>
      </c>
      <c r="E156" s="250" t="s">
        <v>428</v>
      </c>
      <c r="F156" s="251" t="s">
        <v>429</v>
      </c>
      <c r="G156" s="252" t="s">
        <v>262</v>
      </c>
      <c r="H156" s="253">
        <v>7.625</v>
      </c>
      <c r="I156" s="254"/>
      <c r="J156" s="255">
        <f>ROUND(I156*H156,2)</f>
        <v>0</v>
      </c>
      <c r="K156" s="251" t="s">
        <v>184</v>
      </c>
      <c r="L156" s="46"/>
      <c r="M156" s="322" t="s">
        <v>1</v>
      </c>
      <c r="N156" s="323" t="s">
        <v>51</v>
      </c>
      <c r="O156" s="324"/>
      <c r="P156" s="325">
        <f>O156*H156</f>
        <v>0</v>
      </c>
      <c r="Q156" s="325">
        <v>0</v>
      </c>
      <c r="R156" s="325">
        <f>Q156*H156</f>
        <v>0</v>
      </c>
      <c r="S156" s="325">
        <v>0</v>
      </c>
      <c r="T156" s="3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60" t="s">
        <v>185</v>
      </c>
      <c r="AT156" s="260" t="s">
        <v>180</v>
      </c>
      <c r="AU156" s="260" t="s">
        <v>95</v>
      </c>
      <c r="AY156" s="18" t="s">
        <v>178</v>
      </c>
      <c r="BE156" s="261">
        <f>IF(N156="základní",J156,0)</f>
        <v>0</v>
      </c>
      <c r="BF156" s="261">
        <f>IF(N156="snížená",J156,0)</f>
        <v>0</v>
      </c>
      <c r="BG156" s="261">
        <f>IF(N156="zákl. přenesená",J156,0)</f>
        <v>0</v>
      </c>
      <c r="BH156" s="261">
        <f>IF(N156="sníž. přenesená",J156,0)</f>
        <v>0</v>
      </c>
      <c r="BI156" s="261">
        <f>IF(N156="nulová",J156,0)</f>
        <v>0</v>
      </c>
      <c r="BJ156" s="18" t="s">
        <v>93</v>
      </c>
      <c r="BK156" s="261">
        <f>ROUND(I156*H156,2)</f>
        <v>0</v>
      </c>
      <c r="BL156" s="18" t="s">
        <v>185</v>
      </c>
      <c r="BM156" s="260" t="s">
        <v>721</v>
      </c>
    </row>
    <row r="157" spans="1:31" s="2" customFormat="1" ht="6.95" customHeight="1">
      <c r="A157" s="40"/>
      <c r="B157" s="68"/>
      <c r="C157" s="69"/>
      <c r="D157" s="69"/>
      <c r="E157" s="69"/>
      <c r="F157" s="69"/>
      <c r="G157" s="69"/>
      <c r="H157" s="69"/>
      <c r="I157" s="198"/>
      <c r="J157" s="69"/>
      <c r="K157" s="69"/>
      <c r="L157" s="46"/>
      <c r="M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</sheetData>
  <sheetProtection password="C9CD" sheet="1" objects="1" scenarios="1" formatColumns="0" formatRows="0" autoFilter="0"/>
  <autoFilter ref="C118:K156"/>
  <mergeCells count="9">
    <mergeCell ref="E7:H7"/>
    <mergeCell ref="E9:H9"/>
    <mergeCell ref="E18:H18"/>
    <mergeCell ref="E27:H27"/>
    <mergeCell ref="E84:H84"/>
    <mergeCell ref="E86:H86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  <c r="AZ2" s="149" t="s">
        <v>722</v>
      </c>
      <c r="BA2" s="149" t="s">
        <v>1</v>
      </c>
      <c r="BB2" s="149" t="s">
        <v>1</v>
      </c>
      <c r="BC2" s="149" t="s">
        <v>723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2"/>
      <c r="J3" s="151"/>
      <c r="K3" s="151"/>
      <c r="L3" s="21"/>
      <c r="AT3" s="18" t="s">
        <v>95</v>
      </c>
      <c r="AZ3" s="149" t="s">
        <v>724</v>
      </c>
      <c r="BA3" s="149" t="s">
        <v>1</v>
      </c>
      <c r="BB3" s="149" t="s">
        <v>1</v>
      </c>
      <c r="BC3" s="149" t="s">
        <v>230</v>
      </c>
      <c r="BD3" s="149" t="s">
        <v>95</v>
      </c>
    </row>
    <row r="4" spans="2:56" s="1" customFormat="1" ht="24.95" customHeight="1">
      <c r="B4" s="21"/>
      <c r="D4" s="153" t="s">
        <v>127</v>
      </c>
      <c r="I4" s="148"/>
      <c r="L4" s="21"/>
      <c r="M4" s="154" t="s">
        <v>10</v>
      </c>
      <c r="AT4" s="18" t="s">
        <v>4</v>
      </c>
      <c r="AZ4" s="149" t="s">
        <v>725</v>
      </c>
      <c r="BA4" s="149" t="s">
        <v>1</v>
      </c>
      <c r="BB4" s="149" t="s">
        <v>1</v>
      </c>
      <c r="BC4" s="149" t="s">
        <v>356</v>
      </c>
      <c r="BD4" s="149" t="s">
        <v>95</v>
      </c>
    </row>
    <row r="5" spans="2:56" s="1" customFormat="1" ht="6.95" customHeight="1">
      <c r="B5" s="21"/>
      <c r="I5" s="148"/>
      <c r="L5" s="21"/>
      <c r="AZ5" s="149" t="s">
        <v>726</v>
      </c>
      <c r="BA5" s="149" t="s">
        <v>1</v>
      </c>
      <c r="BB5" s="149" t="s">
        <v>1</v>
      </c>
      <c r="BC5" s="149" t="s">
        <v>727</v>
      </c>
      <c r="BD5" s="149" t="s">
        <v>95</v>
      </c>
    </row>
    <row r="6" spans="2:56" s="1" customFormat="1" ht="12" customHeight="1">
      <c r="B6" s="21"/>
      <c r="D6" s="155" t="s">
        <v>16</v>
      </c>
      <c r="I6" s="148"/>
      <c r="L6" s="21"/>
      <c r="AZ6" s="149" t="s">
        <v>728</v>
      </c>
      <c r="BA6" s="149" t="s">
        <v>1</v>
      </c>
      <c r="BB6" s="149" t="s">
        <v>1</v>
      </c>
      <c r="BC6" s="149" t="s">
        <v>729</v>
      </c>
      <c r="BD6" s="149" t="s">
        <v>95</v>
      </c>
    </row>
    <row r="7" spans="2:56" s="1" customFormat="1" ht="16.5" customHeight="1">
      <c r="B7" s="21"/>
      <c r="E7" s="156" t="str">
        <f>'Rekapitulace stavby'!K6</f>
        <v>REVITALIZACE CENTRÁLNÍHO PROSTORU NOVÝCH SADŮ</v>
      </c>
      <c r="F7" s="155"/>
      <c r="G7" s="155"/>
      <c r="H7" s="155"/>
      <c r="I7" s="148"/>
      <c r="L7" s="21"/>
      <c r="AZ7" s="149" t="s">
        <v>730</v>
      </c>
      <c r="BA7" s="149" t="s">
        <v>1</v>
      </c>
      <c r="BB7" s="149" t="s">
        <v>1</v>
      </c>
      <c r="BC7" s="149" t="s">
        <v>731</v>
      </c>
      <c r="BD7" s="149" t="s">
        <v>95</v>
      </c>
    </row>
    <row r="8" spans="2:56" s="1" customFormat="1" ht="12" customHeight="1">
      <c r="B8" s="21"/>
      <c r="D8" s="155" t="s">
        <v>136</v>
      </c>
      <c r="I8" s="148"/>
      <c r="L8" s="21"/>
      <c r="AZ8" s="149" t="s">
        <v>732</v>
      </c>
      <c r="BA8" s="149" t="s">
        <v>1</v>
      </c>
      <c r="BB8" s="149" t="s">
        <v>1</v>
      </c>
      <c r="BC8" s="149" t="s">
        <v>733</v>
      </c>
      <c r="BD8" s="149" t="s">
        <v>95</v>
      </c>
    </row>
    <row r="9" spans="1:56" s="2" customFormat="1" ht="16.5" customHeight="1">
      <c r="A9" s="40"/>
      <c r="B9" s="46"/>
      <c r="C9" s="40"/>
      <c r="D9" s="40"/>
      <c r="E9" s="156" t="s">
        <v>734</v>
      </c>
      <c r="F9" s="40"/>
      <c r="G9" s="40"/>
      <c r="H9" s="40"/>
      <c r="I9" s="157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9" t="s">
        <v>735</v>
      </c>
      <c r="BA9" s="149" t="s">
        <v>1</v>
      </c>
      <c r="BB9" s="149" t="s">
        <v>1</v>
      </c>
      <c r="BC9" s="149" t="s">
        <v>736</v>
      </c>
      <c r="BD9" s="149" t="s">
        <v>95</v>
      </c>
    </row>
    <row r="10" spans="1:56" s="2" customFormat="1" ht="12" customHeight="1">
      <c r="A10" s="40"/>
      <c r="B10" s="46"/>
      <c r="C10" s="40"/>
      <c r="D10" s="155" t="s">
        <v>142</v>
      </c>
      <c r="E10" s="40"/>
      <c r="F10" s="40"/>
      <c r="G10" s="40"/>
      <c r="H10" s="40"/>
      <c r="I10" s="157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9" t="s">
        <v>737</v>
      </c>
      <c r="BA10" s="149" t="s">
        <v>1</v>
      </c>
      <c r="BB10" s="149" t="s">
        <v>1</v>
      </c>
      <c r="BC10" s="149" t="s">
        <v>738</v>
      </c>
      <c r="BD10" s="149" t="s">
        <v>95</v>
      </c>
    </row>
    <row r="11" spans="1:31" s="2" customFormat="1" ht="16.5" customHeight="1">
      <c r="A11" s="40"/>
      <c r="B11" s="46"/>
      <c r="C11" s="40"/>
      <c r="D11" s="40"/>
      <c r="E11" s="158" t="s">
        <v>739</v>
      </c>
      <c r="F11" s="40"/>
      <c r="G11" s="40"/>
      <c r="H11" s="40"/>
      <c r="I11" s="157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7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5" t="s">
        <v>18</v>
      </c>
      <c r="E13" s="40"/>
      <c r="F13" s="143" t="s">
        <v>19</v>
      </c>
      <c r="G13" s="40"/>
      <c r="H13" s="40"/>
      <c r="I13" s="159" t="s">
        <v>20</v>
      </c>
      <c r="J13" s="143" t="s">
        <v>21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5" t="s">
        <v>22</v>
      </c>
      <c r="E14" s="40"/>
      <c r="F14" s="143" t="s">
        <v>23</v>
      </c>
      <c r="G14" s="40"/>
      <c r="H14" s="40"/>
      <c r="I14" s="159" t="s">
        <v>24</v>
      </c>
      <c r="J14" s="160" t="str">
        <f>'Rekapitulace stavby'!AN8</f>
        <v>2. 7. 2020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61" t="s">
        <v>26</v>
      </c>
      <c r="E15" s="40"/>
      <c r="F15" s="162" t="s">
        <v>27</v>
      </c>
      <c r="G15" s="40"/>
      <c r="H15" s="40"/>
      <c r="I15" s="163" t="s">
        <v>28</v>
      </c>
      <c r="J15" s="162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5" t="s">
        <v>30</v>
      </c>
      <c r="E16" s="40"/>
      <c r="F16" s="40"/>
      <c r="G16" s="40"/>
      <c r="H16" s="40"/>
      <c r="I16" s="159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9" t="s">
        <v>34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7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5" t="s">
        <v>35</v>
      </c>
      <c r="E19" s="40"/>
      <c r="F19" s="40"/>
      <c r="G19" s="40"/>
      <c r="H19" s="40"/>
      <c r="I19" s="159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9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7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5" t="s">
        <v>37</v>
      </c>
      <c r="E22" s="40"/>
      <c r="F22" s="40"/>
      <c r="G22" s="40"/>
      <c r="H22" s="40"/>
      <c r="I22" s="159" t="s">
        <v>31</v>
      </c>
      <c r="J22" s="143" t="s">
        <v>38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">
        <v>39</v>
      </c>
      <c r="F23" s="40"/>
      <c r="G23" s="40"/>
      <c r="H23" s="40"/>
      <c r="I23" s="159" t="s">
        <v>34</v>
      </c>
      <c r="J23" s="143" t="s">
        <v>40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7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5" t="s">
        <v>42</v>
      </c>
      <c r="E25" s="40"/>
      <c r="F25" s="40"/>
      <c r="G25" s="40"/>
      <c r="H25" s="40"/>
      <c r="I25" s="159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9" t="s">
        <v>34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7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5" t="s">
        <v>44</v>
      </c>
      <c r="E28" s="40"/>
      <c r="F28" s="40"/>
      <c r="G28" s="40"/>
      <c r="H28" s="40"/>
      <c r="I28" s="157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4"/>
      <c r="B29" s="165"/>
      <c r="C29" s="164"/>
      <c r="D29" s="164"/>
      <c r="E29" s="166" t="s">
        <v>1</v>
      </c>
      <c r="F29" s="166"/>
      <c r="G29" s="166"/>
      <c r="H29" s="166"/>
      <c r="I29" s="167"/>
      <c r="J29" s="164"/>
      <c r="K29" s="164"/>
      <c r="L29" s="168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7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9"/>
      <c r="E31" s="169"/>
      <c r="F31" s="169"/>
      <c r="G31" s="169"/>
      <c r="H31" s="169"/>
      <c r="I31" s="170"/>
      <c r="J31" s="169"/>
      <c r="K31" s="169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71" t="s">
        <v>46</v>
      </c>
      <c r="E32" s="40"/>
      <c r="F32" s="40"/>
      <c r="G32" s="40"/>
      <c r="H32" s="40"/>
      <c r="I32" s="157"/>
      <c r="J32" s="172">
        <f>ROUND(J122,2)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9"/>
      <c r="E33" s="169"/>
      <c r="F33" s="169"/>
      <c r="G33" s="169"/>
      <c r="H33" s="169"/>
      <c r="I33" s="170"/>
      <c r="J33" s="169"/>
      <c r="K33" s="169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73" t="s">
        <v>48</v>
      </c>
      <c r="G34" s="40"/>
      <c r="H34" s="40"/>
      <c r="I34" s="174" t="s">
        <v>47</v>
      </c>
      <c r="J34" s="173" t="s">
        <v>49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5" t="s">
        <v>50</v>
      </c>
      <c r="E35" s="155" t="s">
        <v>51</v>
      </c>
      <c r="F35" s="176">
        <f>ROUND((SUM(BE122:BE258)),2)</f>
        <v>0</v>
      </c>
      <c r="G35" s="40"/>
      <c r="H35" s="40"/>
      <c r="I35" s="177">
        <v>0.21</v>
      </c>
      <c r="J35" s="176">
        <f>ROUND(((SUM(BE122:BE258))*I35),2)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5" t="s">
        <v>52</v>
      </c>
      <c r="F36" s="176">
        <f>ROUND((SUM(BF122:BF258)),2)</f>
        <v>0</v>
      </c>
      <c r="G36" s="40"/>
      <c r="H36" s="40"/>
      <c r="I36" s="177">
        <v>0.15</v>
      </c>
      <c r="J36" s="176">
        <f>ROUND(((SUM(BF122:BF258))*I36),2)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5" t="s">
        <v>53</v>
      </c>
      <c r="F37" s="176">
        <f>ROUND((SUM(BG122:BG258)),2)</f>
        <v>0</v>
      </c>
      <c r="G37" s="40"/>
      <c r="H37" s="40"/>
      <c r="I37" s="177">
        <v>0.21</v>
      </c>
      <c r="J37" s="17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5" t="s">
        <v>54</v>
      </c>
      <c r="F38" s="176">
        <f>ROUND((SUM(BH122:BH258)),2)</f>
        <v>0</v>
      </c>
      <c r="G38" s="40"/>
      <c r="H38" s="40"/>
      <c r="I38" s="177">
        <v>0.15</v>
      </c>
      <c r="J38" s="17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5" t="s">
        <v>55</v>
      </c>
      <c r="F39" s="176">
        <f>ROUND((SUM(BI122:BI258)),2)</f>
        <v>0</v>
      </c>
      <c r="G39" s="40"/>
      <c r="H39" s="40"/>
      <c r="I39" s="177">
        <v>0</v>
      </c>
      <c r="J39" s="17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7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8"/>
      <c r="D41" s="179" t="s">
        <v>56</v>
      </c>
      <c r="E41" s="180"/>
      <c r="F41" s="180"/>
      <c r="G41" s="181" t="s">
        <v>57</v>
      </c>
      <c r="H41" s="182" t="s">
        <v>58</v>
      </c>
      <c r="I41" s="183"/>
      <c r="J41" s="184">
        <f>SUM(J32:J39)</f>
        <v>0</v>
      </c>
      <c r="K41" s="185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7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2" customFormat="1" ht="14.4" customHeight="1">
      <c r="B49" s="65"/>
      <c r="D49" s="186" t="s">
        <v>59</v>
      </c>
      <c r="E49" s="187"/>
      <c r="F49" s="187"/>
      <c r="G49" s="186" t="s">
        <v>60</v>
      </c>
      <c r="H49" s="187"/>
      <c r="I49" s="188"/>
      <c r="J49" s="187"/>
      <c r="K49" s="187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9" t="s">
        <v>61</v>
      </c>
      <c r="E60" s="190"/>
      <c r="F60" s="191" t="s">
        <v>62</v>
      </c>
      <c r="G60" s="189" t="s">
        <v>61</v>
      </c>
      <c r="H60" s="190"/>
      <c r="I60" s="192"/>
      <c r="J60" s="193" t="s">
        <v>62</v>
      </c>
      <c r="K60" s="190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86" t="s">
        <v>63</v>
      </c>
      <c r="E64" s="194"/>
      <c r="F64" s="194"/>
      <c r="G64" s="186" t="s">
        <v>64</v>
      </c>
      <c r="H64" s="194"/>
      <c r="I64" s="195"/>
      <c r="J64" s="194"/>
      <c r="K64" s="194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9" t="s">
        <v>61</v>
      </c>
      <c r="E75" s="190"/>
      <c r="F75" s="191" t="s">
        <v>62</v>
      </c>
      <c r="G75" s="189" t="s">
        <v>61</v>
      </c>
      <c r="H75" s="190"/>
      <c r="I75" s="192"/>
      <c r="J75" s="193" t="s">
        <v>62</v>
      </c>
      <c r="K75" s="190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96"/>
      <c r="C76" s="197"/>
      <c r="D76" s="197"/>
      <c r="E76" s="197"/>
      <c r="F76" s="197"/>
      <c r="G76" s="197"/>
      <c r="H76" s="197"/>
      <c r="I76" s="198"/>
      <c r="J76" s="197"/>
      <c r="K76" s="19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99"/>
      <c r="C80" s="200"/>
      <c r="D80" s="200"/>
      <c r="E80" s="200"/>
      <c r="F80" s="200"/>
      <c r="G80" s="200"/>
      <c r="H80" s="200"/>
      <c r="I80" s="201"/>
      <c r="J80" s="200"/>
      <c r="K80" s="200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152</v>
      </c>
      <c r="D81" s="42"/>
      <c r="E81" s="42"/>
      <c r="F81" s="42"/>
      <c r="G81" s="42"/>
      <c r="H81" s="42"/>
      <c r="I81" s="157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7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7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202" t="str">
        <f>E7</f>
        <v>REVITALIZACE CENTRÁLNÍHO PROSTORU NOVÝCH SADŮ</v>
      </c>
      <c r="F84" s="33"/>
      <c r="G84" s="33"/>
      <c r="H84" s="33"/>
      <c r="I84" s="157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136</v>
      </c>
      <c r="D85" s="23"/>
      <c r="E85" s="23"/>
      <c r="F85" s="23"/>
      <c r="G85" s="23"/>
      <c r="H85" s="23"/>
      <c r="I85" s="148"/>
      <c r="J85" s="23"/>
      <c r="K85" s="23"/>
      <c r="L85" s="21"/>
    </row>
    <row r="86" spans="1:31" s="2" customFormat="1" ht="16.5" customHeight="1">
      <c r="A86" s="40"/>
      <c r="B86" s="41"/>
      <c r="C86" s="42"/>
      <c r="D86" s="42"/>
      <c r="E86" s="202" t="s">
        <v>734</v>
      </c>
      <c r="F86" s="42"/>
      <c r="G86" s="42"/>
      <c r="H86" s="42"/>
      <c r="I86" s="157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142</v>
      </c>
      <c r="D87" s="42"/>
      <c r="E87" s="42"/>
      <c r="F87" s="42"/>
      <c r="G87" s="42"/>
      <c r="H87" s="42"/>
      <c r="I87" s="157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8" t="str">
        <f>E11</f>
        <v xml:space="preserve">SO 03.1.A - Stromy ve štěrkovém trávníku - výsadby, rozvojová  péče (do konce veget.období)</v>
      </c>
      <c r="F88" s="42"/>
      <c r="G88" s="42"/>
      <c r="H88" s="42"/>
      <c r="I88" s="157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7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22</v>
      </c>
      <c r="D90" s="42"/>
      <c r="E90" s="42"/>
      <c r="F90" s="28" t="str">
        <f>F14</f>
        <v>BRNO</v>
      </c>
      <c r="G90" s="42"/>
      <c r="H90" s="42"/>
      <c r="I90" s="159" t="s">
        <v>24</v>
      </c>
      <c r="J90" s="81" t="str">
        <f>IF(J14="","",J14)</f>
        <v>2. 7. 2020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7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E17</f>
        <v>Statutání město Brno -Městská část Brno-střed</v>
      </c>
      <c r="G92" s="42"/>
      <c r="H92" s="42"/>
      <c r="I92" s="159" t="s">
        <v>37</v>
      </c>
      <c r="J92" s="38" t="str">
        <f>E23</f>
        <v>Ing. Magr. Lucie Radilová, DiS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35</v>
      </c>
      <c r="D93" s="42"/>
      <c r="E93" s="42"/>
      <c r="F93" s="28" t="str">
        <f>IF(E20="","",E20)</f>
        <v>Vyplň údaj</v>
      </c>
      <c r="G93" s="42"/>
      <c r="H93" s="42"/>
      <c r="I93" s="159" t="s">
        <v>42</v>
      </c>
      <c r="J93" s="38" t="str">
        <f>E26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157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9.25" customHeight="1">
      <c r="A95" s="40"/>
      <c r="B95" s="41"/>
      <c r="C95" s="203" t="s">
        <v>153</v>
      </c>
      <c r="D95" s="204"/>
      <c r="E95" s="204"/>
      <c r="F95" s="204"/>
      <c r="G95" s="204"/>
      <c r="H95" s="204"/>
      <c r="I95" s="205"/>
      <c r="J95" s="206" t="s">
        <v>154</v>
      </c>
      <c r="K95" s="204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7"/>
      <c r="J96" s="42"/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47" s="2" customFormat="1" ht="22.8" customHeight="1">
      <c r="A97" s="40"/>
      <c r="B97" s="41"/>
      <c r="C97" s="207" t="s">
        <v>155</v>
      </c>
      <c r="D97" s="42"/>
      <c r="E97" s="42"/>
      <c r="F97" s="42"/>
      <c r="G97" s="42"/>
      <c r="H97" s="42"/>
      <c r="I97" s="157"/>
      <c r="J97" s="112">
        <f>J122</f>
        <v>0</v>
      </c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U97" s="18" t="s">
        <v>156</v>
      </c>
    </row>
    <row r="98" spans="1:31" s="9" customFormat="1" ht="24.95" customHeight="1">
      <c r="A98" s="9"/>
      <c r="B98" s="208"/>
      <c r="C98" s="209"/>
      <c r="D98" s="210" t="s">
        <v>157</v>
      </c>
      <c r="E98" s="211"/>
      <c r="F98" s="211"/>
      <c r="G98" s="211"/>
      <c r="H98" s="211"/>
      <c r="I98" s="212"/>
      <c r="J98" s="213">
        <f>J123</f>
        <v>0</v>
      </c>
      <c r="K98" s="209"/>
      <c r="L98" s="21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15"/>
      <c r="C99" s="135"/>
      <c r="D99" s="216" t="s">
        <v>740</v>
      </c>
      <c r="E99" s="217"/>
      <c r="F99" s="217"/>
      <c r="G99" s="217"/>
      <c r="H99" s="217"/>
      <c r="I99" s="218"/>
      <c r="J99" s="219">
        <f>J124</f>
        <v>0</v>
      </c>
      <c r="K99" s="135"/>
      <c r="L99" s="22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5"/>
      <c r="C100" s="135"/>
      <c r="D100" s="216" t="s">
        <v>741</v>
      </c>
      <c r="E100" s="217"/>
      <c r="F100" s="217"/>
      <c r="G100" s="217"/>
      <c r="H100" s="217"/>
      <c r="I100" s="218"/>
      <c r="J100" s="219">
        <f>J243</f>
        <v>0</v>
      </c>
      <c r="K100" s="135"/>
      <c r="L100" s="22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157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198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20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4" t="s">
        <v>163</v>
      </c>
      <c r="D107" s="42"/>
      <c r="E107" s="42"/>
      <c r="F107" s="42"/>
      <c r="G107" s="42"/>
      <c r="H107" s="42"/>
      <c r="I107" s="157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157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157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202" t="str">
        <f>E7</f>
        <v>REVITALIZACE CENTRÁLNÍHO PROSTORU NOVÝCH SADŮ</v>
      </c>
      <c r="F110" s="33"/>
      <c r="G110" s="33"/>
      <c r="H110" s="33"/>
      <c r="I110" s="157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2:12" s="1" customFormat="1" ht="12" customHeight="1">
      <c r="B111" s="22"/>
      <c r="C111" s="33" t="s">
        <v>136</v>
      </c>
      <c r="D111" s="23"/>
      <c r="E111" s="23"/>
      <c r="F111" s="23"/>
      <c r="G111" s="23"/>
      <c r="H111" s="23"/>
      <c r="I111" s="148"/>
      <c r="J111" s="23"/>
      <c r="K111" s="23"/>
      <c r="L111" s="21"/>
    </row>
    <row r="112" spans="1:31" s="2" customFormat="1" ht="16.5" customHeight="1">
      <c r="A112" s="40"/>
      <c r="B112" s="41"/>
      <c r="C112" s="42"/>
      <c r="D112" s="42"/>
      <c r="E112" s="202" t="s">
        <v>734</v>
      </c>
      <c r="F112" s="42"/>
      <c r="G112" s="42"/>
      <c r="H112" s="42"/>
      <c r="I112" s="157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142</v>
      </c>
      <c r="D113" s="42"/>
      <c r="E113" s="42"/>
      <c r="F113" s="42"/>
      <c r="G113" s="42"/>
      <c r="H113" s="42"/>
      <c r="I113" s="157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78" t="str">
        <f>E11</f>
        <v xml:space="preserve">SO 03.1.A - Stromy ve štěrkovém trávníku - výsadby, rozvojová  péče (do konce veget.období)</v>
      </c>
      <c r="F114" s="42"/>
      <c r="G114" s="42"/>
      <c r="H114" s="42"/>
      <c r="I114" s="157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157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22</v>
      </c>
      <c r="D116" s="42"/>
      <c r="E116" s="42"/>
      <c r="F116" s="28" t="str">
        <f>F14</f>
        <v>BRNO</v>
      </c>
      <c r="G116" s="42"/>
      <c r="H116" s="42"/>
      <c r="I116" s="159" t="s">
        <v>24</v>
      </c>
      <c r="J116" s="81" t="str">
        <f>IF(J14="","",J14)</f>
        <v>2. 7. 2020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157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5.65" customHeight="1">
      <c r="A118" s="40"/>
      <c r="B118" s="41"/>
      <c r="C118" s="33" t="s">
        <v>30</v>
      </c>
      <c r="D118" s="42"/>
      <c r="E118" s="42"/>
      <c r="F118" s="28" t="str">
        <f>E17</f>
        <v>Statutání město Brno -Městská část Brno-střed</v>
      </c>
      <c r="G118" s="42"/>
      <c r="H118" s="42"/>
      <c r="I118" s="159" t="s">
        <v>37</v>
      </c>
      <c r="J118" s="38" t="str">
        <f>E23</f>
        <v>Ing. Magr. Lucie Radilová, DiS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5.15" customHeight="1">
      <c r="A119" s="40"/>
      <c r="B119" s="41"/>
      <c r="C119" s="33" t="s">
        <v>35</v>
      </c>
      <c r="D119" s="42"/>
      <c r="E119" s="42"/>
      <c r="F119" s="28" t="str">
        <f>IF(E20="","",E20)</f>
        <v>Vyplň údaj</v>
      </c>
      <c r="G119" s="42"/>
      <c r="H119" s="42"/>
      <c r="I119" s="159" t="s">
        <v>42</v>
      </c>
      <c r="J119" s="38" t="str">
        <f>E26</f>
        <v xml:space="preserve">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0.3" customHeight="1">
      <c r="A120" s="40"/>
      <c r="B120" s="41"/>
      <c r="C120" s="42"/>
      <c r="D120" s="42"/>
      <c r="E120" s="42"/>
      <c r="F120" s="42"/>
      <c r="G120" s="42"/>
      <c r="H120" s="42"/>
      <c r="I120" s="157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11" customFormat="1" ht="29.25" customHeight="1">
      <c r="A121" s="221"/>
      <c r="B121" s="222"/>
      <c r="C121" s="223" t="s">
        <v>164</v>
      </c>
      <c r="D121" s="224" t="s">
        <v>71</v>
      </c>
      <c r="E121" s="224" t="s">
        <v>67</v>
      </c>
      <c r="F121" s="224" t="s">
        <v>68</v>
      </c>
      <c r="G121" s="224" t="s">
        <v>165</v>
      </c>
      <c r="H121" s="224" t="s">
        <v>166</v>
      </c>
      <c r="I121" s="225" t="s">
        <v>167</v>
      </c>
      <c r="J121" s="224" t="s">
        <v>154</v>
      </c>
      <c r="K121" s="226" t="s">
        <v>168</v>
      </c>
      <c r="L121" s="227"/>
      <c r="M121" s="102" t="s">
        <v>1</v>
      </c>
      <c r="N121" s="103" t="s">
        <v>50</v>
      </c>
      <c r="O121" s="103" t="s">
        <v>169</v>
      </c>
      <c r="P121" s="103" t="s">
        <v>170</v>
      </c>
      <c r="Q121" s="103" t="s">
        <v>171</v>
      </c>
      <c r="R121" s="103" t="s">
        <v>172</v>
      </c>
      <c r="S121" s="103" t="s">
        <v>173</v>
      </c>
      <c r="T121" s="104" t="s">
        <v>174</v>
      </c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</row>
    <row r="122" spans="1:63" s="2" customFormat="1" ht="22.8" customHeight="1">
      <c r="A122" s="40"/>
      <c r="B122" s="41"/>
      <c r="C122" s="109" t="s">
        <v>175</v>
      </c>
      <c r="D122" s="42"/>
      <c r="E122" s="42"/>
      <c r="F122" s="42"/>
      <c r="G122" s="42"/>
      <c r="H122" s="42"/>
      <c r="I122" s="157"/>
      <c r="J122" s="228">
        <f>BK122</f>
        <v>0</v>
      </c>
      <c r="K122" s="42"/>
      <c r="L122" s="46"/>
      <c r="M122" s="105"/>
      <c r="N122" s="229"/>
      <c r="O122" s="106"/>
      <c r="P122" s="230">
        <f>P123</f>
        <v>0</v>
      </c>
      <c r="Q122" s="106"/>
      <c r="R122" s="230">
        <f>R123</f>
        <v>1.10107424</v>
      </c>
      <c r="S122" s="106"/>
      <c r="T122" s="231">
        <f>T123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85</v>
      </c>
      <c r="AU122" s="18" t="s">
        <v>156</v>
      </c>
      <c r="BK122" s="232">
        <f>BK123</f>
        <v>0</v>
      </c>
    </row>
    <row r="123" spans="1:63" s="12" customFormat="1" ht="25.9" customHeight="1">
      <c r="A123" s="12"/>
      <c r="B123" s="233"/>
      <c r="C123" s="234"/>
      <c r="D123" s="235" t="s">
        <v>85</v>
      </c>
      <c r="E123" s="236" t="s">
        <v>176</v>
      </c>
      <c r="F123" s="236" t="s">
        <v>177</v>
      </c>
      <c r="G123" s="234"/>
      <c r="H123" s="234"/>
      <c r="I123" s="237"/>
      <c r="J123" s="238">
        <f>BK123</f>
        <v>0</v>
      </c>
      <c r="K123" s="234"/>
      <c r="L123" s="239"/>
      <c r="M123" s="240"/>
      <c r="N123" s="241"/>
      <c r="O123" s="241"/>
      <c r="P123" s="242">
        <f>P124+P243</f>
        <v>0</v>
      </c>
      <c r="Q123" s="241"/>
      <c r="R123" s="242">
        <f>R124+R243</f>
        <v>1.10107424</v>
      </c>
      <c r="S123" s="241"/>
      <c r="T123" s="243">
        <f>T124+T243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4" t="s">
        <v>93</v>
      </c>
      <c r="AT123" s="245" t="s">
        <v>85</v>
      </c>
      <c r="AU123" s="245" t="s">
        <v>86</v>
      </c>
      <c r="AY123" s="244" t="s">
        <v>178</v>
      </c>
      <c r="BK123" s="246">
        <f>BK124+BK243</f>
        <v>0</v>
      </c>
    </row>
    <row r="124" spans="1:63" s="12" customFormat="1" ht="22.8" customHeight="1">
      <c r="A124" s="12"/>
      <c r="B124" s="233"/>
      <c r="C124" s="234"/>
      <c r="D124" s="235" t="s">
        <v>85</v>
      </c>
      <c r="E124" s="247" t="s">
        <v>742</v>
      </c>
      <c r="F124" s="247" t="s">
        <v>743</v>
      </c>
      <c r="G124" s="234"/>
      <c r="H124" s="234"/>
      <c r="I124" s="237"/>
      <c r="J124" s="248">
        <f>BK124</f>
        <v>0</v>
      </c>
      <c r="K124" s="234"/>
      <c r="L124" s="239"/>
      <c r="M124" s="240"/>
      <c r="N124" s="241"/>
      <c r="O124" s="241"/>
      <c r="P124" s="242">
        <f>SUM(P125:P242)</f>
        <v>0</v>
      </c>
      <c r="Q124" s="241"/>
      <c r="R124" s="242">
        <f>SUM(R125:R242)</f>
        <v>1.10107424</v>
      </c>
      <c r="S124" s="241"/>
      <c r="T124" s="243">
        <f>SUM(T125:T242)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4" t="s">
        <v>93</v>
      </c>
      <c r="AT124" s="245" t="s">
        <v>85</v>
      </c>
      <c r="AU124" s="245" t="s">
        <v>93</v>
      </c>
      <c r="AY124" s="244" t="s">
        <v>178</v>
      </c>
      <c r="BK124" s="246">
        <f>SUM(BK125:BK242)</f>
        <v>0</v>
      </c>
    </row>
    <row r="125" spans="1:65" s="2" customFormat="1" ht="16.5" customHeight="1">
      <c r="A125" s="40"/>
      <c r="B125" s="41"/>
      <c r="C125" s="249" t="s">
        <v>93</v>
      </c>
      <c r="D125" s="249" t="s">
        <v>180</v>
      </c>
      <c r="E125" s="250" t="s">
        <v>744</v>
      </c>
      <c r="F125" s="251" t="s">
        <v>268</v>
      </c>
      <c r="G125" s="252" t="s">
        <v>223</v>
      </c>
      <c r="H125" s="253">
        <v>16.71</v>
      </c>
      <c r="I125" s="254"/>
      <c r="J125" s="255">
        <f>ROUND(I125*H125,2)</f>
        <v>0</v>
      </c>
      <c r="K125" s="251" t="s">
        <v>184</v>
      </c>
      <c r="L125" s="46"/>
      <c r="M125" s="256" t="s">
        <v>1</v>
      </c>
      <c r="N125" s="257" t="s">
        <v>51</v>
      </c>
      <c r="O125" s="93"/>
      <c r="P125" s="258">
        <f>O125*H125</f>
        <v>0</v>
      </c>
      <c r="Q125" s="258">
        <v>0</v>
      </c>
      <c r="R125" s="258">
        <f>Q125*H125</f>
        <v>0</v>
      </c>
      <c r="S125" s="258">
        <v>0</v>
      </c>
      <c r="T125" s="25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60" t="s">
        <v>185</v>
      </c>
      <c r="AT125" s="260" t="s">
        <v>180</v>
      </c>
      <c r="AU125" s="260" t="s">
        <v>95</v>
      </c>
      <c r="AY125" s="18" t="s">
        <v>178</v>
      </c>
      <c r="BE125" s="261">
        <f>IF(N125="základní",J125,0)</f>
        <v>0</v>
      </c>
      <c r="BF125" s="261">
        <f>IF(N125="snížená",J125,0)</f>
        <v>0</v>
      </c>
      <c r="BG125" s="261">
        <f>IF(N125="zákl. přenesená",J125,0)</f>
        <v>0</v>
      </c>
      <c r="BH125" s="261">
        <f>IF(N125="sníž. přenesená",J125,0)</f>
        <v>0</v>
      </c>
      <c r="BI125" s="261">
        <f>IF(N125="nulová",J125,0)</f>
        <v>0</v>
      </c>
      <c r="BJ125" s="18" t="s">
        <v>93</v>
      </c>
      <c r="BK125" s="261">
        <f>ROUND(I125*H125,2)</f>
        <v>0</v>
      </c>
      <c r="BL125" s="18" t="s">
        <v>185</v>
      </c>
      <c r="BM125" s="260" t="s">
        <v>745</v>
      </c>
    </row>
    <row r="126" spans="1:51" s="13" customFormat="1" ht="12">
      <c r="A126" s="13"/>
      <c r="B126" s="262"/>
      <c r="C126" s="263"/>
      <c r="D126" s="264" t="s">
        <v>187</v>
      </c>
      <c r="E126" s="265" t="s">
        <v>1</v>
      </c>
      <c r="F126" s="266" t="s">
        <v>188</v>
      </c>
      <c r="G126" s="263"/>
      <c r="H126" s="265" t="s">
        <v>1</v>
      </c>
      <c r="I126" s="267"/>
      <c r="J126" s="263"/>
      <c r="K126" s="263"/>
      <c r="L126" s="268"/>
      <c r="M126" s="269"/>
      <c r="N126" s="270"/>
      <c r="O126" s="270"/>
      <c r="P126" s="270"/>
      <c r="Q126" s="270"/>
      <c r="R126" s="270"/>
      <c r="S126" s="270"/>
      <c r="T126" s="27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72" t="s">
        <v>187</v>
      </c>
      <c r="AU126" s="272" t="s">
        <v>95</v>
      </c>
      <c r="AV126" s="13" t="s">
        <v>93</v>
      </c>
      <c r="AW126" s="13" t="s">
        <v>41</v>
      </c>
      <c r="AX126" s="13" t="s">
        <v>86</v>
      </c>
      <c r="AY126" s="272" t="s">
        <v>178</v>
      </c>
    </row>
    <row r="127" spans="1:51" s="13" customFormat="1" ht="12">
      <c r="A127" s="13"/>
      <c r="B127" s="262"/>
      <c r="C127" s="263"/>
      <c r="D127" s="264" t="s">
        <v>187</v>
      </c>
      <c r="E127" s="265" t="s">
        <v>1</v>
      </c>
      <c r="F127" s="266" t="s">
        <v>189</v>
      </c>
      <c r="G127" s="263"/>
      <c r="H127" s="265" t="s">
        <v>1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72" t="s">
        <v>187</v>
      </c>
      <c r="AU127" s="272" t="s">
        <v>95</v>
      </c>
      <c r="AV127" s="13" t="s">
        <v>93</v>
      </c>
      <c r="AW127" s="13" t="s">
        <v>41</v>
      </c>
      <c r="AX127" s="13" t="s">
        <v>86</v>
      </c>
      <c r="AY127" s="272" t="s">
        <v>178</v>
      </c>
    </row>
    <row r="128" spans="1:51" s="13" customFormat="1" ht="12">
      <c r="A128" s="13"/>
      <c r="B128" s="262"/>
      <c r="C128" s="263"/>
      <c r="D128" s="264" t="s">
        <v>187</v>
      </c>
      <c r="E128" s="265" t="s">
        <v>1</v>
      </c>
      <c r="F128" s="266" t="s">
        <v>746</v>
      </c>
      <c r="G128" s="263"/>
      <c r="H128" s="265" t="s">
        <v>1</v>
      </c>
      <c r="I128" s="267"/>
      <c r="J128" s="263"/>
      <c r="K128" s="263"/>
      <c r="L128" s="268"/>
      <c r="M128" s="269"/>
      <c r="N128" s="270"/>
      <c r="O128" s="270"/>
      <c r="P128" s="270"/>
      <c r="Q128" s="270"/>
      <c r="R128" s="270"/>
      <c r="S128" s="270"/>
      <c r="T128" s="27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72" t="s">
        <v>187</v>
      </c>
      <c r="AU128" s="272" t="s">
        <v>95</v>
      </c>
      <c r="AV128" s="13" t="s">
        <v>93</v>
      </c>
      <c r="AW128" s="13" t="s">
        <v>41</v>
      </c>
      <c r="AX128" s="13" t="s">
        <v>86</v>
      </c>
      <c r="AY128" s="272" t="s">
        <v>178</v>
      </c>
    </row>
    <row r="129" spans="1:51" s="13" customFormat="1" ht="12">
      <c r="A129" s="13"/>
      <c r="B129" s="262"/>
      <c r="C129" s="263"/>
      <c r="D129" s="264" t="s">
        <v>187</v>
      </c>
      <c r="E129" s="265" t="s">
        <v>1</v>
      </c>
      <c r="F129" s="266" t="s">
        <v>747</v>
      </c>
      <c r="G129" s="263"/>
      <c r="H129" s="265" t="s">
        <v>1</v>
      </c>
      <c r="I129" s="267"/>
      <c r="J129" s="263"/>
      <c r="K129" s="263"/>
      <c r="L129" s="268"/>
      <c r="M129" s="269"/>
      <c r="N129" s="270"/>
      <c r="O129" s="270"/>
      <c r="P129" s="270"/>
      <c r="Q129" s="270"/>
      <c r="R129" s="270"/>
      <c r="S129" s="270"/>
      <c r="T129" s="27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2" t="s">
        <v>187</v>
      </c>
      <c r="AU129" s="272" t="s">
        <v>95</v>
      </c>
      <c r="AV129" s="13" t="s">
        <v>93</v>
      </c>
      <c r="AW129" s="13" t="s">
        <v>41</v>
      </c>
      <c r="AX129" s="13" t="s">
        <v>86</v>
      </c>
      <c r="AY129" s="272" t="s">
        <v>178</v>
      </c>
    </row>
    <row r="130" spans="1:51" s="13" customFormat="1" ht="12">
      <c r="A130" s="13"/>
      <c r="B130" s="262"/>
      <c r="C130" s="263"/>
      <c r="D130" s="264" t="s">
        <v>187</v>
      </c>
      <c r="E130" s="265" t="s">
        <v>1</v>
      </c>
      <c r="F130" s="266" t="s">
        <v>748</v>
      </c>
      <c r="G130" s="263"/>
      <c r="H130" s="265" t="s">
        <v>1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2" t="s">
        <v>187</v>
      </c>
      <c r="AU130" s="272" t="s">
        <v>95</v>
      </c>
      <c r="AV130" s="13" t="s">
        <v>93</v>
      </c>
      <c r="AW130" s="13" t="s">
        <v>41</v>
      </c>
      <c r="AX130" s="13" t="s">
        <v>86</v>
      </c>
      <c r="AY130" s="272" t="s">
        <v>178</v>
      </c>
    </row>
    <row r="131" spans="1:51" s="14" customFormat="1" ht="12">
      <c r="A131" s="14"/>
      <c r="B131" s="273"/>
      <c r="C131" s="274"/>
      <c r="D131" s="264" t="s">
        <v>187</v>
      </c>
      <c r="E131" s="275" t="s">
        <v>1</v>
      </c>
      <c r="F131" s="276" t="s">
        <v>199</v>
      </c>
      <c r="G131" s="274"/>
      <c r="H131" s="277">
        <v>0</v>
      </c>
      <c r="I131" s="278"/>
      <c r="J131" s="274"/>
      <c r="K131" s="274"/>
      <c r="L131" s="279"/>
      <c r="M131" s="280"/>
      <c r="N131" s="281"/>
      <c r="O131" s="281"/>
      <c r="P131" s="281"/>
      <c r="Q131" s="281"/>
      <c r="R131" s="281"/>
      <c r="S131" s="281"/>
      <c r="T131" s="28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83" t="s">
        <v>187</v>
      </c>
      <c r="AU131" s="283" t="s">
        <v>95</v>
      </c>
      <c r="AV131" s="14" t="s">
        <v>196</v>
      </c>
      <c r="AW131" s="14" t="s">
        <v>41</v>
      </c>
      <c r="AX131" s="14" t="s">
        <v>86</v>
      </c>
      <c r="AY131" s="283" t="s">
        <v>178</v>
      </c>
    </row>
    <row r="132" spans="1:51" s="13" customFormat="1" ht="12">
      <c r="A132" s="13"/>
      <c r="B132" s="262"/>
      <c r="C132" s="263"/>
      <c r="D132" s="264" t="s">
        <v>187</v>
      </c>
      <c r="E132" s="265" t="s">
        <v>1</v>
      </c>
      <c r="F132" s="266" t="s">
        <v>749</v>
      </c>
      <c r="G132" s="263"/>
      <c r="H132" s="265" t="s">
        <v>1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2" t="s">
        <v>187</v>
      </c>
      <c r="AU132" s="272" t="s">
        <v>95</v>
      </c>
      <c r="AV132" s="13" t="s">
        <v>93</v>
      </c>
      <c r="AW132" s="13" t="s">
        <v>41</v>
      </c>
      <c r="AX132" s="13" t="s">
        <v>86</v>
      </c>
      <c r="AY132" s="272" t="s">
        <v>178</v>
      </c>
    </row>
    <row r="133" spans="1:51" s="13" customFormat="1" ht="12">
      <c r="A133" s="13"/>
      <c r="B133" s="262"/>
      <c r="C133" s="263"/>
      <c r="D133" s="264" t="s">
        <v>187</v>
      </c>
      <c r="E133" s="265" t="s">
        <v>1</v>
      </c>
      <c r="F133" s="266" t="s">
        <v>750</v>
      </c>
      <c r="G133" s="263"/>
      <c r="H133" s="265" t="s">
        <v>1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2" t="s">
        <v>187</v>
      </c>
      <c r="AU133" s="272" t="s">
        <v>95</v>
      </c>
      <c r="AV133" s="13" t="s">
        <v>93</v>
      </c>
      <c r="AW133" s="13" t="s">
        <v>41</v>
      </c>
      <c r="AX133" s="13" t="s">
        <v>86</v>
      </c>
      <c r="AY133" s="272" t="s">
        <v>178</v>
      </c>
    </row>
    <row r="134" spans="1:51" s="15" customFormat="1" ht="12">
      <c r="A134" s="15"/>
      <c r="B134" s="284"/>
      <c r="C134" s="285"/>
      <c r="D134" s="264" t="s">
        <v>187</v>
      </c>
      <c r="E134" s="286" t="s">
        <v>1</v>
      </c>
      <c r="F134" s="287" t="s">
        <v>751</v>
      </c>
      <c r="G134" s="285"/>
      <c r="H134" s="288">
        <v>30</v>
      </c>
      <c r="I134" s="289"/>
      <c r="J134" s="285"/>
      <c r="K134" s="285"/>
      <c r="L134" s="290"/>
      <c r="M134" s="291"/>
      <c r="N134" s="292"/>
      <c r="O134" s="292"/>
      <c r="P134" s="292"/>
      <c r="Q134" s="292"/>
      <c r="R134" s="292"/>
      <c r="S134" s="292"/>
      <c r="T134" s="29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4" t="s">
        <v>187</v>
      </c>
      <c r="AU134" s="294" t="s">
        <v>95</v>
      </c>
      <c r="AV134" s="15" t="s">
        <v>95</v>
      </c>
      <c r="AW134" s="15" t="s">
        <v>41</v>
      </c>
      <c r="AX134" s="15" t="s">
        <v>86</v>
      </c>
      <c r="AY134" s="294" t="s">
        <v>178</v>
      </c>
    </row>
    <row r="135" spans="1:51" s="15" customFormat="1" ht="12">
      <c r="A135" s="15"/>
      <c r="B135" s="284"/>
      <c r="C135" s="285"/>
      <c r="D135" s="264" t="s">
        <v>187</v>
      </c>
      <c r="E135" s="286" t="s">
        <v>1</v>
      </c>
      <c r="F135" s="287" t="s">
        <v>752</v>
      </c>
      <c r="G135" s="285"/>
      <c r="H135" s="288">
        <v>-7.59</v>
      </c>
      <c r="I135" s="289"/>
      <c r="J135" s="285"/>
      <c r="K135" s="285"/>
      <c r="L135" s="290"/>
      <c r="M135" s="291"/>
      <c r="N135" s="292"/>
      <c r="O135" s="292"/>
      <c r="P135" s="292"/>
      <c r="Q135" s="292"/>
      <c r="R135" s="292"/>
      <c r="S135" s="292"/>
      <c r="T135" s="29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4" t="s">
        <v>187</v>
      </c>
      <c r="AU135" s="294" t="s">
        <v>95</v>
      </c>
      <c r="AV135" s="15" t="s">
        <v>95</v>
      </c>
      <c r="AW135" s="15" t="s">
        <v>41</v>
      </c>
      <c r="AX135" s="15" t="s">
        <v>86</v>
      </c>
      <c r="AY135" s="294" t="s">
        <v>178</v>
      </c>
    </row>
    <row r="136" spans="1:51" s="15" customFormat="1" ht="12">
      <c r="A136" s="15"/>
      <c r="B136" s="284"/>
      <c r="C136" s="285"/>
      <c r="D136" s="264" t="s">
        <v>187</v>
      </c>
      <c r="E136" s="286" t="s">
        <v>1</v>
      </c>
      <c r="F136" s="287" t="s">
        <v>753</v>
      </c>
      <c r="G136" s="285"/>
      <c r="H136" s="288">
        <v>-5.7</v>
      </c>
      <c r="I136" s="289"/>
      <c r="J136" s="285"/>
      <c r="K136" s="285"/>
      <c r="L136" s="290"/>
      <c r="M136" s="291"/>
      <c r="N136" s="292"/>
      <c r="O136" s="292"/>
      <c r="P136" s="292"/>
      <c r="Q136" s="292"/>
      <c r="R136" s="292"/>
      <c r="S136" s="292"/>
      <c r="T136" s="29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4" t="s">
        <v>187</v>
      </c>
      <c r="AU136" s="294" t="s">
        <v>95</v>
      </c>
      <c r="AV136" s="15" t="s">
        <v>95</v>
      </c>
      <c r="AW136" s="15" t="s">
        <v>41</v>
      </c>
      <c r="AX136" s="15" t="s">
        <v>86</v>
      </c>
      <c r="AY136" s="294" t="s">
        <v>178</v>
      </c>
    </row>
    <row r="137" spans="1:51" s="14" customFormat="1" ht="12">
      <c r="A137" s="14"/>
      <c r="B137" s="273"/>
      <c r="C137" s="274"/>
      <c r="D137" s="264" t="s">
        <v>187</v>
      </c>
      <c r="E137" s="275" t="s">
        <v>1</v>
      </c>
      <c r="F137" s="276" t="s">
        <v>754</v>
      </c>
      <c r="G137" s="274"/>
      <c r="H137" s="277">
        <v>16.71</v>
      </c>
      <c r="I137" s="278"/>
      <c r="J137" s="274"/>
      <c r="K137" s="274"/>
      <c r="L137" s="279"/>
      <c r="M137" s="280"/>
      <c r="N137" s="281"/>
      <c r="O137" s="281"/>
      <c r="P137" s="281"/>
      <c r="Q137" s="281"/>
      <c r="R137" s="281"/>
      <c r="S137" s="281"/>
      <c r="T137" s="28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83" t="s">
        <v>187</v>
      </c>
      <c r="AU137" s="283" t="s">
        <v>95</v>
      </c>
      <c r="AV137" s="14" t="s">
        <v>196</v>
      </c>
      <c r="AW137" s="14" t="s">
        <v>41</v>
      </c>
      <c r="AX137" s="14" t="s">
        <v>86</v>
      </c>
      <c r="AY137" s="283" t="s">
        <v>178</v>
      </c>
    </row>
    <row r="138" spans="1:51" s="16" customFormat="1" ht="12">
      <c r="A138" s="16"/>
      <c r="B138" s="295"/>
      <c r="C138" s="296"/>
      <c r="D138" s="264" t="s">
        <v>187</v>
      </c>
      <c r="E138" s="297" t="s">
        <v>722</v>
      </c>
      <c r="F138" s="298" t="s">
        <v>200</v>
      </c>
      <c r="G138" s="296"/>
      <c r="H138" s="299">
        <v>16.71</v>
      </c>
      <c r="I138" s="300"/>
      <c r="J138" s="296"/>
      <c r="K138" s="296"/>
      <c r="L138" s="301"/>
      <c r="M138" s="302"/>
      <c r="N138" s="303"/>
      <c r="O138" s="303"/>
      <c r="P138" s="303"/>
      <c r="Q138" s="303"/>
      <c r="R138" s="303"/>
      <c r="S138" s="303"/>
      <c r="T138" s="304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305" t="s">
        <v>187</v>
      </c>
      <c r="AU138" s="305" t="s">
        <v>95</v>
      </c>
      <c r="AV138" s="16" t="s">
        <v>185</v>
      </c>
      <c r="AW138" s="16" t="s">
        <v>41</v>
      </c>
      <c r="AX138" s="16" t="s">
        <v>93</v>
      </c>
      <c r="AY138" s="305" t="s">
        <v>178</v>
      </c>
    </row>
    <row r="139" spans="1:65" s="2" customFormat="1" ht="16.5" customHeight="1">
      <c r="A139" s="40"/>
      <c r="B139" s="41"/>
      <c r="C139" s="249" t="s">
        <v>95</v>
      </c>
      <c r="D139" s="249" t="s">
        <v>180</v>
      </c>
      <c r="E139" s="250" t="s">
        <v>260</v>
      </c>
      <c r="F139" s="251" t="s">
        <v>261</v>
      </c>
      <c r="G139" s="252" t="s">
        <v>262</v>
      </c>
      <c r="H139" s="253">
        <v>29.243</v>
      </c>
      <c r="I139" s="254"/>
      <c r="J139" s="255">
        <f>ROUND(I139*H139,2)</f>
        <v>0</v>
      </c>
      <c r="K139" s="251" t="s">
        <v>184</v>
      </c>
      <c r="L139" s="46"/>
      <c r="M139" s="256" t="s">
        <v>1</v>
      </c>
      <c r="N139" s="257" t="s">
        <v>51</v>
      </c>
      <c r="O139" s="93"/>
      <c r="P139" s="258">
        <f>O139*H139</f>
        <v>0</v>
      </c>
      <c r="Q139" s="258">
        <v>0</v>
      </c>
      <c r="R139" s="258">
        <f>Q139*H139</f>
        <v>0</v>
      </c>
      <c r="S139" s="258">
        <v>0</v>
      </c>
      <c r="T139" s="25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60" t="s">
        <v>185</v>
      </c>
      <c r="AT139" s="260" t="s">
        <v>180</v>
      </c>
      <c r="AU139" s="260" t="s">
        <v>95</v>
      </c>
      <c r="AY139" s="18" t="s">
        <v>178</v>
      </c>
      <c r="BE139" s="261">
        <f>IF(N139="základní",J139,0)</f>
        <v>0</v>
      </c>
      <c r="BF139" s="261">
        <f>IF(N139="snížená",J139,0)</f>
        <v>0</v>
      </c>
      <c r="BG139" s="261">
        <f>IF(N139="zákl. přenesená",J139,0)</f>
        <v>0</v>
      </c>
      <c r="BH139" s="261">
        <f>IF(N139="sníž. přenesená",J139,0)</f>
        <v>0</v>
      </c>
      <c r="BI139" s="261">
        <f>IF(N139="nulová",J139,0)</f>
        <v>0</v>
      </c>
      <c r="BJ139" s="18" t="s">
        <v>93</v>
      </c>
      <c r="BK139" s="261">
        <f>ROUND(I139*H139,2)</f>
        <v>0</v>
      </c>
      <c r="BL139" s="18" t="s">
        <v>185</v>
      </c>
      <c r="BM139" s="260" t="s">
        <v>755</v>
      </c>
    </row>
    <row r="140" spans="1:51" s="13" customFormat="1" ht="12">
      <c r="A140" s="13"/>
      <c r="B140" s="262"/>
      <c r="C140" s="263"/>
      <c r="D140" s="264" t="s">
        <v>187</v>
      </c>
      <c r="E140" s="265" t="s">
        <v>1</v>
      </c>
      <c r="F140" s="266" t="s">
        <v>756</v>
      </c>
      <c r="G140" s="263"/>
      <c r="H140" s="265" t="s">
        <v>1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2" t="s">
        <v>187</v>
      </c>
      <c r="AU140" s="272" t="s">
        <v>95</v>
      </c>
      <c r="AV140" s="13" t="s">
        <v>93</v>
      </c>
      <c r="AW140" s="13" t="s">
        <v>41</v>
      </c>
      <c r="AX140" s="13" t="s">
        <v>86</v>
      </c>
      <c r="AY140" s="272" t="s">
        <v>178</v>
      </c>
    </row>
    <row r="141" spans="1:51" s="15" customFormat="1" ht="12">
      <c r="A141" s="15"/>
      <c r="B141" s="284"/>
      <c r="C141" s="285"/>
      <c r="D141" s="264" t="s">
        <v>187</v>
      </c>
      <c r="E141" s="286" t="s">
        <v>1</v>
      </c>
      <c r="F141" s="287" t="s">
        <v>757</v>
      </c>
      <c r="G141" s="285"/>
      <c r="H141" s="288">
        <v>29.243</v>
      </c>
      <c r="I141" s="289"/>
      <c r="J141" s="285"/>
      <c r="K141" s="285"/>
      <c r="L141" s="290"/>
      <c r="M141" s="291"/>
      <c r="N141" s="292"/>
      <c r="O141" s="292"/>
      <c r="P141" s="292"/>
      <c r="Q141" s="292"/>
      <c r="R141" s="292"/>
      <c r="S141" s="292"/>
      <c r="T141" s="29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4" t="s">
        <v>187</v>
      </c>
      <c r="AU141" s="294" t="s">
        <v>95</v>
      </c>
      <c r="AV141" s="15" t="s">
        <v>95</v>
      </c>
      <c r="AW141" s="15" t="s">
        <v>41</v>
      </c>
      <c r="AX141" s="15" t="s">
        <v>93</v>
      </c>
      <c r="AY141" s="294" t="s">
        <v>178</v>
      </c>
    </row>
    <row r="142" spans="1:65" s="2" customFormat="1" ht="16.5" customHeight="1">
      <c r="A142" s="40"/>
      <c r="B142" s="41"/>
      <c r="C142" s="249" t="s">
        <v>196</v>
      </c>
      <c r="D142" s="249" t="s">
        <v>180</v>
      </c>
      <c r="E142" s="250" t="s">
        <v>758</v>
      </c>
      <c r="F142" s="251" t="s">
        <v>759</v>
      </c>
      <c r="G142" s="252" t="s">
        <v>223</v>
      </c>
      <c r="H142" s="253">
        <v>12.5</v>
      </c>
      <c r="I142" s="254"/>
      <c r="J142" s="255">
        <f>ROUND(I142*H142,2)</f>
        <v>0</v>
      </c>
      <c r="K142" s="251" t="s">
        <v>184</v>
      </c>
      <c r="L142" s="46"/>
      <c r="M142" s="256" t="s">
        <v>1</v>
      </c>
      <c r="N142" s="257" t="s">
        <v>51</v>
      </c>
      <c r="O142" s="93"/>
      <c r="P142" s="258">
        <f>O142*H142</f>
        <v>0</v>
      </c>
      <c r="Q142" s="258">
        <v>0</v>
      </c>
      <c r="R142" s="258">
        <f>Q142*H142</f>
        <v>0</v>
      </c>
      <c r="S142" s="258">
        <v>0</v>
      </c>
      <c r="T142" s="25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60" t="s">
        <v>185</v>
      </c>
      <c r="AT142" s="260" t="s">
        <v>180</v>
      </c>
      <c r="AU142" s="260" t="s">
        <v>95</v>
      </c>
      <c r="AY142" s="18" t="s">
        <v>178</v>
      </c>
      <c r="BE142" s="261">
        <f>IF(N142="základní",J142,0)</f>
        <v>0</v>
      </c>
      <c r="BF142" s="261">
        <f>IF(N142="snížená",J142,0)</f>
        <v>0</v>
      </c>
      <c r="BG142" s="261">
        <f>IF(N142="zákl. přenesená",J142,0)</f>
        <v>0</v>
      </c>
      <c r="BH142" s="261">
        <f>IF(N142="sníž. přenesená",J142,0)</f>
        <v>0</v>
      </c>
      <c r="BI142" s="261">
        <f>IF(N142="nulová",J142,0)</f>
        <v>0</v>
      </c>
      <c r="BJ142" s="18" t="s">
        <v>93</v>
      </c>
      <c r="BK142" s="261">
        <f>ROUND(I142*H142,2)</f>
        <v>0</v>
      </c>
      <c r="BL142" s="18" t="s">
        <v>185</v>
      </c>
      <c r="BM142" s="260" t="s">
        <v>760</v>
      </c>
    </row>
    <row r="143" spans="1:51" s="13" customFormat="1" ht="12">
      <c r="A143" s="13"/>
      <c r="B143" s="262"/>
      <c r="C143" s="263"/>
      <c r="D143" s="264" t="s">
        <v>187</v>
      </c>
      <c r="E143" s="265" t="s">
        <v>1</v>
      </c>
      <c r="F143" s="266" t="s">
        <v>761</v>
      </c>
      <c r="G143" s="263"/>
      <c r="H143" s="265" t="s">
        <v>1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2" t="s">
        <v>187</v>
      </c>
      <c r="AU143" s="272" t="s">
        <v>95</v>
      </c>
      <c r="AV143" s="13" t="s">
        <v>93</v>
      </c>
      <c r="AW143" s="13" t="s">
        <v>41</v>
      </c>
      <c r="AX143" s="13" t="s">
        <v>86</v>
      </c>
      <c r="AY143" s="272" t="s">
        <v>178</v>
      </c>
    </row>
    <row r="144" spans="1:51" s="13" customFormat="1" ht="12">
      <c r="A144" s="13"/>
      <c r="B144" s="262"/>
      <c r="C144" s="263"/>
      <c r="D144" s="264" t="s">
        <v>187</v>
      </c>
      <c r="E144" s="265" t="s">
        <v>1</v>
      </c>
      <c r="F144" s="266" t="s">
        <v>762</v>
      </c>
      <c r="G144" s="263"/>
      <c r="H144" s="265" t="s">
        <v>1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2" t="s">
        <v>187</v>
      </c>
      <c r="AU144" s="272" t="s">
        <v>95</v>
      </c>
      <c r="AV144" s="13" t="s">
        <v>93</v>
      </c>
      <c r="AW144" s="13" t="s">
        <v>41</v>
      </c>
      <c r="AX144" s="13" t="s">
        <v>86</v>
      </c>
      <c r="AY144" s="272" t="s">
        <v>178</v>
      </c>
    </row>
    <row r="145" spans="1:51" s="15" customFormat="1" ht="12">
      <c r="A145" s="15"/>
      <c r="B145" s="284"/>
      <c r="C145" s="285"/>
      <c r="D145" s="264" t="s">
        <v>187</v>
      </c>
      <c r="E145" s="286" t="s">
        <v>1</v>
      </c>
      <c r="F145" s="287" t="s">
        <v>763</v>
      </c>
      <c r="G145" s="285"/>
      <c r="H145" s="288">
        <v>12.5</v>
      </c>
      <c r="I145" s="289"/>
      <c r="J145" s="285"/>
      <c r="K145" s="285"/>
      <c r="L145" s="290"/>
      <c r="M145" s="291"/>
      <c r="N145" s="292"/>
      <c r="O145" s="292"/>
      <c r="P145" s="292"/>
      <c r="Q145" s="292"/>
      <c r="R145" s="292"/>
      <c r="S145" s="292"/>
      <c r="T145" s="29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4" t="s">
        <v>187</v>
      </c>
      <c r="AU145" s="294" t="s">
        <v>95</v>
      </c>
      <c r="AV145" s="15" t="s">
        <v>95</v>
      </c>
      <c r="AW145" s="15" t="s">
        <v>41</v>
      </c>
      <c r="AX145" s="15" t="s">
        <v>93</v>
      </c>
      <c r="AY145" s="294" t="s">
        <v>178</v>
      </c>
    </row>
    <row r="146" spans="1:65" s="2" customFormat="1" ht="16.5" customHeight="1">
      <c r="A146" s="40"/>
      <c r="B146" s="41"/>
      <c r="C146" s="249" t="s">
        <v>185</v>
      </c>
      <c r="D146" s="249" t="s">
        <v>180</v>
      </c>
      <c r="E146" s="250" t="s">
        <v>764</v>
      </c>
      <c r="F146" s="251" t="s">
        <v>765</v>
      </c>
      <c r="G146" s="252" t="s">
        <v>298</v>
      </c>
      <c r="H146" s="253">
        <v>6</v>
      </c>
      <c r="I146" s="254"/>
      <c r="J146" s="255">
        <f>ROUND(I146*H146,2)</f>
        <v>0</v>
      </c>
      <c r="K146" s="251" t="s">
        <v>184</v>
      </c>
      <c r="L146" s="46"/>
      <c r="M146" s="256" t="s">
        <v>1</v>
      </c>
      <c r="N146" s="257" t="s">
        <v>51</v>
      </c>
      <c r="O146" s="93"/>
      <c r="P146" s="258">
        <f>O146*H146</f>
        <v>0</v>
      </c>
      <c r="Q146" s="258">
        <v>0</v>
      </c>
      <c r="R146" s="258">
        <f>Q146*H146</f>
        <v>0</v>
      </c>
      <c r="S146" s="258">
        <v>0</v>
      </c>
      <c r="T146" s="25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60" t="s">
        <v>185</v>
      </c>
      <c r="AT146" s="260" t="s">
        <v>180</v>
      </c>
      <c r="AU146" s="260" t="s">
        <v>95</v>
      </c>
      <c r="AY146" s="18" t="s">
        <v>178</v>
      </c>
      <c r="BE146" s="261">
        <f>IF(N146="základní",J146,0)</f>
        <v>0</v>
      </c>
      <c r="BF146" s="261">
        <f>IF(N146="snížená",J146,0)</f>
        <v>0</v>
      </c>
      <c r="BG146" s="261">
        <f>IF(N146="zákl. přenesená",J146,0)</f>
        <v>0</v>
      </c>
      <c r="BH146" s="261">
        <f>IF(N146="sníž. přenesená",J146,0)</f>
        <v>0</v>
      </c>
      <c r="BI146" s="261">
        <f>IF(N146="nulová",J146,0)</f>
        <v>0</v>
      </c>
      <c r="BJ146" s="18" t="s">
        <v>93</v>
      </c>
      <c r="BK146" s="261">
        <f>ROUND(I146*H146,2)</f>
        <v>0</v>
      </c>
      <c r="BL146" s="18" t="s">
        <v>185</v>
      </c>
      <c r="BM146" s="260" t="s">
        <v>766</v>
      </c>
    </row>
    <row r="147" spans="1:51" s="13" customFormat="1" ht="12">
      <c r="A147" s="13"/>
      <c r="B147" s="262"/>
      <c r="C147" s="263"/>
      <c r="D147" s="264" t="s">
        <v>187</v>
      </c>
      <c r="E147" s="265" t="s">
        <v>1</v>
      </c>
      <c r="F147" s="266" t="s">
        <v>767</v>
      </c>
      <c r="G147" s="263"/>
      <c r="H147" s="265" t="s">
        <v>1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2" t="s">
        <v>187</v>
      </c>
      <c r="AU147" s="272" t="s">
        <v>95</v>
      </c>
      <c r="AV147" s="13" t="s">
        <v>93</v>
      </c>
      <c r="AW147" s="13" t="s">
        <v>41</v>
      </c>
      <c r="AX147" s="13" t="s">
        <v>86</v>
      </c>
      <c r="AY147" s="272" t="s">
        <v>178</v>
      </c>
    </row>
    <row r="148" spans="1:51" s="15" customFormat="1" ht="12">
      <c r="A148" s="15"/>
      <c r="B148" s="284"/>
      <c r="C148" s="285"/>
      <c r="D148" s="264" t="s">
        <v>187</v>
      </c>
      <c r="E148" s="286" t="s">
        <v>1</v>
      </c>
      <c r="F148" s="287" t="s">
        <v>724</v>
      </c>
      <c r="G148" s="285"/>
      <c r="H148" s="288">
        <v>6</v>
      </c>
      <c r="I148" s="289"/>
      <c r="J148" s="285"/>
      <c r="K148" s="285"/>
      <c r="L148" s="290"/>
      <c r="M148" s="291"/>
      <c r="N148" s="292"/>
      <c r="O148" s="292"/>
      <c r="P148" s="292"/>
      <c r="Q148" s="292"/>
      <c r="R148" s="292"/>
      <c r="S148" s="292"/>
      <c r="T148" s="29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4" t="s">
        <v>187</v>
      </c>
      <c r="AU148" s="294" t="s">
        <v>95</v>
      </c>
      <c r="AV148" s="15" t="s">
        <v>95</v>
      </c>
      <c r="AW148" s="15" t="s">
        <v>41</v>
      </c>
      <c r="AX148" s="15" t="s">
        <v>93</v>
      </c>
      <c r="AY148" s="294" t="s">
        <v>178</v>
      </c>
    </row>
    <row r="149" spans="1:65" s="2" customFormat="1" ht="21.75" customHeight="1">
      <c r="A149" s="40"/>
      <c r="B149" s="41"/>
      <c r="C149" s="306" t="s">
        <v>220</v>
      </c>
      <c r="D149" s="306" t="s">
        <v>277</v>
      </c>
      <c r="E149" s="307" t="s">
        <v>768</v>
      </c>
      <c r="F149" s="308" t="s">
        <v>769</v>
      </c>
      <c r="G149" s="309" t="s">
        <v>223</v>
      </c>
      <c r="H149" s="310">
        <v>19.32</v>
      </c>
      <c r="I149" s="311"/>
      <c r="J149" s="312">
        <f>ROUND(I149*H149,2)</f>
        <v>0</v>
      </c>
      <c r="K149" s="308" t="s">
        <v>348</v>
      </c>
      <c r="L149" s="313"/>
      <c r="M149" s="314" t="s">
        <v>1</v>
      </c>
      <c r="N149" s="315" t="s">
        <v>51</v>
      </c>
      <c r="O149" s="93"/>
      <c r="P149" s="258">
        <f>O149*H149</f>
        <v>0</v>
      </c>
      <c r="Q149" s="258">
        <v>0</v>
      </c>
      <c r="R149" s="258">
        <f>Q149*H149</f>
        <v>0</v>
      </c>
      <c r="S149" s="258">
        <v>0</v>
      </c>
      <c r="T149" s="25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0" t="s">
        <v>250</v>
      </c>
      <c r="AT149" s="260" t="s">
        <v>277</v>
      </c>
      <c r="AU149" s="260" t="s">
        <v>95</v>
      </c>
      <c r="AY149" s="18" t="s">
        <v>178</v>
      </c>
      <c r="BE149" s="261">
        <f>IF(N149="základní",J149,0)</f>
        <v>0</v>
      </c>
      <c r="BF149" s="261">
        <f>IF(N149="snížená",J149,0)</f>
        <v>0</v>
      </c>
      <c r="BG149" s="261">
        <f>IF(N149="zákl. přenesená",J149,0)</f>
        <v>0</v>
      </c>
      <c r="BH149" s="261">
        <f>IF(N149="sníž. přenesená",J149,0)</f>
        <v>0</v>
      </c>
      <c r="BI149" s="261">
        <f>IF(N149="nulová",J149,0)</f>
        <v>0</v>
      </c>
      <c r="BJ149" s="18" t="s">
        <v>93</v>
      </c>
      <c r="BK149" s="261">
        <f>ROUND(I149*H149,2)</f>
        <v>0</v>
      </c>
      <c r="BL149" s="18" t="s">
        <v>185</v>
      </c>
      <c r="BM149" s="260" t="s">
        <v>770</v>
      </c>
    </row>
    <row r="150" spans="1:51" s="13" customFormat="1" ht="12">
      <c r="A150" s="13"/>
      <c r="B150" s="262"/>
      <c r="C150" s="263"/>
      <c r="D150" s="264" t="s">
        <v>187</v>
      </c>
      <c r="E150" s="265" t="s">
        <v>1</v>
      </c>
      <c r="F150" s="266" t="s">
        <v>771</v>
      </c>
      <c r="G150" s="263"/>
      <c r="H150" s="265" t="s">
        <v>1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2" t="s">
        <v>187</v>
      </c>
      <c r="AU150" s="272" t="s">
        <v>95</v>
      </c>
      <c r="AV150" s="13" t="s">
        <v>93</v>
      </c>
      <c r="AW150" s="13" t="s">
        <v>41</v>
      </c>
      <c r="AX150" s="13" t="s">
        <v>86</v>
      </c>
      <c r="AY150" s="272" t="s">
        <v>178</v>
      </c>
    </row>
    <row r="151" spans="1:51" s="13" customFormat="1" ht="12">
      <c r="A151" s="13"/>
      <c r="B151" s="262"/>
      <c r="C151" s="263"/>
      <c r="D151" s="264" t="s">
        <v>187</v>
      </c>
      <c r="E151" s="265" t="s">
        <v>1</v>
      </c>
      <c r="F151" s="266" t="s">
        <v>772</v>
      </c>
      <c r="G151" s="263"/>
      <c r="H151" s="265" t="s">
        <v>1</v>
      </c>
      <c r="I151" s="267"/>
      <c r="J151" s="263"/>
      <c r="K151" s="263"/>
      <c r="L151" s="268"/>
      <c r="M151" s="269"/>
      <c r="N151" s="270"/>
      <c r="O151" s="270"/>
      <c r="P151" s="270"/>
      <c r="Q151" s="270"/>
      <c r="R151" s="270"/>
      <c r="S151" s="270"/>
      <c r="T151" s="27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2" t="s">
        <v>187</v>
      </c>
      <c r="AU151" s="272" t="s">
        <v>95</v>
      </c>
      <c r="AV151" s="13" t="s">
        <v>93</v>
      </c>
      <c r="AW151" s="13" t="s">
        <v>41</v>
      </c>
      <c r="AX151" s="13" t="s">
        <v>86</v>
      </c>
      <c r="AY151" s="272" t="s">
        <v>178</v>
      </c>
    </row>
    <row r="152" spans="1:51" s="13" customFormat="1" ht="12">
      <c r="A152" s="13"/>
      <c r="B152" s="262"/>
      <c r="C152" s="263"/>
      <c r="D152" s="264" t="s">
        <v>187</v>
      </c>
      <c r="E152" s="265" t="s">
        <v>1</v>
      </c>
      <c r="F152" s="266" t="s">
        <v>773</v>
      </c>
      <c r="G152" s="263"/>
      <c r="H152" s="265" t="s">
        <v>1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2" t="s">
        <v>187</v>
      </c>
      <c r="AU152" s="272" t="s">
        <v>95</v>
      </c>
      <c r="AV152" s="13" t="s">
        <v>93</v>
      </c>
      <c r="AW152" s="13" t="s">
        <v>41</v>
      </c>
      <c r="AX152" s="13" t="s">
        <v>86</v>
      </c>
      <c r="AY152" s="272" t="s">
        <v>178</v>
      </c>
    </row>
    <row r="153" spans="1:51" s="15" customFormat="1" ht="12">
      <c r="A153" s="15"/>
      <c r="B153" s="284"/>
      <c r="C153" s="285"/>
      <c r="D153" s="264" t="s">
        <v>187</v>
      </c>
      <c r="E153" s="286" t="s">
        <v>1</v>
      </c>
      <c r="F153" s="287" t="s">
        <v>774</v>
      </c>
      <c r="G153" s="285"/>
      <c r="H153" s="288">
        <v>19.32</v>
      </c>
      <c r="I153" s="289"/>
      <c r="J153" s="285"/>
      <c r="K153" s="285"/>
      <c r="L153" s="290"/>
      <c r="M153" s="291"/>
      <c r="N153" s="292"/>
      <c r="O153" s="292"/>
      <c r="P153" s="292"/>
      <c r="Q153" s="292"/>
      <c r="R153" s="292"/>
      <c r="S153" s="292"/>
      <c r="T153" s="29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4" t="s">
        <v>187</v>
      </c>
      <c r="AU153" s="294" t="s">
        <v>95</v>
      </c>
      <c r="AV153" s="15" t="s">
        <v>95</v>
      </c>
      <c r="AW153" s="15" t="s">
        <v>41</v>
      </c>
      <c r="AX153" s="15" t="s">
        <v>86</v>
      </c>
      <c r="AY153" s="294" t="s">
        <v>178</v>
      </c>
    </row>
    <row r="154" spans="1:51" s="14" customFormat="1" ht="12">
      <c r="A154" s="14"/>
      <c r="B154" s="273"/>
      <c r="C154" s="274"/>
      <c r="D154" s="264" t="s">
        <v>187</v>
      </c>
      <c r="E154" s="275" t="s">
        <v>732</v>
      </c>
      <c r="F154" s="276" t="s">
        <v>199</v>
      </c>
      <c r="G154" s="274"/>
      <c r="H154" s="277">
        <v>19.32</v>
      </c>
      <c r="I154" s="278"/>
      <c r="J154" s="274"/>
      <c r="K154" s="274"/>
      <c r="L154" s="279"/>
      <c r="M154" s="280"/>
      <c r="N154" s="281"/>
      <c r="O154" s="281"/>
      <c r="P154" s="281"/>
      <c r="Q154" s="281"/>
      <c r="R154" s="281"/>
      <c r="S154" s="281"/>
      <c r="T154" s="28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3" t="s">
        <v>187</v>
      </c>
      <c r="AU154" s="283" t="s">
        <v>95</v>
      </c>
      <c r="AV154" s="14" t="s">
        <v>196</v>
      </c>
      <c r="AW154" s="14" t="s">
        <v>41</v>
      </c>
      <c r="AX154" s="14" t="s">
        <v>93</v>
      </c>
      <c r="AY154" s="283" t="s">
        <v>178</v>
      </c>
    </row>
    <row r="155" spans="1:65" s="2" customFormat="1" ht="33" customHeight="1">
      <c r="A155" s="40"/>
      <c r="B155" s="41"/>
      <c r="C155" s="306" t="s">
        <v>230</v>
      </c>
      <c r="D155" s="306" t="s">
        <v>277</v>
      </c>
      <c r="E155" s="307" t="s">
        <v>775</v>
      </c>
      <c r="F155" s="308" t="s">
        <v>776</v>
      </c>
      <c r="G155" s="309" t="s">
        <v>223</v>
      </c>
      <c r="H155" s="310">
        <v>15.96</v>
      </c>
      <c r="I155" s="311"/>
      <c r="J155" s="312">
        <f>ROUND(I155*H155,2)</f>
        <v>0</v>
      </c>
      <c r="K155" s="308" t="s">
        <v>348</v>
      </c>
      <c r="L155" s="313"/>
      <c r="M155" s="314" t="s">
        <v>1</v>
      </c>
      <c r="N155" s="315" t="s">
        <v>51</v>
      </c>
      <c r="O155" s="93"/>
      <c r="P155" s="258">
        <f>O155*H155</f>
        <v>0</v>
      </c>
      <c r="Q155" s="258">
        <v>0</v>
      </c>
      <c r="R155" s="258">
        <f>Q155*H155</f>
        <v>0</v>
      </c>
      <c r="S155" s="258">
        <v>0</v>
      </c>
      <c r="T155" s="25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60" t="s">
        <v>250</v>
      </c>
      <c r="AT155" s="260" t="s">
        <v>277</v>
      </c>
      <c r="AU155" s="260" t="s">
        <v>95</v>
      </c>
      <c r="AY155" s="18" t="s">
        <v>178</v>
      </c>
      <c r="BE155" s="261">
        <f>IF(N155="základní",J155,0)</f>
        <v>0</v>
      </c>
      <c r="BF155" s="261">
        <f>IF(N155="snížená",J155,0)</f>
        <v>0</v>
      </c>
      <c r="BG155" s="261">
        <f>IF(N155="zákl. přenesená",J155,0)</f>
        <v>0</v>
      </c>
      <c r="BH155" s="261">
        <f>IF(N155="sníž. přenesená",J155,0)</f>
        <v>0</v>
      </c>
      <c r="BI155" s="261">
        <f>IF(N155="nulová",J155,0)</f>
        <v>0</v>
      </c>
      <c r="BJ155" s="18" t="s">
        <v>93</v>
      </c>
      <c r="BK155" s="261">
        <f>ROUND(I155*H155,2)</f>
        <v>0</v>
      </c>
      <c r="BL155" s="18" t="s">
        <v>185</v>
      </c>
      <c r="BM155" s="260" t="s">
        <v>777</v>
      </c>
    </row>
    <row r="156" spans="1:51" s="13" customFormat="1" ht="12">
      <c r="A156" s="13"/>
      <c r="B156" s="262"/>
      <c r="C156" s="263"/>
      <c r="D156" s="264" t="s">
        <v>187</v>
      </c>
      <c r="E156" s="265" t="s">
        <v>1</v>
      </c>
      <c r="F156" s="266" t="s">
        <v>778</v>
      </c>
      <c r="G156" s="263"/>
      <c r="H156" s="265" t="s">
        <v>1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2" t="s">
        <v>187</v>
      </c>
      <c r="AU156" s="272" t="s">
        <v>95</v>
      </c>
      <c r="AV156" s="13" t="s">
        <v>93</v>
      </c>
      <c r="AW156" s="13" t="s">
        <v>41</v>
      </c>
      <c r="AX156" s="13" t="s">
        <v>86</v>
      </c>
      <c r="AY156" s="272" t="s">
        <v>178</v>
      </c>
    </row>
    <row r="157" spans="1:51" s="13" customFormat="1" ht="12">
      <c r="A157" s="13"/>
      <c r="B157" s="262"/>
      <c r="C157" s="263"/>
      <c r="D157" s="264" t="s">
        <v>187</v>
      </c>
      <c r="E157" s="265" t="s">
        <v>1</v>
      </c>
      <c r="F157" s="266" t="s">
        <v>772</v>
      </c>
      <c r="G157" s="263"/>
      <c r="H157" s="265" t="s">
        <v>1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2" t="s">
        <v>187</v>
      </c>
      <c r="AU157" s="272" t="s">
        <v>95</v>
      </c>
      <c r="AV157" s="13" t="s">
        <v>93</v>
      </c>
      <c r="AW157" s="13" t="s">
        <v>41</v>
      </c>
      <c r="AX157" s="13" t="s">
        <v>86</v>
      </c>
      <c r="AY157" s="272" t="s">
        <v>178</v>
      </c>
    </row>
    <row r="158" spans="1:51" s="13" customFormat="1" ht="12">
      <c r="A158" s="13"/>
      <c r="B158" s="262"/>
      <c r="C158" s="263"/>
      <c r="D158" s="264" t="s">
        <v>187</v>
      </c>
      <c r="E158" s="265" t="s">
        <v>1</v>
      </c>
      <c r="F158" s="266" t="s">
        <v>779</v>
      </c>
      <c r="G158" s="263"/>
      <c r="H158" s="265" t="s">
        <v>1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2" t="s">
        <v>187</v>
      </c>
      <c r="AU158" s="272" t="s">
        <v>95</v>
      </c>
      <c r="AV158" s="13" t="s">
        <v>93</v>
      </c>
      <c r="AW158" s="13" t="s">
        <v>41</v>
      </c>
      <c r="AX158" s="13" t="s">
        <v>86</v>
      </c>
      <c r="AY158" s="272" t="s">
        <v>178</v>
      </c>
    </row>
    <row r="159" spans="1:51" s="15" customFormat="1" ht="12">
      <c r="A159" s="15"/>
      <c r="B159" s="284"/>
      <c r="C159" s="285"/>
      <c r="D159" s="264" t="s">
        <v>187</v>
      </c>
      <c r="E159" s="286" t="s">
        <v>1</v>
      </c>
      <c r="F159" s="287" t="s">
        <v>780</v>
      </c>
      <c r="G159" s="285"/>
      <c r="H159" s="288">
        <v>15.96</v>
      </c>
      <c r="I159" s="289"/>
      <c r="J159" s="285"/>
      <c r="K159" s="285"/>
      <c r="L159" s="290"/>
      <c r="M159" s="291"/>
      <c r="N159" s="292"/>
      <c r="O159" s="292"/>
      <c r="P159" s="292"/>
      <c r="Q159" s="292"/>
      <c r="R159" s="292"/>
      <c r="S159" s="292"/>
      <c r="T159" s="29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4" t="s">
        <v>187</v>
      </c>
      <c r="AU159" s="294" t="s">
        <v>95</v>
      </c>
      <c r="AV159" s="15" t="s">
        <v>95</v>
      </c>
      <c r="AW159" s="15" t="s">
        <v>41</v>
      </c>
      <c r="AX159" s="15" t="s">
        <v>86</v>
      </c>
      <c r="AY159" s="294" t="s">
        <v>178</v>
      </c>
    </row>
    <row r="160" spans="1:51" s="14" customFormat="1" ht="12">
      <c r="A160" s="14"/>
      <c r="B160" s="273"/>
      <c r="C160" s="274"/>
      <c r="D160" s="264" t="s">
        <v>187</v>
      </c>
      <c r="E160" s="275" t="s">
        <v>735</v>
      </c>
      <c r="F160" s="276" t="s">
        <v>199</v>
      </c>
      <c r="G160" s="274"/>
      <c r="H160" s="277">
        <v>15.96</v>
      </c>
      <c r="I160" s="278"/>
      <c r="J160" s="274"/>
      <c r="K160" s="274"/>
      <c r="L160" s="279"/>
      <c r="M160" s="280"/>
      <c r="N160" s="281"/>
      <c r="O160" s="281"/>
      <c r="P160" s="281"/>
      <c r="Q160" s="281"/>
      <c r="R160" s="281"/>
      <c r="S160" s="281"/>
      <c r="T160" s="28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3" t="s">
        <v>187</v>
      </c>
      <c r="AU160" s="283" t="s">
        <v>95</v>
      </c>
      <c r="AV160" s="14" t="s">
        <v>196</v>
      </c>
      <c r="AW160" s="14" t="s">
        <v>41</v>
      </c>
      <c r="AX160" s="14" t="s">
        <v>93</v>
      </c>
      <c r="AY160" s="283" t="s">
        <v>178</v>
      </c>
    </row>
    <row r="161" spans="1:65" s="2" customFormat="1" ht="16.5" customHeight="1">
      <c r="A161" s="40"/>
      <c r="B161" s="41"/>
      <c r="C161" s="249" t="s">
        <v>241</v>
      </c>
      <c r="D161" s="249" t="s">
        <v>180</v>
      </c>
      <c r="E161" s="250" t="s">
        <v>616</v>
      </c>
      <c r="F161" s="251" t="s">
        <v>617</v>
      </c>
      <c r="G161" s="252" t="s">
        <v>223</v>
      </c>
      <c r="H161" s="253">
        <v>35.28</v>
      </c>
      <c r="I161" s="254"/>
      <c r="J161" s="255">
        <f>ROUND(I161*H161,2)</f>
        <v>0</v>
      </c>
      <c r="K161" s="251" t="s">
        <v>184</v>
      </c>
      <c r="L161" s="46"/>
      <c r="M161" s="256" t="s">
        <v>1</v>
      </c>
      <c r="N161" s="257" t="s">
        <v>51</v>
      </c>
      <c r="O161" s="93"/>
      <c r="P161" s="258">
        <f>O161*H161</f>
        <v>0</v>
      </c>
      <c r="Q161" s="258">
        <v>0</v>
      </c>
      <c r="R161" s="258">
        <f>Q161*H161</f>
        <v>0</v>
      </c>
      <c r="S161" s="258">
        <v>0</v>
      </c>
      <c r="T161" s="25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60" t="s">
        <v>185</v>
      </c>
      <c r="AT161" s="260" t="s">
        <v>180</v>
      </c>
      <c r="AU161" s="260" t="s">
        <v>95</v>
      </c>
      <c r="AY161" s="18" t="s">
        <v>178</v>
      </c>
      <c r="BE161" s="261">
        <f>IF(N161="základní",J161,0)</f>
        <v>0</v>
      </c>
      <c r="BF161" s="261">
        <f>IF(N161="snížená",J161,0)</f>
        <v>0</v>
      </c>
      <c r="BG161" s="261">
        <f>IF(N161="zákl. přenesená",J161,0)</f>
        <v>0</v>
      </c>
      <c r="BH161" s="261">
        <f>IF(N161="sníž. přenesená",J161,0)</f>
        <v>0</v>
      </c>
      <c r="BI161" s="261">
        <f>IF(N161="nulová",J161,0)</f>
        <v>0</v>
      </c>
      <c r="BJ161" s="18" t="s">
        <v>93</v>
      </c>
      <c r="BK161" s="261">
        <f>ROUND(I161*H161,2)</f>
        <v>0</v>
      </c>
      <c r="BL161" s="18" t="s">
        <v>185</v>
      </c>
      <c r="BM161" s="260" t="s">
        <v>781</v>
      </c>
    </row>
    <row r="162" spans="1:51" s="13" customFormat="1" ht="12">
      <c r="A162" s="13"/>
      <c r="B162" s="262"/>
      <c r="C162" s="263"/>
      <c r="D162" s="264" t="s">
        <v>187</v>
      </c>
      <c r="E162" s="265" t="s">
        <v>1</v>
      </c>
      <c r="F162" s="266" t="s">
        <v>782</v>
      </c>
      <c r="G162" s="263"/>
      <c r="H162" s="265" t="s">
        <v>1</v>
      </c>
      <c r="I162" s="267"/>
      <c r="J162" s="263"/>
      <c r="K162" s="263"/>
      <c r="L162" s="268"/>
      <c r="M162" s="269"/>
      <c r="N162" s="270"/>
      <c r="O162" s="270"/>
      <c r="P162" s="270"/>
      <c r="Q162" s="270"/>
      <c r="R162" s="270"/>
      <c r="S162" s="270"/>
      <c r="T162" s="27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2" t="s">
        <v>187</v>
      </c>
      <c r="AU162" s="272" t="s">
        <v>95</v>
      </c>
      <c r="AV162" s="13" t="s">
        <v>93</v>
      </c>
      <c r="AW162" s="13" t="s">
        <v>41</v>
      </c>
      <c r="AX162" s="13" t="s">
        <v>86</v>
      </c>
      <c r="AY162" s="272" t="s">
        <v>178</v>
      </c>
    </row>
    <row r="163" spans="1:51" s="15" customFormat="1" ht="12">
      <c r="A163" s="15"/>
      <c r="B163" s="284"/>
      <c r="C163" s="285"/>
      <c r="D163" s="264" t="s">
        <v>187</v>
      </c>
      <c r="E163" s="286" t="s">
        <v>1</v>
      </c>
      <c r="F163" s="287" t="s">
        <v>732</v>
      </c>
      <c r="G163" s="285"/>
      <c r="H163" s="288">
        <v>19.32</v>
      </c>
      <c r="I163" s="289"/>
      <c r="J163" s="285"/>
      <c r="K163" s="285"/>
      <c r="L163" s="290"/>
      <c r="M163" s="291"/>
      <c r="N163" s="292"/>
      <c r="O163" s="292"/>
      <c r="P163" s="292"/>
      <c r="Q163" s="292"/>
      <c r="R163" s="292"/>
      <c r="S163" s="292"/>
      <c r="T163" s="29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4" t="s">
        <v>187</v>
      </c>
      <c r="AU163" s="294" t="s">
        <v>95</v>
      </c>
      <c r="AV163" s="15" t="s">
        <v>95</v>
      </c>
      <c r="AW163" s="15" t="s">
        <v>41</v>
      </c>
      <c r="AX163" s="15" t="s">
        <v>86</v>
      </c>
      <c r="AY163" s="294" t="s">
        <v>178</v>
      </c>
    </row>
    <row r="164" spans="1:51" s="15" customFormat="1" ht="12">
      <c r="A164" s="15"/>
      <c r="B164" s="284"/>
      <c r="C164" s="285"/>
      <c r="D164" s="264" t="s">
        <v>187</v>
      </c>
      <c r="E164" s="286" t="s">
        <v>1</v>
      </c>
      <c r="F164" s="287" t="s">
        <v>735</v>
      </c>
      <c r="G164" s="285"/>
      <c r="H164" s="288">
        <v>15.96</v>
      </c>
      <c r="I164" s="289"/>
      <c r="J164" s="285"/>
      <c r="K164" s="285"/>
      <c r="L164" s="290"/>
      <c r="M164" s="291"/>
      <c r="N164" s="292"/>
      <c r="O164" s="292"/>
      <c r="P164" s="292"/>
      <c r="Q164" s="292"/>
      <c r="R164" s="292"/>
      <c r="S164" s="292"/>
      <c r="T164" s="29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4" t="s">
        <v>187</v>
      </c>
      <c r="AU164" s="294" t="s">
        <v>95</v>
      </c>
      <c r="AV164" s="15" t="s">
        <v>95</v>
      </c>
      <c r="AW164" s="15" t="s">
        <v>41</v>
      </c>
      <c r="AX164" s="15" t="s">
        <v>86</v>
      </c>
      <c r="AY164" s="294" t="s">
        <v>178</v>
      </c>
    </row>
    <row r="165" spans="1:51" s="16" customFormat="1" ht="12">
      <c r="A165" s="16"/>
      <c r="B165" s="295"/>
      <c r="C165" s="296"/>
      <c r="D165" s="264" t="s">
        <v>187</v>
      </c>
      <c r="E165" s="297" t="s">
        <v>1</v>
      </c>
      <c r="F165" s="298" t="s">
        <v>200</v>
      </c>
      <c r="G165" s="296"/>
      <c r="H165" s="299">
        <v>35.28</v>
      </c>
      <c r="I165" s="300"/>
      <c r="J165" s="296"/>
      <c r="K165" s="296"/>
      <c r="L165" s="301"/>
      <c r="M165" s="302"/>
      <c r="N165" s="303"/>
      <c r="O165" s="303"/>
      <c r="P165" s="303"/>
      <c r="Q165" s="303"/>
      <c r="R165" s="303"/>
      <c r="S165" s="303"/>
      <c r="T165" s="304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305" t="s">
        <v>187</v>
      </c>
      <c r="AU165" s="305" t="s">
        <v>95</v>
      </c>
      <c r="AV165" s="16" t="s">
        <v>185</v>
      </c>
      <c r="AW165" s="16" t="s">
        <v>41</v>
      </c>
      <c r="AX165" s="16" t="s">
        <v>93</v>
      </c>
      <c r="AY165" s="305" t="s">
        <v>178</v>
      </c>
    </row>
    <row r="166" spans="1:65" s="2" customFormat="1" ht="16.5" customHeight="1">
      <c r="A166" s="40"/>
      <c r="B166" s="41"/>
      <c r="C166" s="249" t="s">
        <v>250</v>
      </c>
      <c r="D166" s="249" t="s">
        <v>180</v>
      </c>
      <c r="E166" s="250" t="s">
        <v>559</v>
      </c>
      <c r="F166" s="251" t="s">
        <v>560</v>
      </c>
      <c r="G166" s="252" t="s">
        <v>223</v>
      </c>
      <c r="H166" s="253">
        <v>35.28</v>
      </c>
      <c r="I166" s="254"/>
      <c r="J166" s="255">
        <f>ROUND(I166*H166,2)</f>
        <v>0</v>
      </c>
      <c r="K166" s="251" t="s">
        <v>184</v>
      </c>
      <c r="L166" s="46"/>
      <c r="M166" s="256" t="s">
        <v>1</v>
      </c>
      <c r="N166" s="257" t="s">
        <v>51</v>
      </c>
      <c r="O166" s="93"/>
      <c r="P166" s="258">
        <f>O166*H166</f>
        <v>0</v>
      </c>
      <c r="Q166" s="258">
        <v>0</v>
      </c>
      <c r="R166" s="258">
        <f>Q166*H166</f>
        <v>0</v>
      </c>
      <c r="S166" s="258">
        <v>0</v>
      </c>
      <c r="T166" s="25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60" t="s">
        <v>185</v>
      </c>
      <c r="AT166" s="260" t="s">
        <v>180</v>
      </c>
      <c r="AU166" s="260" t="s">
        <v>95</v>
      </c>
      <c r="AY166" s="18" t="s">
        <v>178</v>
      </c>
      <c r="BE166" s="261">
        <f>IF(N166="základní",J166,0)</f>
        <v>0</v>
      </c>
      <c r="BF166" s="261">
        <f>IF(N166="snížená",J166,0)</f>
        <v>0</v>
      </c>
      <c r="BG166" s="261">
        <f>IF(N166="zákl. přenesená",J166,0)</f>
        <v>0</v>
      </c>
      <c r="BH166" s="261">
        <f>IF(N166="sníž. přenesená",J166,0)</f>
        <v>0</v>
      </c>
      <c r="BI166" s="261">
        <f>IF(N166="nulová",J166,0)</f>
        <v>0</v>
      </c>
      <c r="BJ166" s="18" t="s">
        <v>93</v>
      </c>
      <c r="BK166" s="261">
        <f>ROUND(I166*H166,2)</f>
        <v>0</v>
      </c>
      <c r="BL166" s="18" t="s">
        <v>185</v>
      </c>
      <c r="BM166" s="260" t="s">
        <v>783</v>
      </c>
    </row>
    <row r="167" spans="1:51" s="13" customFormat="1" ht="12">
      <c r="A167" s="13"/>
      <c r="B167" s="262"/>
      <c r="C167" s="263"/>
      <c r="D167" s="264" t="s">
        <v>187</v>
      </c>
      <c r="E167" s="265" t="s">
        <v>1</v>
      </c>
      <c r="F167" s="266" t="s">
        <v>784</v>
      </c>
      <c r="G167" s="263"/>
      <c r="H167" s="265" t="s">
        <v>1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2" t="s">
        <v>187</v>
      </c>
      <c r="AU167" s="272" t="s">
        <v>95</v>
      </c>
      <c r="AV167" s="13" t="s">
        <v>93</v>
      </c>
      <c r="AW167" s="13" t="s">
        <v>41</v>
      </c>
      <c r="AX167" s="13" t="s">
        <v>86</v>
      </c>
      <c r="AY167" s="272" t="s">
        <v>178</v>
      </c>
    </row>
    <row r="168" spans="1:51" s="15" customFormat="1" ht="12">
      <c r="A168" s="15"/>
      <c r="B168" s="284"/>
      <c r="C168" s="285"/>
      <c r="D168" s="264" t="s">
        <v>187</v>
      </c>
      <c r="E168" s="286" t="s">
        <v>1</v>
      </c>
      <c r="F168" s="287" t="s">
        <v>732</v>
      </c>
      <c r="G168" s="285"/>
      <c r="H168" s="288">
        <v>19.32</v>
      </c>
      <c r="I168" s="289"/>
      <c r="J168" s="285"/>
      <c r="K168" s="285"/>
      <c r="L168" s="290"/>
      <c r="M168" s="291"/>
      <c r="N168" s="292"/>
      <c r="O168" s="292"/>
      <c r="P168" s="292"/>
      <c r="Q168" s="292"/>
      <c r="R168" s="292"/>
      <c r="S168" s="292"/>
      <c r="T168" s="29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4" t="s">
        <v>187</v>
      </c>
      <c r="AU168" s="294" t="s">
        <v>95</v>
      </c>
      <c r="AV168" s="15" t="s">
        <v>95</v>
      </c>
      <c r="AW168" s="15" t="s">
        <v>41</v>
      </c>
      <c r="AX168" s="15" t="s">
        <v>86</v>
      </c>
      <c r="AY168" s="294" t="s">
        <v>178</v>
      </c>
    </row>
    <row r="169" spans="1:51" s="15" customFormat="1" ht="12">
      <c r="A169" s="15"/>
      <c r="B169" s="284"/>
      <c r="C169" s="285"/>
      <c r="D169" s="264" t="s">
        <v>187</v>
      </c>
      <c r="E169" s="286" t="s">
        <v>1</v>
      </c>
      <c r="F169" s="287" t="s">
        <v>735</v>
      </c>
      <c r="G169" s="285"/>
      <c r="H169" s="288">
        <v>15.96</v>
      </c>
      <c r="I169" s="289"/>
      <c r="J169" s="285"/>
      <c r="K169" s="285"/>
      <c r="L169" s="290"/>
      <c r="M169" s="291"/>
      <c r="N169" s="292"/>
      <c r="O169" s="292"/>
      <c r="P169" s="292"/>
      <c r="Q169" s="292"/>
      <c r="R169" s="292"/>
      <c r="S169" s="292"/>
      <c r="T169" s="29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4" t="s">
        <v>187</v>
      </c>
      <c r="AU169" s="294" t="s">
        <v>95</v>
      </c>
      <c r="AV169" s="15" t="s">
        <v>95</v>
      </c>
      <c r="AW169" s="15" t="s">
        <v>41</v>
      </c>
      <c r="AX169" s="15" t="s">
        <v>86</v>
      </c>
      <c r="AY169" s="294" t="s">
        <v>178</v>
      </c>
    </row>
    <row r="170" spans="1:51" s="16" customFormat="1" ht="12">
      <c r="A170" s="16"/>
      <c r="B170" s="295"/>
      <c r="C170" s="296"/>
      <c r="D170" s="264" t="s">
        <v>187</v>
      </c>
      <c r="E170" s="297" t="s">
        <v>1</v>
      </c>
      <c r="F170" s="298" t="s">
        <v>200</v>
      </c>
      <c r="G170" s="296"/>
      <c r="H170" s="299">
        <v>35.28</v>
      </c>
      <c r="I170" s="300"/>
      <c r="J170" s="296"/>
      <c r="K170" s="296"/>
      <c r="L170" s="301"/>
      <c r="M170" s="302"/>
      <c r="N170" s="303"/>
      <c r="O170" s="303"/>
      <c r="P170" s="303"/>
      <c r="Q170" s="303"/>
      <c r="R170" s="303"/>
      <c r="S170" s="303"/>
      <c r="T170" s="304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305" t="s">
        <v>187</v>
      </c>
      <c r="AU170" s="305" t="s">
        <v>95</v>
      </c>
      <c r="AV170" s="16" t="s">
        <v>185</v>
      </c>
      <c r="AW170" s="16" t="s">
        <v>41</v>
      </c>
      <c r="AX170" s="16" t="s">
        <v>93</v>
      </c>
      <c r="AY170" s="305" t="s">
        <v>178</v>
      </c>
    </row>
    <row r="171" spans="1:65" s="2" customFormat="1" ht="16.5" customHeight="1">
      <c r="A171" s="40"/>
      <c r="B171" s="41"/>
      <c r="C171" s="249" t="s">
        <v>254</v>
      </c>
      <c r="D171" s="249" t="s">
        <v>180</v>
      </c>
      <c r="E171" s="250" t="s">
        <v>785</v>
      </c>
      <c r="F171" s="251" t="s">
        <v>786</v>
      </c>
      <c r="G171" s="252" t="s">
        <v>587</v>
      </c>
      <c r="H171" s="253">
        <v>25</v>
      </c>
      <c r="I171" s="254"/>
      <c r="J171" s="255">
        <f>ROUND(I171*H171,2)</f>
        <v>0</v>
      </c>
      <c r="K171" s="251" t="s">
        <v>184</v>
      </c>
      <c r="L171" s="46"/>
      <c r="M171" s="256" t="s">
        <v>1</v>
      </c>
      <c r="N171" s="257" t="s">
        <v>51</v>
      </c>
      <c r="O171" s="93"/>
      <c r="P171" s="258">
        <f>O171*H171</f>
        <v>0</v>
      </c>
      <c r="Q171" s="258">
        <v>0</v>
      </c>
      <c r="R171" s="258">
        <f>Q171*H171</f>
        <v>0</v>
      </c>
      <c r="S171" s="258">
        <v>0</v>
      </c>
      <c r="T171" s="25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60" t="s">
        <v>185</v>
      </c>
      <c r="AT171" s="260" t="s">
        <v>180</v>
      </c>
      <c r="AU171" s="260" t="s">
        <v>95</v>
      </c>
      <c r="AY171" s="18" t="s">
        <v>178</v>
      </c>
      <c r="BE171" s="261">
        <f>IF(N171="základní",J171,0)</f>
        <v>0</v>
      </c>
      <c r="BF171" s="261">
        <f>IF(N171="snížená",J171,0)</f>
        <v>0</v>
      </c>
      <c r="BG171" s="261">
        <f>IF(N171="zákl. přenesená",J171,0)</f>
        <v>0</v>
      </c>
      <c r="BH171" s="261">
        <f>IF(N171="sníž. přenesená",J171,0)</f>
        <v>0</v>
      </c>
      <c r="BI171" s="261">
        <f>IF(N171="nulová",J171,0)</f>
        <v>0</v>
      </c>
      <c r="BJ171" s="18" t="s">
        <v>93</v>
      </c>
      <c r="BK171" s="261">
        <f>ROUND(I171*H171,2)</f>
        <v>0</v>
      </c>
      <c r="BL171" s="18" t="s">
        <v>185</v>
      </c>
      <c r="BM171" s="260" t="s">
        <v>787</v>
      </c>
    </row>
    <row r="172" spans="1:51" s="13" customFormat="1" ht="12">
      <c r="A172" s="13"/>
      <c r="B172" s="262"/>
      <c r="C172" s="263"/>
      <c r="D172" s="264" t="s">
        <v>187</v>
      </c>
      <c r="E172" s="265" t="s">
        <v>1</v>
      </c>
      <c r="F172" s="266" t="s">
        <v>788</v>
      </c>
      <c r="G172" s="263"/>
      <c r="H172" s="265" t="s">
        <v>1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2" t="s">
        <v>187</v>
      </c>
      <c r="AU172" s="272" t="s">
        <v>95</v>
      </c>
      <c r="AV172" s="13" t="s">
        <v>93</v>
      </c>
      <c r="AW172" s="13" t="s">
        <v>41</v>
      </c>
      <c r="AX172" s="13" t="s">
        <v>86</v>
      </c>
      <c r="AY172" s="272" t="s">
        <v>178</v>
      </c>
    </row>
    <row r="173" spans="1:51" s="13" customFormat="1" ht="12">
      <c r="A173" s="13"/>
      <c r="B173" s="262"/>
      <c r="C173" s="263"/>
      <c r="D173" s="264" t="s">
        <v>187</v>
      </c>
      <c r="E173" s="265" t="s">
        <v>1</v>
      </c>
      <c r="F173" s="266" t="s">
        <v>789</v>
      </c>
      <c r="G173" s="263"/>
      <c r="H173" s="265" t="s">
        <v>1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2" t="s">
        <v>187</v>
      </c>
      <c r="AU173" s="272" t="s">
        <v>95</v>
      </c>
      <c r="AV173" s="13" t="s">
        <v>93</v>
      </c>
      <c r="AW173" s="13" t="s">
        <v>41</v>
      </c>
      <c r="AX173" s="13" t="s">
        <v>86</v>
      </c>
      <c r="AY173" s="272" t="s">
        <v>178</v>
      </c>
    </row>
    <row r="174" spans="1:51" s="15" customFormat="1" ht="12">
      <c r="A174" s="15"/>
      <c r="B174" s="284"/>
      <c r="C174" s="285"/>
      <c r="D174" s="264" t="s">
        <v>187</v>
      </c>
      <c r="E174" s="286" t="s">
        <v>1</v>
      </c>
      <c r="F174" s="287" t="s">
        <v>790</v>
      </c>
      <c r="G174" s="285"/>
      <c r="H174" s="288">
        <v>25</v>
      </c>
      <c r="I174" s="289"/>
      <c r="J174" s="285"/>
      <c r="K174" s="285"/>
      <c r="L174" s="290"/>
      <c r="M174" s="291"/>
      <c r="N174" s="292"/>
      <c r="O174" s="292"/>
      <c r="P174" s="292"/>
      <c r="Q174" s="292"/>
      <c r="R174" s="292"/>
      <c r="S174" s="292"/>
      <c r="T174" s="29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4" t="s">
        <v>187</v>
      </c>
      <c r="AU174" s="294" t="s">
        <v>95</v>
      </c>
      <c r="AV174" s="15" t="s">
        <v>95</v>
      </c>
      <c r="AW174" s="15" t="s">
        <v>41</v>
      </c>
      <c r="AX174" s="15" t="s">
        <v>86</v>
      </c>
      <c r="AY174" s="294" t="s">
        <v>178</v>
      </c>
    </row>
    <row r="175" spans="1:51" s="16" customFormat="1" ht="12">
      <c r="A175" s="16"/>
      <c r="B175" s="295"/>
      <c r="C175" s="296"/>
      <c r="D175" s="264" t="s">
        <v>187</v>
      </c>
      <c r="E175" s="297" t="s">
        <v>725</v>
      </c>
      <c r="F175" s="298" t="s">
        <v>200</v>
      </c>
      <c r="G175" s="296"/>
      <c r="H175" s="299">
        <v>25</v>
      </c>
      <c r="I175" s="300"/>
      <c r="J175" s="296"/>
      <c r="K175" s="296"/>
      <c r="L175" s="301"/>
      <c r="M175" s="302"/>
      <c r="N175" s="303"/>
      <c r="O175" s="303"/>
      <c r="P175" s="303"/>
      <c r="Q175" s="303"/>
      <c r="R175" s="303"/>
      <c r="S175" s="303"/>
      <c r="T175" s="304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305" t="s">
        <v>187</v>
      </c>
      <c r="AU175" s="305" t="s">
        <v>95</v>
      </c>
      <c r="AV175" s="16" t="s">
        <v>185</v>
      </c>
      <c r="AW175" s="16" t="s">
        <v>41</v>
      </c>
      <c r="AX175" s="16" t="s">
        <v>93</v>
      </c>
      <c r="AY175" s="305" t="s">
        <v>178</v>
      </c>
    </row>
    <row r="176" spans="1:65" s="2" customFormat="1" ht="21.75" customHeight="1">
      <c r="A176" s="40"/>
      <c r="B176" s="41"/>
      <c r="C176" s="306" t="s">
        <v>259</v>
      </c>
      <c r="D176" s="306" t="s">
        <v>277</v>
      </c>
      <c r="E176" s="307" t="s">
        <v>791</v>
      </c>
      <c r="F176" s="308" t="s">
        <v>792</v>
      </c>
      <c r="G176" s="309" t="s">
        <v>183</v>
      </c>
      <c r="H176" s="310">
        <v>28.75</v>
      </c>
      <c r="I176" s="311"/>
      <c r="J176" s="312">
        <f>ROUND(I176*H176,2)</f>
        <v>0</v>
      </c>
      <c r="K176" s="308" t="s">
        <v>348</v>
      </c>
      <c r="L176" s="313"/>
      <c r="M176" s="314" t="s">
        <v>1</v>
      </c>
      <c r="N176" s="315" t="s">
        <v>51</v>
      </c>
      <c r="O176" s="93"/>
      <c r="P176" s="258">
        <f>O176*H176</f>
        <v>0</v>
      </c>
      <c r="Q176" s="258">
        <v>0.0004</v>
      </c>
      <c r="R176" s="258">
        <f>Q176*H176</f>
        <v>0.0115</v>
      </c>
      <c r="S176" s="258">
        <v>0</v>
      </c>
      <c r="T176" s="25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60" t="s">
        <v>250</v>
      </c>
      <c r="AT176" s="260" t="s">
        <v>277</v>
      </c>
      <c r="AU176" s="260" t="s">
        <v>95</v>
      </c>
      <c r="AY176" s="18" t="s">
        <v>178</v>
      </c>
      <c r="BE176" s="261">
        <f>IF(N176="základní",J176,0)</f>
        <v>0</v>
      </c>
      <c r="BF176" s="261">
        <f>IF(N176="snížená",J176,0)</f>
        <v>0</v>
      </c>
      <c r="BG176" s="261">
        <f>IF(N176="zákl. přenesená",J176,0)</f>
        <v>0</v>
      </c>
      <c r="BH176" s="261">
        <f>IF(N176="sníž. přenesená",J176,0)</f>
        <v>0</v>
      </c>
      <c r="BI176" s="261">
        <f>IF(N176="nulová",J176,0)</f>
        <v>0</v>
      </c>
      <c r="BJ176" s="18" t="s">
        <v>93</v>
      </c>
      <c r="BK176" s="261">
        <f>ROUND(I176*H176,2)</f>
        <v>0</v>
      </c>
      <c r="BL176" s="18" t="s">
        <v>185</v>
      </c>
      <c r="BM176" s="260" t="s">
        <v>793</v>
      </c>
    </row>
    <row r="177" spans="1:51" s="15" customFormat="1" ht="12">
      <c r="A177" s="15"/>
      <c r="B177" s="284"/>
      <c r="C177" s="285"/>
      <c r="D177" s="264" t="s">
        <v>187</v>
      </c>
      <c r="E177" s="286" t="s">
        <v>1</v>
      </c>
      <c r="F177" s="287" t="s">
        <v>794</v>
      </c>
      <c r="G177" s="285"/>
      <c r="H177" s="288">
        <v>28.75</v>
      </c>
      <c r="I177" s="289"/>
      <c r="J177" s="285"/>
      <c r="K177" s="285"/>
      <c r="L177" s="290"/>
      <c r="M177" s="291"/>
      <c r="N177" s="292"/>
      <c r="O177" s="292"/>
      <c r="P177" s="292"/>
      <c r="Q177" s="292"/>
      <c r="R177" s="292"/>
      <c r="S177" s="292"/>
      <c r="T177" s="29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4" t="s">
        <v>187</v>
      </c>
      <c r="AU177" s="294" t="s">
        <v>95</v>
      </c>
      <c r="AV177" s="15" t="s">
        <v>95</v>
      </c>
      <c r="AW177" s="15" t="s">
        <v>41</v>
      </c>
      <c r="AX177" s="15" t="s">
        <v>93</v>
      </c>
      <c r="AY177" s="294" t="s">
        <v>178</v>
      </c>
    </row>
    <row r="178" spans="1:65" s="2" customFormat="1" ht="16.5" customHeight="1">
      <c r="A178" s="40"/>
      <c r="B178" s="41"/>
      <c r="C178" s="249" t="s">
        <v>266</v>
      </c>
      <c r="D178" s="249" t="s">
        <v>180</v>
      </c>
      <c r="E178" s="250" t="s">
        <v>795</v>
      </c>
      <c r="F178" s="251" t="s">
        <v>796</v>
      </c>
      <c r="G178" s="252" t="s">
        <v>183</v>
      </c>
      <c r="H178" s="253">
        <v>59.376</v>
      </c>
      <c r="I178" s="254"/>
      <c r="J178" s="255">
        <f>ROUND(I178*H178,2)</f>
        <v>0</v>
      </c>
      <c r="K178" s="251" t="s">
        <v>184</v>
      </c>
      <c r="L178" s="46"/>
      <c r="M178" s="256" t="s">
        <v>1</v>
      </c>
      <c r="N178" s="257" t="s">
        <v>51</v>
      </c>
      <c r="O178" s="93"/>
      <c r="P178" s="258">
        <f>O178*H178</f>
        <v>0</v>
      </c>
      <c r="Q178" s="258">
        <v>0</v>
      </c>
      <c r="R178" s="258">
        <f>Q178*H178</f>
        <v>0</v>
      </c>
      <c r="S178" s="258">
        <v>0</v>
      </c>
      <c r="T178" s="25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60" t="s">
        <v>185</v>
      </c>
      <c r="AT178" s="260" t="s">
        <v>180</v>
      </c>
      <c r="AU178" s="260" t="s">
        <v>95</v>
      </c>
      <c r="AY178" s="18" t="s">
        <v>178</v>
      </c>
      <c r="BE178" s="261">
        <f>IF(N178="základní",J178,0)</f>
        <v>0</v>
      </c>
      <c r="BF178" s="261">
        <f>IF(N178="snížená",J178,0)</f>
        <v>0</v>
      </c>
      <c r="BG178" s="261">
        <f>IF(N178="zákl. přenesená",J178,0)</f>
        <v>0</v>
      </c>
      <c r="BH178" s="261">
        <f>IF(N178="sníž. přenesená",J178,0)</f>
        <v>0</v>
      </c>
      <c r="BI178" s="261">
        <f>IF(N178="nulová",J178,0)</f>
        <v>0</v>
      </c>
      <c r="BJ178" s="18" t="s">
        <v>93</v>
      </c>
      <c r="BK178" s="261">
        <f>ROUND(I178*H178,2)</f>
        <v>0</v>
      </c>
      <c r="BL178" s="18" t="s">
        <v>185</v>
      </c>
      <c r="BM178" s="260" t="s">
        <v>797</v>
      </c>
    </row>
    <row r="179" spans="1:51" s="13" customFormat="1" ht="12">
      <c r="A179" s="13"/>
      <c r="B179" s="262"/>
      <c r="C179" s="263"/>
      <c r="D179" s="264" t="s">
        <v>187</v>
      </c>
      <c r="E179" s="265" t="s">
        <v>1</v>
      </c>
      <c r="F179" s="266" t="s">
        <v>798</v>
      </c>
      <c r="G179" s="263"/>
      <c r="H179" s="265" t="s">
        <v>1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2" t="s">
        <v>187</v>
      </c>
      <c r="AU179" s="272" t="s">
        <v>95</v>
      </c>
      <c r="AV179" s="13" t="s">
        <v>93</v>
      </c>
      <c r="AW179" s="13" t="s">
        <v>41</v>
      </c>
      <c r="AX179" s="13" t="s">
        <v>86</v>
      </c>
      <c r="AY179" s="272" t="s">
        <v>178</v>
      </c>
    </row>
    <row r="180" spans="1:51" s="13" customFormat="1" ht="12">
      <c r="A180" s="13"/>
      <c r="B180" s="262"/>
      <c r="C180" s="263"/>
      <c r="D180" s="264" t="s">
        <v>187</v>
      </c>
      <c r="E180" s="265" t="s">
        <v>1</v>
      </c>
      <c r="F180" s="266" t="s">
        <v>799</v>
      </c>
      <c r="G180" s="263"/>
      <c r="H180" s="265" t="s">
        <v>1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2" t="s">
        <v>187</v>
      </c>
      <c r="AU180" s="272" t="s">
        <v>95</v>
      </c>
      <c r="AV180" s="13" t="s">
        <v>93</v>
      </c>
      <c r="AW180" s="13" t="s">
        <v>41</v>
      </c>
      <c r="AX180" s="13" t="s">
        <v>86</v>
      </c>
      <c r="AY180" s="272" t="s">
        <v>178</v>
      </c>
    </row>
    <row r="181" spans="1:51" s="15" customFormat="1" ht="12">
      <c r="A181" s="15"/>
      <c r="B181" s="284"/>
      <c r="C181" s="285"/>
      <c r="D181" s="264" t="s">
        <v>187</v>
      </c>
      <c r="E181" s="286" t="s">
        <v>1</v>
      </c>
      <c r="F181" s="287" t="s">
        <v>800</v>
      </c>
      <c r="G181" s="285"/>
      <c r="H181" s="288">
        <v>15.268</v>
      </c>
      <c r="I181" s="289"/>
      <c r="J181" s="285"/>
      <c r="K181" s="285"/>
      <c r="L181" s="290"/>
      <c r="M181" s="291"/>
      <c r="N181" s="292"/>
      <c r="O181" s="292"/>
      <c r="P181" s="292"/>
      <c r="Q181" s="292"/>
      <c r="R181" s="292"/>
      <c r="S181" s="292"/>
      <c r="T181" s="29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4" t="s">
        <v>187</v>
      </c>
      <c r="AU181" s="294" t="s">
        <v>95</v>
      </c>
      <c r="AV181" s="15" t="s">
        <v>95</v>
      </c>
      <c r="AW181" s="15" t="s">
        <v>41</v>
      </c>
      <c r="AX181" s="15" t="s">
        <v>86</v>
      </c>
      <c r="AY181" s="294" t="s">
        <v>178</v>
      </c>
    </row>
    <row r="182" spans="1:51" s="13" customFormat="1" ht="12">
      <c r="A182" s="13"/>
      <c r="B182" s="262"/>
      <c r="C182" s="263"/>
      <c r="D182" s="264" t="s">
        <v>187</v>
      </c>
      <c r="E182" s="265" t="s">
        <v>1</v>
      </c>
      <c r="F182" s="266" t="s">
        <v>801</v>
      </c>
      <c r="G182" s="263"/>
      <c r="H182" s="265" t="s">
        <v>1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2" t="s">
        <v>187</v>
      </c>
      <c r="AU182" s="272" t="s">
        <v>95</v>
      </c>
      <c r="AV182" s="13" t="s">
        <v>93</v>
      </c>
      <c r="AW182" s="13" t="s">
        <v>41</v>
      </c>
      <c r="AX182" s="13" t="s">
        <v>86</v>
      </c>
      <c r="AY182" s="272" t="s">
        <v>178</v>
      </c>
    </row>
    <row r="183" spans="1:51" s="15" customFormat="1" ht="12">
      <c r="A183" s="15"/>
      <c r="B183" s="284"/>
      <c r="C183" s="285"/>
      <c r="D183" s="264" t="s">
        <v>187</v>
      </c>
      <c r="E183" s="286" t="s">
        <v>1</v>
      </c>
      <c r="F183" s="287" t="s">
        <v>802</v>
      </c>
      <c r="G183" s="285"/>
      <c r="H183" s="288">
        <v>44.108</v>
      </c>
      <c r="I183" s="289"/>
      <c r="J183" s="285"/>
      <c r="K183" s="285"/>
      <c r="L183" s="290"/>
      <c r="M183" s="291"/>
      <c r="N183" s="292"/>
      <c r="O183" s="292"/>
      <c r="P183" s="292"/>
      <c r="Q183" s="292"/>
      <c r="R183" s="292"/>
      <c r="S183" s="292"/>
      <c r="T183" s="29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4" t="s">
        <v>187</v>
      </c>
      <c r="AU183" s="294" t="s">
        <v>95</v>
      </c>
      <c r="AV183" s="15" t="s">
        <v>95</v>
      </c>
      <c r="AW183" s="15" t="s">
        <v>41</v>
      </c>
      <c r="AX183" s="15" t="s">
        <v>86</v>
      </c>
      <c r="AY183" s="294" t="s">
        <v>178</v>
      </c>
    </row>
    <row r="184" spans="1:51" s="16" customFormat="1" ht="12">
      <c r="A184" s="16"/>
      <c r="B184" s="295"/>
      <c r="C184" s="296"/>
      <c r="D184" s="264" t="s">
        <v>187</v>
      </c>
      <c r="E184" s="297" t="s">
        <v>1</v>
      </c>
      <c r="F184" s="298" t="s">
        <v>200</v>
      </c>
      <c r="G184" s="296"/>
      <c r="H184" s="299">
        <v>59.376</v>
      </c>
      <c r="I184" s="300"/>
      <c r="J184" s="296"/>
      <c r="K184" s="296"/>
      <c r="L184" s="301"/>
      <c r="M184" s="302"/>
      <c r="N184" s="303"/>
      <c r="O184" s="303"/>
      <c r="P184" s="303"/>
      <c r="Q184" s="303"/>
      <c r="R184" s="303"/>
      <c r="S184" s="303"/>
      <c r="T184" s="304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305" t="s">
        <v>187</v>
      </c>
      <c r="AU184" s="305" t="s">
        <v>95</v>
      </c>
      <c r="AV184" s="16" t="s">
        <v>185</v>
      </c>
      <c r="AW184" s="16" t="s">
        <v>41</v>
      </c>
      <c r="AX184" s="16" t="s">
        <v>93</v>
      </c>
      <c r="AY184" s="305" t="s">
        <v>178</v>
      </c>
    </row>
    <row r="185" spans="1:65" s="2" customFormat="1" ht="16.5" customHeight="1">
      <c r="A185" s="40"/>
      <c r="B185" s="41"/>
      <c r="C185" s="249" t="s">
        <v>270</v>
      </c>
      <c r="D185" s="249" t="s">
        <v>180</v>
      </c>
      <c r="E185" s="250" t="s">
        <v>803</v>
      </c>
      <c r="F185" s="251" t="s">
        <v>804</v>
      </c>
      <c r="G185" s="252" t="s">
        <v>298</v>
      </c>
      <c r="H185" s="253">
        <v>6</v>
      </c>
      <c r="I185" s="254"/>
      <c r="J185" s="255">
        <f>ROUND(I185*H185,2)</f>
        <v>0</v>
      </c>
      <c r="K185" s="251" t="s">
        <v>184</v>
      </c>
      <c r="L185" s="46"/>
      <c r="M185" s="256" t="s">
        <v>1</v>
      </c>
      <c r="N185" s="257" t="s">
        <v>51</v>
      </c>
      <c r="O185" s="93"/>
      <c r="P185" s="258">
        <f>O185*H185</f>
        <v>0</v>
      </c>
      <c r="Q185" s="258">
        <v>0</v>
      </c>
      <c r="R185" s="258">
        <f>Q185*H185</f>
        <v>0</v>
      </c>
      <c r="S185" s="258">
        <v>0</v>
      </c>
      <c r="T185" s="25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60" t="s">
        <v>185</v>
      </c>
      <c r="AT185" s="260" t="s">
        <v>180</v>
      </c>
      <c r="AU185" s="260" t="s">
        <v>95</v>
      </c>
      <c r="AY185" s="18" t="s">
        <v>178</v>
      </c>
      <c r="BE185" s="261">
        <f>IF(N185="základní",J185,0)</f>
        <v>0</v>
      </c>
      <c r="BF185" s="261">
        <f>IF(N185="snížená",J185,0)</f>
        <v>0</v>
      </c>
      <c r="BG185" s="261">
        <f>IF(N185="zákl. přenesená",J185,0)</f>
        <v>0</v>
      </c>
      <c r="BH185" s="261">
        <f>IF(N185="sníž. přenesená",J185,0)</f>
        <v>0</v>
      </c>
      <c r="BI185" s="261">
        <f>IF(N185="nulová",J185,0)</f>
        <v>0</v>
      </c>
      <c r="BJ185" s="18" t="s">
        <v>93</v>
      </c>
      <c r="BK185" s="261">
        <f>ROUND(I185*H185,2)</f>
        <v>0</v>
      </c>
      <c r="BL185" s="18" t="s">
        <v>185</v>
      </c>
      <c r="BM185" s="260" t="s">
        <v>805</v>
      </c>
    </row>
    <row r="186" spans="1:51" s="15" customFormat="1" ht="12">
      <c r="A186" s="15"/>
      <c r="B186" s="284"/>
      <c r="C186" s="285"/>
      <c r="D186" s="264" t="s">
        <v>187</v>
      </c>
      <c r="E186" s="286" t="s">
        <v>1</v>
      </c>
      <c r="F186" s="287" t="s">
        <v>806</v>
      </c>
      <c r="G186" s="285"/>
      <c r="H186" s="288">
        <v>6</v>
      </c>
      <c r="I186" s="289"/>
      <c r="J186" s="285"/>
      <c r="K186" s="285"/>
      <c r="L186" s="290"/>
      <c r="M186" s="291"/>
      <c r="N186" s="292"/>
      <c r="O186" s="292"/>
      <c r="P186" s="292"/>
      <c r="Q186" s="292"/>
      <c r="R186" s="292"/>
      <c r="S186" s="292"/>
      <c r="T186" s="29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4" t="s">
        <v>187</v>
      </c>
      <c r="AU186" s="294" t="s">
        <v>95</v>
      </c>
      <c r="AV186" s="15" t="s">
        <v>95</v>
      </c>
      <c r="AW186" s="15" t="s">
        <v>41</v>
      </c>
      <c r="AX186" s="15" t="s">
        <v>86</v>
      </c>
      <c r="AY186" s="294" t="s">
        <v>178</v>
      </c>
    </row>
    <row r="187" spans="1:51" s="14" customFormat="1" ht="12">
      <c r="A187" s="14"/>
      <c r="B187" s="273"/>
      <c r="C187" s="274"/>
      <c r="D187" s="264" t="s">
        <v>187</v>
      </c>
      <c r="E187" s="275" t="s">
        <v>724</v>
      </c>
      <c r="F187" s="276" t="s">
        <v>199</v>
      </c>
      <c r="G187" s="274"/>
      <c r="H187" s="277">
        <v>6</v>
      </c>
      <c r="I187" s="278"/>
      <c r="J187" s="274"/>
      <c r="K187" s="274"/>
      <c r="L187" s="279"/>
      <c r="M187" s="280"/>
      <c r="N187" s="281"/>
      <c r="O187" s="281"/>
      <c r="P187" s="281"/>
      <c r="Q187" s="281"/>
      <c r="R187" s="281"/>
      <c r="S187" s="281"/>
      <c r="T187" s="28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3" t="s">
        <v>187</v>
      </c>
      <c r="AU187" s="283" t="s">
        <v>95</v>
      </c>
      <c r="AV187" s="14" t="s">
        <v>196</v>
      </c>
      <c r="AW187" s="14" t="s">
        <v>41</v>
      </c>
      <c r="AX187" s="14" t="s">
        <v>93</v>
      </c>
      <c r="AY187" s="283" t="s">
        <v>178</v>
      </c>
    </row>
    <row r="188" spans="1:65" s="2" customFormat="1" ht="21.75" customHeight="1">
      <c r="A188" s="40"/>
      <c r="B188" s="41"/>
      <c r="C188" s="306" t="s">
        <v>276</v>
      </c>
      <c r="D188" s="306" t="s">
        <v>277</v>
      </c>
      <c r="E188" s="307" t="s">
        <v>807</v>
      </c>
      <c r="F188" s="308" t="s">
        <v>808</v>
      </c>
      <c r="G188" s="309" t="s">
        <v>298</v>
      </c>
      <c r="H188" s="310">
        <v>6</v>
      </c>
      <c r="I188" s="311"/>
      <c r="J188" s="312">
        <f>ROUND(I188*H188,2)</f>
        <v>0</v>
      </c>
      <c r="K188" s="308" t="s">
        <v>348</v>
      </c>
      <c r="L188" s="313"/>
      <c r="M188" s="314" t="s">
        <v>1</v>
      </c>
      <c r="N188" s="315" t="s">
        <v>51</v>
      </c>
      <c r="O188" s="93"/>
      <c r="P188" s="258">
        <f>O188*H188</f>
        <v>0</v>
      </c>
      <c r="Q188" s="258">
        <v>0.12</v>
      </c>
      <c r="R188" s="258">
        <f>Q188*H188</f>
        <v>0.72</v>
      </c>
      <c r="S188" s="258">
        <v>0</v>
      </c>
      <c r="T188" s="25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60" t="s">
        <v>250</v>
      </c>
      <c r="AT188" s="260" t="s">
        <v>277</v>
      </c>
      <c r="AU188" s="260" t="s">
        <v>95</v>
      </c>
      <c r="AY188" s="18" t="s">
        <v>178</v>
      </c>
      <c r="BE188" s="261">
        <f>IF(N188="základní",J188,0)</f>
        <v>0</v>
      </c>
      <c r="BF188" s="261">
        <f>IF(N188="snížená",J188,0)</f>
        <v>0</v>
      </c>
      <c r="BG188" s="261">
        <f>IF(N188="zákl. přenesená",J188,0)</f>
        <v>0</v>
      </c>
      <c r="BH188" s="261">
        <f>IF(N188="sníž. přenesená",J188,0)</f>
        <v>0</v>
      </c>
      <c r="BI188" s="261">
        <f>IF(N188="nulová",J188,0)</f>
        <v>0</v>
      </c>
      <c r="BJ188" s="18" t="s">
        <v>93</v>
      </c>
      <c r="BK188" s="261">
        <f>ROUND(I188*H188,2)</f>
        <v>0</v>
      </c>
      <c r="BL188" s="18" t="s">
        <v>185</v>
      </c>
      <c r="BM188" s="260" t="s">
        <v>809</v>
      </c>
    </row>
    <row r="189" spans="1:51" s="15" customFormat="1" ht="12">
      <c r="A189" s="15"/>
      <c r="B189" s="284"/>
      <c r="C189" s="285"/>
      <c r="D189" s="264" t="s">
        <v>187</v>
      </c>
      <c r="E189" s="286" t="s">
        <v>1</v>
      </c>
      <c r="F189" s="287" t="s">
        <v>810</v>
      </c>
      <c r="G189" s="285"/>
      <c r="H189" s="288">
        <v>6</v>
      </c>
      <c r="I189" s="289"/>
      <c r="J189" s="285"/>
      <c r="K189" s="285"/>
      <c r="L189" s="290"/>
      <c r="M189" s="291"/>
      <c r="N189" s="292"/>
      <c r="O189" s="292"/>
      <c r="P189" s="292"/>
      <c r="Q189" s="292"/>
      <c r="R189" s="292"/>
      <c r="S189" s="292"/>
      <c r="T189" s="29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4" t="s">
        <v>187</v>
      </c>
      <c r="AU189" s="294" t="s">
        <v>95</v>
      </c>
      <c r="AV189" s="15" t="s">
        <v>95</v>
      </c>
      <c r="AW189" s="15" t="s">
        <v>41</v>
      </c>
      <c r="AX189" s="15" t="s">
        <v>93</v>
      </c>
      <c r="AY189" s="294" t="s">
        <v>178</v>
      </c>
    </row>
    <row r="190" spans="1:65" s="2" customFormat="1" ht="16.5" customHeight="1">
      <c r="A190" s="40"/>
      <c r="B190" s="41"/>
      <c r="C190" s="249" t="s">
        <v>283</v>
      </c>
      <c r="D190" s="249" t="s">
        <v>180</v>
      </c>
      <c r="E190" s="250" t="s">
        <v>811</v>
      </c>
      <c r="F190" s="251" t="s">
        <v>812</v>
      </c>
      <c r="G190" s="252" t="s">
        <v>298</v>
      </c>
      <c r="H190" s="253">
        <v>6</v>
      </c>
      <c r="I190" s="254"/>
      <c r="J190" s="255">
        <f>ROUND(I190*H190,2)</f>
        <v>0</v>
      </c>
      <c r="K190" s="251" t="s">
        <v>348</v>
      </c>
      <c r="L190" s="46"/>
      <c r="M190" s="256" t="s">
        <v>1</v>
      </c>
      <c r="N190" s="257" t="s">
        <v>51</v>
      </c>
      <c r="O190" s="93"/>
      <c r="P190" s="258">
        <f>O190*H190</f>
        <v>0</v>
      </c>
      <c r="Q190" s="258">
        <v>0</v>
      </c>
      <c r="R190" s="258">
        <f>Q190*H190</f>
        <v>0</v>
      </c>
      <c r="S190" s="258">
        <v>0</v>
      </c>
      <c r="T190" s="25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60" t="s">
        <v>185</v>
      </c>
      <c r="AT190" s="260" t="s">
        <v>180</v>
      </c>
      <c r="AU190" s="260" t="s">
        <v>95</v>
      </c>
      <c r="AY190" s="18" t="s">
        <v>178</v>
      </c>
      <c r="BE190" s="261">
        <f>IF(N190="základní",J190,0)</f>
        <v>0</v>
      </c>
      <c r="BF190" s="261">
        <f>IF(N190="snížená",J190,0)</f>
        <v>0</v>
      </c>
      <c r="BG190" s="261">
        <f>IF(N190="zákl. přenesená",J190,0)</f>
        <v>0</v>
      </c>
      <c r="BH190" s="261">
        <f>IF(N190="sníž. přenesená",J190,0)</f>
        <v>0</v>
      </c>
      <c r="BI190" s="261">
        <f>IF(N190="nulová",J190,0)</f>
        <v>0</v>
      </c>
      <c r="BJ190" s="18" t="s">
        <v>93</v>
      </c>
      <c r="BK190" s="261">
        <f>ROUND(I190*H190,2)</f>
        <v>0</v>
      </c>
      <c r="BL190" s="18" t="s">
        <v>185</v>
      </c>
      <c r="BM190" s="260" t="s">
        <v>813</v>
      </c>
    </row>
    <row r="191" spans="1:51" s="13" customFormat="1" ht="12">
      <c r="A191" s="13"/>
      <c r="B191" s="262"/>
      <c r="C191" s="263"/>
      <c r="D191" s="264" t="s">
        <v>187</v>
      </c>
      <c r="E191" s="265" t="s">
        <v>1</v>
      </c>
      <c r="F191" s="266" t="s">
        <v>814</v>
      </c>
      <c r="G191" s="263"/>
      <c r="H191" s="265" t="s">
        <v>1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2" t="s">
        <v>187</v>
      </c>
      <c r="AU191" s="272" t="s">
        <v>95</v>
      </c>
      <c r="AV191" s="13" t="s">
        <v>93</v>
      </c>
      <c r="AW191" s="13" t="s">
        <v>41</v>
      </c>
      <c r="AX191" s="13" t="s">
        <v>86</v>
      </c>
      <c r="AY191" s="272" t="s">
        <v>178</v>
      </c>
    </row>
    <row r="192" spans="1:51" s="13" customFormat="1" ht="12">
      <c r="A192" s="13"/>
      <c r="B192" s="262"/>
      <c r="C192" s="263"/>
      <c r="D192" s="264" t="s">
        <v>187</v>
      </c>
      <c r="E192" s="265" t="s">
        <v>1</v>
      </c>
      <c r="F192" s="266" t="s">
        <v>815</v>
      </c>
      <c r="G192" s="263"/>
      <c r="H192" s="265" t="s">
        <v>1</v>
      </c>
      <c r="I192" s="267"/>
      <c r="J192" s="263"/>
      <c r="K192" s="263"/>
      <c r="L192" s="268"/>
      <c r="M192" s="269"/>
      <c r="N192" s="270"/>
      <c r="O192" s="270"/>
      <c r="P192" s="270"/>
      <c r="Q192" s="270"/>
      <c r="R192" s="270"/>
      <c r="S192" s="270"/>
      <c r="T192" s="27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2" t="s">
        <v>187</v>
      </c>
      <c r="AU192" s="272" t="s">
        <v>95</v>
      </c>
      <c r="AV192" s="13" t="s">
        <v>93</v>
      </c>
      <c r="AW192" s="13" t="s">
        <v>41</v>
      </c>
      <c r="AX192" s="13" t="s">
        <v>86</v>
      </c>
      <c r="AY192" s="272" t="s">
        <v>178</v>
      </c>
    </row>
    <row r="193" spans="1:51" s="15" customFormat="1" ht="12">
      <c r="A193" s="15"/>
      <c r="B193" s="284"/>
      <c r="C193" s="285"/>
      <c r="D193" s="264" t="s">
        <v>187</v>
      </c>
      <c r="E193" s="286" t="s">
        <v>1</v>
      </c>
      <c r="F193" s="287" t="s">
        <v>724</v>
      </c>
      <c r="G193" s="285"/>
      <c r="H193" s="288">
        <v>6</v>
      </c>
      <c r="I193" s="289"/>
      <c r="J193" s="285"/>
      <c r="K193" s="285"/>
      <c r="L193" s="290"/>
      <c r="M193" s="291"/>
      <c r="N193" s="292"/>
      <c r="O193" s="292"/>
      <c r="P193" s="292"/>
      <c r="Q193" s="292"/>
      <c r="R193" s="292"/>
      <c r="S193" s="292"/>
      <c r="T193" s="29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4" t="s">
        <v>187</v>
      </c>
      <c r="AU193" s="294" t="s">
        <v>95</v>
      </c>
      <c r="AV193" s="15" t="s">
        <v>95</v>
      </c>
      <c r="AW193" s="15" t="s">
        <v>41</v>
      </c>
      <c r="AX193" s="15" t="s">
        <v>93</v>
      </c>
      <c r="AY193" s="294" t="s">
        <v>178</v>
      </c>
    </row>
    <row r="194" spans="1:65" s="2" customFormat="1" ht="16.5" customHeight="1">
      <c r="A194" s="40"/>
      <c r="B194" s="41"/>
      <c r="C194" s="306" t="s">
        <v>8</v>
      </c>
      <c r="D194" s="306" t="s">
        <v>277</v>
      </c>
      <c r="E194" s="307" t="s">
        <v>816</v>
      </c>
      <c r="F194" s="308" t="s">
        <v>817</v>
      </c>
      <c r="G194" s="309" t="s">
        <v>298</v>
      </c>
      <c r="H194" s="310">
        <v>24</v>
      </c>
      <c r="I194" s="311"/>
      <c r="J194" s="312">
        <f>ROUND(I194*H194,2)</f>
        <v>0</v>
      </c>
      <c r="K194" s="308" t="s">
        <v>348</v>
      </c>
      <c r="L194" s="313"/>
      <c r="M194" s="314" t="s">
        <v>1</v>
      </c>
      <c r="N194" s="315" t="s">
        <v>51</v>
      </c>
      <c r="O194" s="93"/>
      <c r="P194" s="258">
        <f>O194*H194</f>
        <v>0</v>
      </c>
      <c r="Q194" s="258">
        <v>0.0082</v>
      </c>
      <c r="R194" s="258">
        <f>Q194*H194</f>
        <v>0.19680000000000003</v>
      </c>
      <c r="S194" s="258">
        <v>0</v>
      </c>
      <c r="T194" s="25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60" t="s">
        <v>250</v>
      </c>
      <c r="AT194" s="260" t="s">
        <v>277</v>
      </c>
      <c r="AU194" s="260" t="s">
        <v>95</v>
      </c>
      <c r="AY194" s="18" t="s">
        <v>178</v>
      </c>
      <c r="BE194" s="261">
        <f>IF(N194="základní",J194,0)</f>
        <v>0</v>
      </c>
      <c r="BF194" s="261">
        <f>IF(N194="snížená",J194,0)</f>
        <v>0</v>
      </c>
      <c r="BG194" s="261">
        <f>IF(N194="zákl. přenesená",J194,0)</f>
        <v>0</v>
      </c>
      <c r="BH194" s="261">
        <f>IF(N194="sníž. přenesená",J194,0)</f>
        <v>0</v>
      </c>
      <c r="BI194" s="261">
        <f>IF(N194="nulová",J194,0)</f>
        <v>0</v>
      </c>
      <c r="BJ194" s="18" t="s">
        <v>93</v>
      </c>
      <c r="BK194" s="261">
        <f>ROUND(I194*H194,2)</f>
        <v>0</v>
      </c>
      <c r="BL194" s="18" t="s">
        <v>185</v>
      </c>
      <c r="BM194" s="260" t="s">
        <v>818</v>
      </c>
    </row>
    <row r="195" spans="1:51" s="15" customFormat="1" ht="12">
      <c r="A195" s="15"/>
      <c r="B195" s="284"/>
      <c r="C195" s="285"/>
      <c r="D195" s="264" t="s">
        <v>187</v>
      </c>
      <c r="E195" s="286" t="s">
        <v>1</v>
      </c>
      <c r="F195" s="287" t="s">
        <v>819</v>
      </c>
      <c r="G195" s="285"/>
      <c r="H195" s="288">
        <v>24</v>
      </c>
      <c r="I195" s="289"/>
      <c r="J195" s="285"/>
      <c r="K195" s="285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187</v>
      </c>
      <c r="AU195" s="294" t="s">
        <v>95</v>
      </c>
      <c r="AV195" s="15" t="s">
        <v>95</v>
      </c>
      <c r="AW195" s="15" t="s">
        <v>41</v>
      </c>
      <c r="AX195" s="15" t="s">
        <v>93</v>
      </c>
      <c r="AY195" s="294" t="s">
        <v>178</v>
      </c>
    </row>
    <row r="196" spans="1:65" s="2" customFormat="1" ht="16.5" customHeight="1">
      <c r="A196" s="40"/>
      <c r="B196" s="41"/>
      <c r="C196" s="306" t="s">
        <v>295</v>
      </c>
      <c r="D196" s="306" t="s">
        <v>277</v>
      </c>
      <c r="E196" s="307" t="s">
        <v>820</v>
      </c>
      <c r="F196" s="308" t="s">
        <v>821</v>
      </c>
      <c r="G196" s="309" t="s">
        <v>587</v>
      </c>
      <c r="H196" s="310">
        <v>39.6</v>
      </c>
      <c r="I196" s="311"/>
      <c r="J196" s="312">
        <f>ROUND(I196*H196,2)</f>
        <v>0</v>
      </c>
      <c r="K196" s="308" t="s">
        <v>184</v>
      </c>
      <c r="L196" s="313"/>
      <c r="M196" s="314" t="s">
        <v>1</v>
      </c>
      <c r="N196" s="315" t="s">
        <v>51</v>
      </c>
      <c r="O196" s="93"/>
      <c r="P196" s="258">
        <f>O196*H196</f>
        <v>0</v>
      </c>
      <c r="Q196" s="258">
        <v>0.0038</v>
      </c>
      <c r="R196" s="258">
        <f>Q196*H196</f>
        <v>0.15048</v>
      </c>
      <c r="S196" s="258">
        <v>0</v>
      </c>
      <c r="T196" s="25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60" t="s">
        <v>250</v>
      </c>
      <c r="AT196" s="260" t="s">
        <v>277</v>
      </c>
      <c r="AU196" s="260" t="s">
        <v>95</v>
      </c>
      <c r="AY196" s="18" t="s">
        <v>178</v>
      </c>
      <c r="BE196" s="261">
        <f>IF(N196="základní",J196,0)</f>
        <v>0</v>
      </c>
      <c r="BF196" s="261">
        <f>IF(N196="snížená",J196,0)</f>
        <v>0</v>
      </c>
      <c r="BG196" s="261">
        <f>IF(N196="zákl. přenesená",J196,0)</f>
        <v>0</v>
      </c>
      <c r="BH196" s="261">
        <f>IF(N196="sníž. přenesená",J196,0)</f>
        <v>0</v>
      </c>
      <c r="BI196" s="261">
        <f>IF(N196="nulová",J196,0)</f>
        <v>0</v>
      </c>
      <c r="BJ196" s="18" t="s">
        <v>93</v>
      </c>
      <c r="BK196" s="261">
        <f>ROUND(I196*H196,2)</f>
        <v>0</v>
      </c>
      <c r="BL196" s="18" t="s">
        <v>185</v>
      </c>
      <c r="BM196" s="260" t="s">
        <v>822</v>
      </c>
    </row>
    <row r="197" spans="1:51" s="13" customFormat="1" ht="12">
      <c r="A197" s="13"/>
      <c r="B197" s="262"/>
      <c r="C197" s="263"/>
      <c r="D197" s="264" t="s">
        <v>187</v>
      </c>
      <c r="E197" s="265" t="s">
        <v>1</v>
      </c>
      <c r="F197" s="266" t="s">
        <v>823</v>
      </c>
      <c r="G197" s="263"/>
      <c r="H197" s="265" t="s">
        <v>1</v>
      </c>
      <c r="I197" s="267"/>
      <c r="J197" s="263"/>
      <c r="K197" s="263"/>
      <c r="L197" s="268"/>
      <c r="M197" s="269"/>
      <c r="N197" s="270"/>
      <c r="O197" s="270"/>
      <c r="P197" s="270"/>
      <c r="Q197" s="270"/>
      <c r="R197" s="270"/>
      <c r="S197" s="270"/>
      <c r="T197" s="27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2" t="s">
        <v>187</v>
      </c>
      <c r="AU197" s="272" t="s">
        <v>95</v>
      </c>
      <c r="AV197" s="13" t="s">
        <v>93</v>
      </c>
      <c r="AW197" s="13" t="s">
        <v>41</v>
      </c>
      <c r="AX197" s="13" t="s">
        <v>86</v>
      </c>
      <c r="AY197" s="272" t="s">
        <v>178</v>
      </c>
    </row>
    <row r="198" spans="1:51" s="15" customFormat="1" ht="12">
      <c r="A198" s="15"/>
      <c r="B198" s="284"/>
      <c r="C198" s="285"/>
      <c r="D198" s="264" t="s">
        <v>187</v>
      </c>
      <c r="E198" s="286" t="s">
        <v>1</v>
      </c>
      <c r="F198" s="287" t="s">
        <v>824</v>
      </c>
      <c r="G198" s="285"/>
      <c r="H198" s="288">
        <v>23.76</v>
      </c>
      <c r="I198" s="289"/>
      <c r="J198" s="285"/>
      <c r="K198" s="285"/>
      <c r="L198" s="290"/>
      <c r="M198" s="291"/>
      <c r="N198" s="292"/>
      <c r="O198" s="292"/>
      <c r="P198" s="292"/>
      <c r="Q198" s="292"/>
      <c r="R198" s="292"/>
      <c r="S198" s="292"/>
      <c r="T198" s="29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4" t="s">
        <v>187</v>
      </c>
      <c r="AU198" s="294" t="s">
        <v>95</v>
      </c>
      <c r="AV198" s="15" t="s">
        <v>95</v>
      </c>
      <c r="AW198" s="15" t="s">
        <v>41</v>
      </c>
      <c r="AX198" s="15" t="s">
        <v>86</v>
      </c>
      <c r="AY198" s="294" t="s">
        <v>178</v>
      </c>
    </row>
    <row r="199" spans="1:51" s="15" customFormat="1" ht="12">
      <c r="A199" s="15"/>
      <c r="B199" s="284"/>
      <c r="C199" s="285"/>
      <c r="D199" s="264" t="s">
        <v>187</v>
      </c>
      <c r="E199" s="286" t="s">
        <v>1</v>
      </c>
      <c r="F199" s="287" t="s">
        <v>825</v>
      </c>
      <c r="G199" s="285"/>
      <c r="H199" s="288">
        <v>15.84</v>
      </c>
      <c r="I199" s="289"/>
      <c r="J199" s="285"/>
      <c r="K199" s="285"/>
      <c r="L199" s="290"/>
      <c r="M199" s="291"/>
      <c r="N199" s="292"/>
      <c r="O199" s="292"/>
      <c r="P199" s="292"/>
      <c r="Q199" s="292"/>
      <c r="R199" s="292"/>
      <c r="S199" s="292"/>
      <c r="T199" s="29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4" t="s">
        <v>187</v>
      </c>
      <c r="AU199" s="294" t="s">
        <v>95</v>
      </c>
      <c r="AV199" s="15" t="s">
        <v>95</v>
      </c>
      <c r="AW199" s="15" t="s">
        <v>41</v>
      </c>
      <c r="AX199" s="15" t="s">
        <v>86</v>
      </c>
      <c r="AY199" s="294" t="s">
        <v>178</v>
      </c>
    </row>
    <row r="200" spans="1:51" s="16" customFormat="1" ht="12">
      <c r="A200" s="16"/>
      <c r="B200" s="295"/>
      <c r="C200" s="296"/>
      <c r="D200" s="264" t="s">
        <v>187</v>
      </c>
      <c r="E200" s="297" t="s">
        <v>1</v>
      </c>
      <c r="F200" s="298" t="s">
        <v>200</v>
      </c>
      <c r="G200" s="296"/>
      <c r="H200" s="299">
        <v>39.6</v>
      </c>
      <c r="I200" s="300"/>
      <c r="J200" s="296"/>
      <c r="K200" s="296"/>
      <c r="L200" s="301"/>
      <c r="M200" s="302"/>
      <c r="N200" s="303"/>
      <c r="O200" s="303"/>
      <c r="P200" s="303"/>
      <c r="Q200" s="303"/>
      <c r="R200" s="303"/>
      <c r="S200" s="303"/>
      <c r="T200" s="304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305" t="s">
        <v>187</v>
      </c>
      <c r="AU200" s="305" t="s">
        <v>95</v>
      </c>
      <c r="AV200" s="16" t="s">
        <v>185</v>
      </c>
      <c r="AW200" s="16" t="s">
        <v>41</v>
      </c>
      <c r="AX200" s="16" t="s">
        <v>93</v>
      </c>
      <c r="AY200" s="305" t="s">
        <v>178</v>
      </c>
    </row>
    <row r="201" spans="1:65" s="2" customFormat="1" ht="16.5" customHeight="1">
      <c r="A201" s="40"/>
      <c r="B201" s="41"/>
      <c r="C201" s="249" t="s">
        <v>303</v>
      </c>
      <c r="D201" s="249" t="s">
        <v>180</v>
      </c>
      <c r="E201" s="250" t="s">
        <v>826</v>
      </c>
      <c r="F201" s="251" t="s">
        <v>827</v>
      </c>
      <c r="G201" s="252" t="s">
        <v>587</v>
      </c>
      <c r="H201" s="253">
        <v>18</v>
      </c>
      <c r="I201" s="254"/>
      <c r="J201" s="255">
        <f>ROUND(I201*H201,2)</f>
        <v>0</v>
      </c>
      <c r="K201" s="251" t="s">
        <v>348</v>
      </c>
      <c r="L201" s="46"/>
      <c r="M201" s="256" t="s">
        <v>1</v>
      </c>
      <c r="N201" s="257" t="s">
        <v>51</v>
      </c>
      <c r="O201" s="93"/>
      <c r="P201" s="258">
        <f>O201*H201</f>
        <v>0</v>
      </c>
      <c r="Q201" s="258">
        <v>0</v>
      </c>
      <c r="R201" s="258">
        <f>Q201*H201</f>
        <v>0</v>
      </c>
      <c r="S201" s="258">
        <v>0</v>
      </c>
      <c r="T201" s="25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60" t="s">
        <v>185</v>
      </c>
      <c r="AT201" s="260" t="s">
        <v>180</v>
      </c>
      <c r="AU201" s="260" t="s">
        <v>95</v>
      </c>
      <c r="AY201" s="18" t="s">
        <v>178</v>
      </c>
      <c r="BE201" s="261">
        <f>IF(N201="základní",J201,0)</f>
        <v>0</v>
      </c>
      <c r="BF201" s="261">
        <f>IF(N201="snížená",J201,0)</f>
        <v>0</v>
      </c>
      <c r="BG201" s="261">
        <f>IF(N201="zákl. přenesená",J201,0)</f>
        <v>0</v>
      </c>
      <c r="BH201" s="261">
        <f>IF(N201="sníž. přenesená",J201,0)</f>
        <v>0</v>
      </c>
      <c r="BI201" s="261">
        <f>IF(N201="nulová",J201,0)</f>
        <v>0</v>
      </c>
      <c r="BJ201" s="18" t="s">
        <v>93</v>
      </c>
      <c r="BK201" s="261">
        <f>ROUND(I201*H201,2)</f>
        <v>0</v>
      </c>
      <c r="BL201" s="18" t="s">
        <v>185</v>
      </c>
      <c r="BM201" s="260" t="s">
        <v>828</v>
      </c>
    </row>
    <row r="202" spans="1:51" s="13" customFormat="1" ht="12">
      <c r="A202" s="13"/>
      <c r="B202" s="262"/>
      <c r="C202" s="263"/>
      <c r="D202" s="264" t="s">
        <v>187</v>
      </c>
      <c r="E202" s="265" t="s">
        <v>1</v>
      </c>
      <c r="F202" s="266" t="s">
        <v>829</v>
      </c>
      <c r="G202" s="263"/>
      <c r="H202" s="265" t="s">
        <v>1</v>
      </c>
      <c r="I202" s="267"/>
      <c r="J202" s="263"/>
      <c r="K202" s="263"/>
      <c r="L202" s="268"/>
      <c r="M202" s="269"/>
      <c r="N202" s="270"/>
      <c r="O202" s="270"/>
      <c r="P202" s="270"/>
      <c r="Q202" s="270"/>
      <c r="R202" s="270"/>
      <c r="S202" s="270"/>
      <c r="T202" s="27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2" t="s">
        <v>187</v>
      </c>
      <c r="AU202" s="272" t="s">
        <v>95</v>
      </c>
      <c r="AV202" s="13" t="s">
        <v>93</v>
      </c>
      <c r="AW202" s="13" t="s">
        <v>41</v>
      </c>
      <c r="AX202" s="13" t="s">
        <v>86</v>
      </c>
      <c r="AY202" s="272" t="s">
        <v>178</v>
      </c>
    </row>
    <row r="203" spans="1:51" s="15" customFormat="1" ht="12">
      <c r="A203" s="15"/>
      <c r="B203" s="284"/>
      <c r="C203" s="285"/>
      <c r="D203" s="264" t="s">
        <v>187</v>
      </c>
      <c r="E203" s="286" t="s">
        <v>1</v>
      </c>
      <c r="F203" s="287" t="s">
        <v>830</v>
      </c>
      <c r="G203" s="285"/>
      <c r="H203" s="288">
        <v>18</v>
      </c>
      <c r="I203" s="289"/>
      <c r="J203" s="285"/>
      <c r="K203" s="285"/>
      <c r="L203" s="290"/>
      <c r="M203" s="291"/>
      <c r="N203" s="292"/>
      <c r="O203" s="292"/>
      <c r="P203" s="292"/>
      <c r="Q203" s="292"/>
      <c r="R203" s="292"/>
      <c r="S203" s="292"/>
      <c r="T203" s="29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4" t="s">
        <v>187</v>
      </c>
      <c r="AU203" s="294" t="s">
        <v>95</v>
      </c>
      <c r="AV203" s="15" t="s">
        <v>95</v>
      </c>
      <c r="AW203" s="15" t="s">
        <v>41</v>
      </c>
      <c r="AX203" s="15" t="s">
        <v>93</v>
      </c>
      <c r="AY203" s="294" t="s">
        <v>178</v>
      </c>
    </row>
    <row r="204" spans="1:65" s="2" customFormat="1" ht="21.75" customHeight="1">
      <c r="A204" s="40"/>
      <c r="B204" s="41"/>
      <c r="C204" s="306" t="s">
        <v>309</v>
      </c>
      <c r="D204" s="306" t="s">
        <v>277</v>
      </c>
      <c r="E204" s="307" t="s">
        <v>831</v>
      </c>
      <c r="F204" s="308" t="s">
        <v>832</v>
      </c>
      <c r="G204" s="309" t="s">
        <v>587</v>
      </c>
      <c r="H204" s="310">
        <v>18</v>
      </c>
      <c r="I204" s="311"/>
      <c r="J204" s="312">
        <f>ROUND(I204*H204,2)</f>
        <v>0</v>
      </c>
      <c r="K204" s="308" t="s">
        <v>184</v>
      </c>
      <c r="L204" s="313"/>
      <c r="M204" s="314" t="s">
        <v>1</v>
      </c>
      <c r="N204" s="315" t="s">
        <v>51</v>
      </c>
      <c r="O204" s="93"/>
      <c r="P204" s="258">
        <f>O204*H204</f>
        <v>0</v>
      </c>
      <c r="Q204" s="258">
        <v>0.00032</v>
      </c>
      <c r="R204" s="258">
        <f>Q204*H204</f>
        <v>0.00576</v>
      </c>
      <c r="S204" s="258">
        <v>0</v>
      </c>
      <c r="T204" s="25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60" t="s">
        <v>250</v>
      </c>
      <c r="AT204" s="260" t="s">
        <v>277</v>
      </c>
      <c r="AU204" s="260" t="s">
        <v>95</v>
      </c>
      <c r="AY204" s="18" t="s">
        <v>178</v>
      </c>
      <c r="BE204" s="261">
        <f>IF(N204="základní",J204,0)</f>
        <v>0</v>
      </c>
      <c r="BF204" s="261">
        <f>IF(N204="snížená",J204,0)</f>
        <v>0</v>
      </c>
      <c r="BG204" s="261">
        <f>IF(N204="zákl. přenesená",J204,0)</f>
        <v>0</v>
      </c>
      <c r="BH204" s="261">
        <f>IF(N204="sníž. přenesená",J204,0)</f>
        <v>0</v>
      </c>
      <c r="BI204" s="261">
        <f>IF(N204="nulová",J204,0)</f>
        <v>0</v>
      </c>
      <c r="BJ204" s="18" t="s">
        <v>93</v>
      </c>
      <c r="BK204" s="261">
        <f>ROUND(I204*H204,2)</f>
        <v>0</v>
      </c>
      <c r="BL204" s="18" t="s">
        <v>185</v>
      </c>
      <c r="BM204" s="260" t="s">
        <v>833</v>
      </c>
    </row>
    <row r="205" spans="1:51" s="13" customFormat="1" ht="12">
      <c r="A205" s="13"/>
      <c r="B205" s="262"/>
      <c r="C205" s="263"/>
      <c r="D205" s="264" t="s">
        <v>187</v>
      </c>
      <c r="E205" s="265" t="s">
        <v>1</v>
      </c>
      <c r="F205" s="266" t="s">
        <v>834</v>
      </c>
      <c r="G205" s="263"/>
      <c r="H205" s="265" t="s">
        <v>1</v>
      </c>
      <c r="I205" s="267"/>
      <c r="J205" s="263"/>
      <c r="K205" s="263"/>
      <c r="L205" s="268"/>
      <c r="M205" s="269"/>
      <c r="N205" s="270"/>
      <c r="O205" s="270"/>
      <c r="P205" s="270"/>
      <c r="Q205" s="270"/>
      <c r="R205" s="270"/>
      <c r="S205" s="270"/>
      <c r="T205" s="27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2" t="s">
        <v>187</v>
      </c>
      <c r="AU205" s="272" t="s">
        <v>95</v>
      </c>
      <c r="AV205" s="13" t="s">
        <v>93</v>
      </c>
      <c r="AW205" s="13" t="s">
        <v>41</v>
      </c>
      <c r="AX205" s="13" t="s">
        <v>86</v>
      </c>
      <c r="AY205" s="272" t="s">
        <v>178</v>
      </c>
    </row>
    <row r="206" spans="1:51" s="15" customFormat="1" ht="12">
      <c r="A206" s="15"/>
      <c r="B206" s="284"/>
      <c r="C206" s="285"/>
      <c r="D206" s="264" t="s">
        <v>187</v>
      </c>
      <c r="E206" s="286" t="s">
        <v>1</v>
      </c>
      <c r="F206" s="287" t="s">
        <v>830</v>
      </c>
      <c r="G206" s="285"/>
      <c r="H206" s="288">
        <v>18</v>
      </c>
      <c r="I206" s="289"/>
      <c r="J206" s="285"/>
      <c r="K206" s="285"/>
      <c r="L206" s="290"/>
      <c r="M206" s="291"/>
      <c r="N206" s="292"/>
      <c r="O206" s="292"/>
      <c r="P206" s="292"/>
      <c r="Q206" s="292"/>
      <c r="R206" s="292"/>
      <c r="S206" s="292"/>
      <c r="T206" s="29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4" t="s">
        <v>187</v>
      </c>
      <c r="AU206" s="294" t="s">
        <v>95</v>
      </c>
      <c r="AV206" s="15" t="s">
        <v>95</v>
      </c>
      <c r="AW206" s="15" t="s">
        <v>41</v>
      </c>
      <c r="AX206" s="15" t="s">
        <v>93</v>
      </c>
      <c r="AY206" s="294" t="s">
        <v>178</v>
      </c>
    </row>
    <row r="207" spans="1:65" s="2" customFormat="1" ht="16.5" customHeight="1">
      <c r="A207" s="40"/>
      <c r="B207" s="41"/>
      <c r="C207" s="249" t="s">
        <v>319</v>
      </c>
      <c r="D207" s="249" t="s">
        <v>180</v>
      </c>
      <c r="E207" s="250" t="s">
        <v>835</v>
      </c>
      <c r="F207" s="251" t="s">
        <v>836</v>
      </c>
      <c r="G207" s="252" t="s">
        <v>183</v>
      </c>
      <c r="H207" s="253">
        <v>4.8</v>
      </c>
      <c r="I207" s="254"/>
      <c r="J207" s="255">
        <f>ROUND(I207*H207,2)</f>
        <v>0</v>
      </c>
      <c r="K207" s="251" t="s">
        <v>184</v>
      </c>
      <c r="L207" s="46"/>
      <c r="M207" s="256" t="s">
        <v>1</v>
      </c>
      <c r="N207" s="257" t="s">
        <v>51</v>
      </c>
      <c r="O207" s="93"/>
      <c r="P207" s="258">
        <f>O207*H207</f>
        <v>0</v>
      </c>
      <c r="Q207" s="258">
        <v>3E-05</v>
      </c>
      <c r="R207" s="258">
        <f>Q207*H207</f>
        <v>0.000144</v>
      </c>
      <c r="S207" s="258">
        <v>0</v>
      </c>
      <c r="T207" s="25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60" t="s">
        <v>185</v>
      </c>
      <c r="AT207" s="260" t="s">
        <v>180</v>
      </c>
      <c r="AU207" s="260" t="s">
        <v>95</v>
      </c>
      <c r="AY207" s="18" t="s">
        <v>178</v>
      </c>
      <c r="BE207" s="261">
        <f>IF(N207="základní",J207,0)</f>
        <v>0</v>
      </c>
      <c r="BF207" s="261">
        <f>IF(N207="snížená",J207,0)</f>
        <v>0</v>
      </c>
      <c r="BG207" s="261">
        <f>IF(N207="zákl. přenesená",J207,0)</f>
        <v>0</v>
      </c>
      <c r="BH207" s="261">
        <f>IF(N207="sníž. přenesená",J207,0)</f>
        <v>0</v>
      </c>
      <c r="BI207" s="261">
        <f>IF(N207="nulová",J207,0)</f>
        <v>0</v>
      </c>
      <c r="BJ207" s="18" t="s">
        <v>93</v>
      </c>
      <c r="BK207" s="261">
        <f>ROUND(I207*H207,2)</f>
        <v>0</v>
      </c>
      <c r="BL207" s="18" t="s">
        <v>185</v>
      </c>
      <c r="BM207" s="260" t="s">
        <v>837</v>
      </c>
    </row>
    <row r="208" spans="1:51" s="13" customFormat="1" ht="12">
      <c r="A208" s="13"/>
      <c r="B208" s="262"/>
      <c r="C208" s="263"/>
      <c r="D208" s="264" t="s">
        <v>187</v>
      </c>
      <c r="E208" s="265" t="s">
        <v>1</v>
      </c>
      <c r="F208" s="266" t="s">
        <v>838</v>
      </c>
      <c r="G208" s="263"/>
      <c r="H208" s="265" t="s">
        <v>1</v>
      </c>
      <c r="I208" s="267"/>
      <c r="J208" s="263"/>
      <c r="K208" s="263"/>
      <c r="L208" s="268"/>
      <c r="M208" s="269"/>
      <c r="N208" s="270"/>
      <c r="O208" s="270"/>
      <c r="P208" s="270"/>
      <c r="Q208" s="270"/>
      <c r="R208" s="270"/>
      <c r="S208" s="270"/>
      <c r="T208" s="27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2" t="s">
        <v>187</v>
      </c>
      <c r="AU208" s="272" t="s">
        <v>95</v>
      </c>
      <c r="AV208" s="13" t="s">
        <v>93</v>
      </c>
      <c r="AW208" s="13" t="s">
        <v>41</v>
      </c>
      <c r="AX208" s="13" t="s">
        <v>86</v>
      </c>
      <c r="AY208" s="272" t="s">
        <v>178</v>
      </c>
    </row>
    <row r="209" spans="1:51" s="13" customFormat="1" ht="12">
      <c r="A209" s="13"/>
      <c r="B209" s="262"/>
      <c r="C209" s="263"/>
      <c r="D209" s="264" t="s">
        <v>187</v>
      </c>
      <c r="E209" s="265" t="s">
        <v>1</v>
      </c>
      <c r="F209" s="266" t="s">
        <v>839</v>
      </c>
      <c r="G209" s="263"/>
      <c r="H209" s="265" t="s">
        <v>1</v>
      </c>
      <c r="I209" s="267"/>
      <c r="J209" s="263"/>
      <c r="K209" s="263"/>
      <c r="L209" s="268"/>
      <c r="M209" s="269"/>
      <c r="N209" s="270"/>
      <c r="O209" s="270"/>
      <c r="P209" s="270"/>
      <c r="Q209" s="270"/>
      <c r="R209" s="270"/>
      <c r="S209" s="270"/>
      <c r="T209" s="27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2" t="s">
        <v>187</v>
      </c>
      <c r="AU209" s="272" t="s">
        <v>95</v>
      </c>
      <c r="AV209" s="13" t="s">
        <v>93</v>
      </c>
      <c r="AW209" s="13" t="s">
        <v>41</v>
      </c>
      <c r="AX209" s="13" t="s">
        <v>86</v>
      </c>
      <c r="AY209" s="272" t="s">
        <v>178</v>
      </c>
    </row>
    <row r="210" spans="1:51" s="15" customFormat="1" ht="12">
      <c r="A210" s="15"/>
      <c r="B210" s="284"/>
      <c r="C210" s="285"/>
      <c r="D210" s="264" t="s">
        <v>187</v>
      </c>
      <c r="E210" s="286" t="s">
        <v>1</v>
      </c>
      <c r="F210" s="287" t="s">
        <v>840</v>
      </c>
      <c r="G210" s="285"/>
      <c r="H210" s="288">
        <v>4.8</v>
      </c>
      <c r="I210" s="289"/>
      <c r="J210" s="285"/>
      <c r="K210" s="285"/>
      <c r="L210" s="290"/>
      <c r="M210" s="291"/>
      <c r="N210" s="292"/>
      <c r="O210" s="292"/>
      <c r="P210" s="292"/>
      <c r="Q210" s="292"/>
      <c r="R210" s="292"/>
      <c r="S210" s="292"/>
      <c r="T210" s="29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4" t="s">
        <v>187</v>
      </c>
      <c r="AU210" s="294" t="s">
        <v>95</v>
      </c>
      <c r="AV210" s="15" t="s">
        <v>95</v>
      </c>
      <c r="AW210" s="15" t="s">
        <v>41</v>
      </c>
      <c r="AX210" s="15" t="s">
        <v>86</v>
      </c>
      <c r="AY210" s="294" t="s">
        <v>178</v>
      </c>
    </row>
    <row r="211" spans="1:51" s="14" customFormat="1" ht="12">
      <c r="A211" s="14"/>
      <c r="B211" s="273"/>
      <c r="C211" s="274"/>
      <c r="D211" s="264" t="s">
        <v>187</v>
      </c>
      <c r="E211" s="275" t="s">
        <v>726</v>
      </c>
      <c r="F211" s="276" t="s">
        <v>199</v>
      </c>
      <c r="G211" s="274"/>
      <c r="H211" s="277">
        <v>4.8</v>
      </c>
      <c r="I211" s="278"/>
      <c r="J211" s="274"/>
      <c r="K211" s="274"/>
      <c r="L211" s="279"/>
      <c r="M211" s="280"/>
      <c r="N211" s="281"/>
      <c r="O211" s="281"/>
      <c r="P211" s="281"/>
      <c r="Q211" s="281"/>
      <c r="R211" s="281"/>
      <c r="S211" s="281"/>
      <c r="T211" s="28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3" t="s">
        <v>187</v>
      </c>
      <c r="AU211" s="283" t="s">
        <v>95</v>
      </c>
      <c r="AV211" s="14" t="s">
        <v>196</v>
      </c>
      <c r="AW211" s="14" t="s">
        <v>41</v>
      </c>
      <c r="AX211" s="14" t="s">
        <v>93</v>
      </c>
      <c r="AY211" s="283" t="s">
        <v>178</v>
      </c>
    </row>
    <row r="212" spans="1:65" s="2" customFormat="1" ht="16.5" customHeight="1">
      <c r="A212" s="40"/>
      <c r="B212" s="41"/>
      <c r="C212" s="306" t="s">
        <v>327</v>
      </c>
      <c r="D212" s="306" t="s">
        <v>277</v>
      </c>
      <c r="E212" s="307" t="s">
        <v>841</v>
      </c>
      <c r="F212" s="308" t="s">
        <v>842</v>
      </c>
      <c r="G212" s="309" t="s">
        <v>183</v>
      </c>
      <c r="H212" s="310">
        <v>4.992</v>
      </c>
      <c r="I212" s="311"/>
      <c r="J212" s="312">
        <f>ROUND(I212*H212,2)</f>
        <v>0</v>
      </c>
      <c r="K212" s="308" t="s">
        <v>184</v>
      </c>
      <c r="L212" s="313"/>
      <c r="M212" s="314" t="s">
        <v>1</v>
      </c>
      <c r="N212" s="315" t="s">
        <v>51</v>
      </c>
      <c r="O212" s="93"/>
      <c r="P212" s="258">
        <f>O212*H212</f>
        <v>0</v>
      </c>
      <c r="Q212" s="258">
        <v>0.0005</v>
      </c>
      <c r="R212" s="258">
        <f>Q212*H212</f>
        <v>0.002496</v>
      </c>
      <c r="S212" s="258">
        <v>0</v>
      </c>
      <c r="T212" s="25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60" t="s">
        <v>250</v>
      </c>
      <c r="AT212" s="260" t="s">
        <v>277</v>
      </c>
      <c r="AU212" s="260" t="s">
        <v>95</v>
      </c>
      <c r="AY212" s="18" t="s">
        <v>178</v>
      </c>
      <c r="BE212" s="261">
        <f>IF(N212="základní",J212,0)</f>
        <v>0</v>
      </c>
      <c r="BF212" s="261">
        <f>IF(N212="snížená",J212,0)</f>
        <v>0</v>
      </c>
      <c r="BG212" s="261">
        <f>IF(N212="zákl. přenesená",J212,0)</f>
        <v>0</v>
      </c>
      <c r="BH212" s="261">
        <f>IF(N212="sníž. přenesená",J212,0)</f>
        <v>0</v>
      </c>
      <c r="BI212" s="261">
        <f>IF(N212="nulová",J212,0)</f>
        <v>0</v>
      </c>
      <c r="BJ212" s="18" t="s">
        <v>93</v>
      </c>
      <c r="BK212" s="261">
        <f>ROUND(I212*H212,2)</f>
        <v>0</v>
      </c>
      <c r="BL212" s="18" t="s">
        <v>185</v>
      </c>
      <c r="BM212" s="260" t="s">
        <v>843</v>
      </c>
    </row>
    <row r="213" spans="1:51" s="15" customFormat="1" ht="12">
      <c r="A213" s="15"/>
      <c r="B213" s="284"/>
      <c r="C213" s="285"/>
      <c r="D213" s="264" t="s">
        <v>187</v>
      </c>
      <c r="E213" s="286" t="s">
        <v>1</v>
      </c>
      <c r="F213" s="287" t="s">
        <v>844</v>
      </c>
      <c r="G213" s="285"/>
      <c r="H213" s="288">
        <v>4.992</v>
      </c>
      <c r="I213" s="289"/>
      <c r="J213" s="285"/>
      <c r="K213" s="285"/>
      <c r="L213" s="290"/>
      <c r="M213" s="291"/>
      <c r="N213" s="292"/>
      <c r="O213" s="292"/>
      <c r="P213" s="292"/>
      <c r="Q213" s="292"/>
      <c r="R213" s="292"/>
      <c r="S213" s="292"/>
      <c r="T213" s="29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4" t="s">
        <v>187</v>
      </c>
      <c r="AU213" s="294" t="s">
        <v>95</v>
      </c>
      <c r="AV213" s="15" t="s">
        <v>95</v>
      </c>
      <c r="AW213" s="15" t="s">
        <v>41</v>
      </c>
      <c r="AX213" s="15" t="s">
        <v>93</v>
      </c>
      <c r="AY213" s="294" t="s">
        <v>178</v>
      </c>
    </row>
    <row r="214" spans="1:65" s="2" customFormat="1" ht="16.5" customHeight="1">
      <c r="A214" s="40"/>
      <c r="B214" s="41"/>
      <c r="C214" s="249" t="s">
        <v>7</v>
      </c>
      <c r="D214" s="249" t="s">
        <v>180</v>
      </c>
      <c r="E214" s="250" t="s">
        <v>845</v>
      </c>
      <c r="F214" s="251" t="s">
        <v>846</v>
      </c>
      <c r="G214" s="252" t="s">
        <v>262</v>
      </c>
      <c r="H214" s="253">
        <v>0.001</v>
      </c>
      <c r="I214" s="254"/>
      <c r="J214" s="255">
        <f>ROUND(I214*H214,2)</f>
        <v>0</v>
      </c>
      <c r="K214" s="251" t="s">
        <v>184</v>
      </c>
      <c r="L214" s="46"/>
      <c r="M214" s="256" t="s">
        <v>1</v>
      </c>
      <c r="N214" s="257" t="s">
        <v>51</v>
      </c>
      <c r="O214" s="93"/>
      <c r="P214" s="258">
        <f>O214*H214</f>
        <v>0</v>
      </c>
      <c r="Q214" s="258">
        <v>0</v>
      </c>
      <c r="R214" s="258">
        <f>Q214*H214</f>
        <v>0</v>
      </c>
      <c r="S214" s="258">
        <v>0</v>
      </c>
      <c r="T214" s="25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60" t="s">
        <v>185</v>
      </c>
      <c r="AT214" s="260" t="s">
        <v>180</v>
      </c>
      <c r="AU214" s="260" t="s">
        <v>95</v>
      </c>
      <c r="AY214" s="18" t="s">
        <v>178</v>
      </c>
      <c r="BE214" s="261">
        <f>IF(N214="základní",J214,0)</f>
        <v>0</v>
      </c>
      <c r="BF214" s="261">
        <f>IF(N214="snížená",J214,0)</f>
        <v>0</v>
      </c>
      <c r="BG214" s="261">
        <f>IF(N214="zákl. přenesená",J214,0)</f>
        <v>0</v>
      </c>
      <c r="BH214" s="261">
        <f>IF(N214="sníž. přenesená",J214,0)</f>
        <v>0</v>
      </c>
      <c r="BI214" s="261">
        <f>IF(N214="nulová",J214,0)</f>
        <v>0</v>
      </c>
      <c r="BJ214" s="18" t="s">
        <v>93</v>
      </c>
      <c r="BK214" s="261">
        <f>ROUND(I214*H214,2)</f>
        <v>0</v>
      </c>
      <c r="BL214" s="18" t="s">
        <v>185</v>
      </c>
      <c r="BM214" s="260" t="s">
        <v>847</v>
      </c>
    </row>
    <row r="215" spans="1:51" s="13" customFormat="1" ht="12">
      <c r="A215" s="13"/>
      <c r="B215" s="262"/>
      <c r="C215" s="263"/>
      <c r="D215" s="264" t="s">
        <v>187</v>
      </c>
      <c r="E215" s="265" t="s">
        <v>1</v>
      </c>
      <c r="F215" s="266" t="s">
        <v>848</v>
      </c>
      <c r="G215" s="263"/>
      <c r="H215" s="265" t="s">
        <v>1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2" t="s">
        <v>187</v>
      </c>
      <c r="AU215" s="272" t="s">
        <v>95</v>
      </c>
      <c r="AV215" s="13" t="s">
        <v>93</v>
      </c>
      <c r="AW215" s="13" t="s">
        <v>41</v>
      </c>
      <c r="AX215" s="13" t="s">
        <v>86</v>
      </c>
      <c r="AY215" s="272" t="s">
        <v>178</v>
      </c>
    </row>
    <row r="216" spans="1:51" s="15" customFormat="1" ht="12">
      <c r="A216" s="15"/>
      <c r="B216" s="284"/>
      <c r="C216" s="285"/>
      <c r="D216" s="264" t="s">
        <v>187</v>
      </c>
      <c r="E216" s="286" t="s">
        <v>1</v>
      </c>
      <c r="F216" s="287" t="s">
        <v>849</v>
      </c>
      <c r="G216" s="285"/>
      <c r="H216" s="288">
        <v>0.001</v>
      </c>
      <c r="I216" s="289"/>
      <c r="J216" s="285"/>
      <c r="K216" s="285"/>
      <c r="L216" s="290"/>
      <c r="M216" s="291"/>
      <c r="N216" s="292"/>
      <c r="O216" s="292"/>
      <c r="P216" s="292"/>
      <c r="Q216" s="292"/>
      <c r="R216" s="292"/>
      <c r="S216" s="292"/>
      <c r="T216" s="29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4" t="s">
        <v>187</v>
      </c>
      <c r="AU216" s="294" t="s">
        <v>95</v>
      </c>
      <c r="AV216" s="15" t="s">
        <v>95</v>
      </c>
      <c r="AW216" s="15" t="s">
        <v>41</v>
      </c>
      <c r="AX216" s="15" t="s">
        <v>93</v>
      </c>
      <c r="AY216" s="294" t="s">
        <v>178</v>
      </c>
    </row>
    <row r="217" spans="1:65" s="2" customFormat="1" ht="16.5" customHeight="1">
      <c r="A217" s="40"/>
      <c r="B217" s="41"/>
      <c r="C217" s="306" t="s">
        <v>339</v>
      </c>
      <c r="D217" s="306" t="s">
        <v>277</v>
      </c>
      <c r="E217" s="307" t="s">
        <v>850</v>
      </c>
      <c r="F217" s="308" t="s">
        <v>851</v>
      </c>
      <c r="G217" s="309" t="s">
        <v>298</v>
      </c>
      <c r="H217" s="310">
        <v>30.9</v>
      </c>
      <c r="I217" s="311"/>
      <c r="J217" s="312">
        <f>ROUND(I217*H217,2)</f>
        <v>0</v>
      </c>
      <c r="K217" s="308" t="s">
        <v>348</v>
      </c>
      <c r="L217" s="313"/>
      <c r="M217" s="314" t="s">
        <v>1</v>
      </c>
      <c r="N217" s="315" t="s">
        <v>51</v>
      </c>
      <c r="O217" s="93"/>
      <c r="P217" s="258">
        <f>O217*H217</f>
        <v>0</v>
      </c>
      <c r="Q217" s="258">
        <v>1E-05</v>
      </c>
      <c r="R217" s="258">
        <f>Q217*H217</f>
        <v>0.00030900000000000003</v>
      </c>
      <c r="S217" s="258">
        <v>0</v>
      </c>
      <c r="T217" s="25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60" t="s">
        <v>250</v>
      </c>
      <c r="AT217" s="260" t="s">
        <v>277</v>
      </c>
      <c r="AU217" s="260" t="s">
        <v>95</v>
      </c>
      <c r="AY217" s="18" t="s">
        <v>178</v>
      </c>
      <c r="BE217" s="261">
        <f>IF(N217="základní",J217,0)</f>
        <v>0</v>
      </c>
      <c r="BF217" s="261">
        <f>IF(N217="snížená",J217,0)</f>
        <v>0</v>
      </c>
      <c r="BG217" s="261">
        <f>IF(N217="zákl. přenesená",J217,0)</f>
        <v>0</v>
      </c>
      <c r="BH217" s="261">
        <f>IF(N217="sníž. přenesená",J217,0)</f>
        <v>0</v>
      </c>
      <c r="BI217" s="261">
        <f>IF(N217="nulová",J217,0)</f>
        <v>0</v>
      </c>
      <c r="BJ217" s="18" t="s">
        <v>93</v>
      </c>
      <c r="BK217" s="261">
        <f>ROUND(I217*H217,2)</f>
        <v>0</v>
      </c>
      <c r="BL217" s="18" t="s">
        <v>185</v>
      </c>
      <c r="BM217" s="260" t="s">
        <v>852</v>
      </c>
    </row>
    <row r="218" spans="1:51" s="13" customFormat="1" ht="12">
      <c r="A218" s="13"/>
      <c r="B218" s="262"/>
      <c r="C218" s="263"/>
      <c r="D218" s="264" t="s">
        <v>187</v>
      </c>
      <c r="E218" s="265" t="s">
        <v>1</v>
      </c>
      <c r="F218" s="266" t="s">
        <v>853</v>
      </c>
      <c r="G218" s="263"/>
      <c r="H218" s="265" t="s">
        <v>1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2" t="s">
        <v>187</v>
      </c>
      <c r="AU218" s="272" t="s">
        <v>95</v>
      </c>
      <c r="AV218" s="13" t="s">
        <v>93</v>
      </c>
      <c r="AW218" s="13" t="s">
        <v>41</v>
      </c>
      <c r="AX218" s="13" t="s">
        <v>86</v>
      </c>
      <c r="AY218" s="272" t="s">
        <v>178</v>
      </c>
    </row>
    <row r="219" spans="1:51" s="15" customFormat="1" ht="12">
      <c r="A219" s="15"/>
      <c r="B219" s="284"/>
      <c r="C219" s="285"/>
      <c r="D219" s="264" t="s">
        <v>187</v>
      </c>
      <c r="E219" s="286" t="s">
        <v>1</v>
      </c>
      <c r="F219" s="287" t="s">
        <v>854</v>
      </c>
      <c r="G219" s="285"/>
      <c r="H219" s="288">
        <v>30.9</v>
      </c>
      <c r="I219" s="289"/>
      <c r="J219" s="285"/>
      <c r="K219" s="285"/>
      <c r="L219" s="290"/>
      <c r="M219" s="291"/>
      <c r="N219" s="292"/>
      <c r="O219" s="292"/>
      <c r="P219" s="292"/>
      <c r="Q219" s="292"/>
      <c r="R219" s="292"/>
      <c r="S219" s="292"/>
      <c r="T219" s="29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4" t="s">
        <v>187</v>
      </c>
      <c r="AU219" s="294" t="s">
        <v>95</v>
      </c>
      <c r="AV219" s="15" t="s">
        <v>95</v>
      </c>
      <c r="AW219" s="15" t="s">
        <v>41</v>
      </c>
      <c r="AX219" s="15" t="s">
        <v>93</v>
      </c>
      <c r="AY219" s="294" t="s">
        <v>178</v>
      </c>
    </row>
    <row r="220" spans="1:65" s="2" customFormat="1" ht="16.5" customHeight="1">
      <c r="A220" s="40"/>
      <c r="B220" s="41"/>
      <c r="C220" s="249" t="s">
        <v>345</v>
      </c>
      <c r="D220" s="249" t="s">
        <v>180</v>
      </c>
      <c r="E220" s="250" t="s">
        <v>855</v>
      </c>
      <c r="F220" s="251" t="s">
        <v>856</v>
      </c>
      <c r="G220" s="252" t="s">
        <v>223</v>
      </c>
      <c r="H220" s="253">
        <v>0.6</v>
      </c>
      <c r="I220" s="254"/>
      <c r="J220" s="255">
        <f>ROUND(I220*H220,2)</f>
        <v>0</v>
      </c>
      <c r="K220" s="251" t="s">
        <v>184</v>
      </c>
      <c r="L220" s="46"/>
      <c r="M220" s="256" t="s">
        <v>1</v>
      </c>
      <c r="N220" s="257" t="s">
        <v>51</v>
      </c>
      <c r="O220" s="93"/>
      <c r="P220" s="258">
        <f>O220*H220</f>
        <v>0</v>
      </c>
      <c r="Q220" s="258">
        <v>0</v>
      </c>
      <c r="R220" s="258">
        <f>Q220*H220</f>
        <v>0</v>
      </c>
      <c r="S220" s="258">
        <v>0</v>
      </c>
      <c r="T220" s="25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60" t="s">
        <v>185</v>
      </c>
      <c r="AT220" s="260" t="s">
        <v>180</v>
      </c>
      <c r="AU220" s="260" t="s">
        <v>95</v>
      </c>
      <c r="AY220" s="18" t="s">
        <v>178</v>
      </c>
      <c r="BE220" s="261">
        <f>IF(N220="základní",J220,0)</f>
        <v>0</v>
      </c>
      <c r="BF220" s="261">
        <f>IF(N220="snížená",J220,0)</f>
        <v>0</v>
      </c>
      <c r="BG220" s="261">
        <f>IF(N220="zákl. přenesená",J220,0)</f>
        <v>0</v>
      </c>
      <c r="BH220" s="261">
        <f>IF(N220="sníž. přenesená",J220,0)</f>
        <v>0</v>
      </c>
      <c r="BI220" s="261">
        <f>IF(N220="nulová",J220,0)</f>
        <v>0</v>
      </c>
      <c r="BJ220" s="18" t="s">
        <v>93</v>
      </c>
      <c r="BK220" s="261">
        <f>ROUND(I220*H220,2)</f>
        <v>0</v>
      </c>
      <c r="BL220" s="18" t="s">
        <v>185</v>
      </c>
      <c r="BM220" s="260" t="s">
        <v>857</v>
      </c>
    </row>
    <row r="221" spans="1:51" s="13" customFormat="1" ht="12">
      <c r="A221" s="13"/>
      <c r="B221" s="262"/>
      <c r="C221" s="263"/>
      <c r="D221" s="264" t="s">
        <v>187</v>
      </c>
      <c r="E221" s="265" t="s">
        <v>1</v>
      </c>
      <c r="F221" s="266" t="s">
        <v>858</v>
      </c>
      <c r="G221" s="263"/>
      <c r="H221" s="265" t="s">
        <v>1</v>
      </c>
      <c r="I221" s="267"/>
      <c r="J221" s="263"/>
      <c r="K221" s="263"/>
      <c r="L221" s="268"/>
      <c r="M221" s="269"/>
      <c r="N221" s="270"/>
      <c r="O221" s="270"/>
      <c r="P221" s="270"/>
      <c r="Q221" s="270"/>
      <c r="R221" s="270"/>
      <c r="S221" s="270"/>
      <c r="T221" s="27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2" t="s">
        <v>187</v>
      </c>
      <c r="AU221" s="272" t="s">
        <v>95</v>
      </c>
      <c r="AV221" s="13" t="s">
        <v>93</v>
      </c>
      <c r="AW221" s="13" t="s">
        <v>41</v>
      </c>
      <c r="AX221" s="13" t="s">
        <v>86</v>
      </c>
      <c r="AY221" s="272" t="s">
        <v>178</v>
      </c>
    </row>
    <row r="222" spans="1:51" s="15" customFormat="1" ht="12">
      <c r="A222" s="15"/>
      <c r="B222" s="284"/>
      <c r="C222" s="285"/>
      <c r="D222" s="264" t="s">
        <v>187</v>
      </c>
      <c r="E222" s="286" t="s">
        <v>1</v>
      </c>
      <c r="F222" s="287" t="s">
        <v>859</v>
      </c>
      <c r="G222" s="285"/>
      <c r="H222" s="288">
        <v>0.6</v>
      </c>
      <c r="I222" s="289"/>
      <c r="J222" s="285"/>
      <c r="K222" s="285"/>
      <c r="L222" s="290"/>
      <c r="M222" s="291"/>
      <c r="N222" s="292"/>
      <c r="O222" s="292"/>
      <c r="P222" s="292"/>
      <c r="Q222" s="292"/>
      <c r="R222" s="292"/>
      <c r="S222" s="292"/>
      <c r="T222" s="29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4" t="s">
        <v>187</v>
      </c>
      <c r="AU222" s="294" t="s">
        <v>95</v>
      </c>
      <c r="AV222" s="15" t="s">
        <v>95</v>
      </c>
      <c r="AW222" s="15" t="s">
        <v>41</v>
      </c>
      <c r="AX222" s="15" t="s">
        <v>86</v>
      </c>
      <c r="AY222" s="294" t="s">
        <v>178</v>
      </c>
    </row>
    <row r="223" spans="1:51" s="14" customFormat="1" ht="12">
      <c r="A223" s="14"/>
      <c r="B223" s="273"/>
      <c r="C223" s="274"/>
      <c r="D223" s="264" t="s">
        <v>187</v>
      </c>
      <c r="E223" s="275" t="s">
        <v>728</v>
      </c>
      <c r="F223" s="276" t="s">
        <v>860</v>
      </c>
      <c r="G223" s="274"/>
      <c r="H223" s="277">
        <v>0.6</v>
      </c>
      <c r="I223" s="278"/>
      <c r="J223" s="274"/>
      <c r="K223" s="274"/>
      <c r="L223" s="279"/>
      <c r="M223" s="280"/>
      <c r="N223" s="281"/>
      <c r="O223" s="281"/>
      <c r="P223" s="281"/>
      <c r="Q223" s="281"/>
      <c r="R223" s="281"/>
      <c r="S223" s="281"/>
      <c r="T223" s="28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3" t="s">
        <v>187</v>
      </c>
      <c r="AU223" s="283" t="s">
        <v>95</v>
      </c>
      <c r="AV223" s="14" t="s">
        <v>196</v>
      </c>
      <c r="AW223" s="14" t="s">
        <v>41</v>
      </c>
      <c r="AX223" s="14" t="s">
        <v>93</v>
      </c>
      <c r="AY223" s="283" t="s">
        <v>178</v>
      </c>
    </row>
    <row r="224" spans="1:65" s="2" customFormat="1" ht="16.5" customHeight="1">
      <c r="A224" s="40"/>
      <c r="B224" s="41"/>
      <c r="C224" s="249" t="s">
        <v>352</v>
      </c>
      <c r="D224" s="249" t="s">
        <v>180</v>
      </c>
      <c r="E224" s="250" t="s">
        <v>861</v>
      </c>
      <c r="F224" s="251" t="s">
        <v>862</v>
      </c>
      <c r="G224" s="252" t="s">
        <v>223</v>
      </c>
      <c r="H224" s="253">
        <v>0.6</v>
      </c>
      <c r="I224" s="254"/>
      <c r="J224" s="255">
        <f>ROUND(I224*H224,2)</f>
        <v>0</v>
      </c>
      <c r="K224" s="251" t="s">
        <v>184</v>
      </c>
      <c r="L224" s="46"/>
      <c r="M224" s="256" t="s">
        <v>1</v>
      </c>
      <c r="N224" s="257" t="s">
        <v>51</v>
      </c>
      <c r="O224" s="93"/>
      <c r="P224" s="258">
        <f>O224*H224</f>
        <v>0</v>
      </c>
      <c r="Q224" s="258">
        <v>0</v>
      </c>
      <c r="R224" s="258">
        <f>Q224*H224</f>
        <v>0</v>
      </c>
      <c r="S224" s="258">
        <v>0</v>
      </c>
      <c r="T224" s="25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60" t="s">
        <v>185</v>
      </c>
      <c r="AT224" s="260" t="s">
        <v>180</v>
      </c>
      <c r="AU224" s="260" t="s">
        <v>95</v>
      </c>
      <c r="AY224" s="18" t="s">
        <v>178</v>
      </c>
      <c r="BE224" s="261">
        <f>IF(N224="základní",J224,0)</f>
        <v>0</v>
      </c>
      <c r="BF224" s="261">
        <f>IF(N224="snížená",J224,0)</f>
        <v>0</v>
      </c>
      <c r="BG224" s="261">
        <f>IF(N224="zákl. přenesená",J224,0)</f>
        <v>0</v>
      </c>
      <c r="BH224" s="261">
        <f>IF(N224="sníž. přenesená",J224,0)</f>
        <v>0</v>
      </c>
      <c r="BI224" s="261">
        <f>IF(N224="nulová",J224,0)</f>
        <v>0</v>
      </c>
      <c r="BJ224" s="18" t="s">
        <v>93</v>
      </c>
      <c r="BK224" s="261">
        <f>ROUND(I224*H224,2)</f>
        <v>0</v>
      </c>
      <c r="BL224" s="18" t="s">
        <v>185</v>
      </c>
      <c r="BM224" s="260" t="s">
        <v>863</v>
      </c>
    </row>
    <row r="225" spans="1:51" s="15" customFormat="1" ht="12">
      <c r="A225" s="15"/>
      <c r="B225" s="284"/>
      <c r="C225" s="285"/>
      <c r="D225" s="264" t="s">
        <v>187</v>
      </c>
      <c r="E225" s="286" t="s">
        <v>1</v>
      </c>
      <c r="F225" s="287" t="s">
        <v>728</v>
      </c>
      <c r="G225" s="285"/>
      <c r="H225" s="288">
        <v>0.6</v>
      </c>
      <c r="I225" s="289"/>
      <c r="J225" s="285"/>
      <c r="K225" s="285"/>
      <c r="L225" s="290"/>
      <c r="M225" s="291"/>
      <c r="N225" s="292"/>
      <c r="O225" s="292"/>
      <c r="P225" s="292"/>
      <c r="Q225" s="292"/>
      <c r="R225" s="292"/>
      <c r="S225" s="292"/>
      <c r="T225" s="29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4" t="s">
        <v>187</v>
      </c>
      <c r="AU225" s="294" t="s">
        <v>95</v>
      </c>
      <c r="AV225" s="15" t="s">
        <v>95</v>
      </c>
      <c r="AW225" s="15" t="s">
        <v>41</v>
      </c>
      <c r="AX225" s="15" t="s">
        <v>93</v>
      </c>
      <c r="AY225" s="294" t="s">
        <v>178</v>
      </c>
    </row>
    <row r="226" spans="1:65" s="2" customFormat="1" ht="16.5" customHeight="1">
      <c r="A226" s="40"/>
      <c r="B226" s="41"/>
      <c r="C226" s="249" t="s">
        <v>356</v>
      </c>
      <c r="D226" s="249" t="s">
        <v>180</v>
      </c>
      <c r="E226" s="250" t="s">
        <v>864</v>
      </c>
      <c r="F226" s="251" t="s">
        <v>865</v>
      </c>
      <c r="G226" s="252" t="s">
        <v>223</v>
      </c>
      <c r="H226" s="253">
        <v>0.6</v>
      </c>
      <c r="I226" s="254"/>
      <c r="J226" s="255">
        <f>ROUND(I226*H226,2)</f>
        <v>0</v>
      </c>
      <c r="K226" s="251" t="s">
        <v>184</v>
      </c>
      <c r="L226" s="46"/>
      <c r="M226" s="256" t="s">
        <v>1</v>
      </c>
      <c r="N226" s="257" t="s">
        <v>51</v>
      </c>
      <c r="O226" s="93"/>
      <c r="P226" s="258">
        <f>O226*H226</f>
        <v>0</v>
      </c>
      <c r="Q226" s="258">
        <v>0</v>
      </c>
      <c r="R226" s="258">
        <f>Q226*H226</f>
        <v>0</v>
      </c>
      <c r="S226" s="258">
        <v>0</v>
      </c>
      <c r="T226" s="25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60" t="s">
        <v>185</v>
      </c>
      <c r="AT226" s="260" t="s">
        <v>180</v>
      </c>
      <c r="AU226" s="260" t="s">
        <v>95</v>
      </c>
      <c r="AY226" s="18" t="s">
        <v>178</v>
      </c>
      <c r="BE226" s="261">
        <f>IF(N226="základní",J226,0)</f>
        <v>0</v>
      </c>
      <c r="BF226" s="261">
        <f>IF(N226="snížená",J226,0)</f>
        <v>0</v>
      </c>
      <c r="BG226" s="261">
        <f>IF(N226="zákl. přenesená",J226,0)</f>
        <v>0</v>
      </c>
      <c r="BH226" s="261">
        <f>IF(N226="sníž. přenesená",J226,0)</f>
        <v>0</v>
      </c>
      <c r="BI226" s="261">
        <f>IF(N226="nulová",J226,0)</f>
        <v>0</v>
      </c>
      <c r="BJ226" s="18" t="s">
        <v>93</v>
      </c>
      <c r="BK226" s="261">
        <f>ROUND(I226*H226,2)</f>
        <v>0</v>
      </c>
      <c r="BL226" s="18" t="s">
        <v>185</v>
      </c>
      <c r="BM226" s="260" t="s">
        <v>866</v>
      </c>
    </row>
    <row r="227" spans="1:51" s="13" customFormat="1" ht="12">
      <c r="A227" s="13"/>
      <c r="B227" s="262"/>
      <c r="C227" s="263"/>
      <c r="D227" s="264" t="s">
        <v>187</v>
      </c>
      <c r="E227" s="265" t="s">
        <v>1</v>
      </c>
      <c r="F227" s="266" t="s">
        <v>867</v>
      </c>
      <c r="G227" s="263"/>
      <c r="H227" s="265" t="s">
        <v>1</v>
      </c>
      <c r="I227" s="267"/>
      <c r="J227" s="263"/>
      <c r="K227" s="263"/>
      <c r="L227" s="268"/>
      <c r="M227" s="269"/>
      <c r="N227" s="270"/>
      <c r="O227" s="270"/>
      <c r="P227" s="270"/>
      <c r="Q227" s="270"/>
      <c r="R227" s="270"/>
      <c r="S227" s="270"/>
      <c r="T227" s="27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2" t="s">
        <v>187</v>
      </c>
      <c r="AU227" s="272" t="s">
        <v>95</v>
      </c>
      <c r="AV227" s="13" t="s">
        <v>93</v>
      </c>
      <c r="AW227" s="13" t="s">
        <v>41</v>
      </c>
      <c r="AX227" s="13" t="s">
        <v>86</v>
      </c>
      <c r="AY227" s="272" t="s">
        <v>178</v>
      </c>
    </row>
    <row r="228" spans="1:51" s="15" customFormat="1" ht="12">
      <c r="A228" s="15"/>
      <c r="B228" s="284"/>
      <c r="C228" s="285"/>
      <c r="D228" s="264" t="s">
        <v>187</v>
      </c>
      <c r="E228" s="286" t="s">
        <v>1</v>
      </c>
      <c r="F228" s="287" t="s">
        <v>868</v>
      </c>
      <c r="G228" s="285"/>
      <c r="H228" s="288">
        <v>0.6</v>
      </c>
      <c r="I228" s="289"/>
      <c r="J228" s="285"/>
      <c r="K228" s="285"/>
      <c r="L228" s="290"/>
      <c r="M228" s="291"/>
      <c r="N228" s="292"/>
      <c r="O228" s="292"/>
      <c r="P228" s="292"/>
      <c r="Q228" s="292"/>
      <c r="R228" s="292"/>
      <c r="S228" s="292"/>
      <c r="T228" s="29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4" t="s">
        <v>187</v>
      </c>
      <c r="AU228" s="294" t="s">
        <v>95</v>
      </c>
      <c r="AV228" s="15" t="s">
        <v>95</v>
      </c>
      <c r="AW228" s="15" t="s">
        <v>41</v>
      </c>
      <c r="AX228" s="15" t="s">
        <v>93</v>
      </c>
      <c r="AY228" s="294" t="s">
        <v>178</v>
      </c>
    </row>
    <row r="229" spans="1:65" s="2" customFormat="1" ht="16.5" customHeight="1">
      <c r="A229" s="40"/>
      <c r="B229" s="41"/>
      <c r="C229" s="249" t="s">
        <v>363</v>
      </c>
      <c r="D229" s="249" t="s">
        <v>180</v>
      </c>
      <c r="E229" s="250" t="s">
        <v>869</v>
      </c>
      <c r="F229" s="251" t="s">
        <v>870</v>
      </c>
      <c r="G229" s="252" t="s">
        <v>223</v>
      </c>
      <c r="H229" s="253">
        <v>3</v>
      </c>
      <c r="I229" s="254"/>
      <c r="J229" s="255">
        <f>ROUND(I229*H229,2)</f>
        <v>0</v>
      </c>
      <c r="K229" s="251" t="s">
        <v>348</v>
      </c>
      <c r="L229" s="46"/>
      <c r="M229" s="256" t="s">
        <v>1</v>
      </c>
      <c r="N229" s="257" t="s">
        <v>51</v>
      </c>
      <c r="O229" s="93"/>
      <c r="P229" s="258">
        <f>O229*H229</f>
        <v>0</v>
      </c>
      <c r="Q229" s="258">
        <v>0</v>
      </c>
      <c r="R229" s="258">
        <f>Q229*H229</f>
        <v>0</v>
      </c>
      <c r="S229" s="258">
        <v>0</v>
      </c>
      <c r="T229" s="25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60" t="s">
        <v>185</v>
      </c>
      <c r="AT229" s="260" t="s">
        <v>180</v>
      </c>
      <c r="AU229" s="260" t="s">
        <v>95</v>
      </c>
      <c r="AY229" s="18" t="s">
        <v>178</v>
      </c>
      <c r="BE229" s="261">
        <f>IF(N229="základní",J229,0)</f>
        <v>0</v>
      </c>
      <c r="BF229" s="261">
        <f>IF(N229="snížená",J229,0)</f>
        <v>0</v>
      </c>
      <c r="BG229" s="261">
        <f>IF(N229="zákl. přenesená",J229,0)</f>
        <v>0</v>
      </c>
      <c r="BH229" s="261">
        <f>IF(N229="sníž. přenesená",J229,0)</f>
        <v>0</v>
      </c>
      <c r="BI229" s="261">
        <f>IF(N229="nulová",J229,0)</f>
        <v>0</v>
      </c>
      <c r="BJ229" s="18" t="s">
        <v>93</v>
      </c>
      <c r="BK229" s="261">
        <f>ROUND(I229*H229,2)</f>
        <v>0</v>
      </c>
      <c r="BL229" s="18" t="s">
        <v>185</v>
      </c>
      <c r="BM229" s="260" t="s">
        <v>871</v>
      </c>
    </row>
    <row r="230" spans="1:51" s="13" customFormat="1" ht="12">
      <c r="A230" s="13"/>
      <c r="B230" s="262"/>
      <c r="C230" s="263"/>
      <c r="D230" s="264" t="s">
        <v>187</v>
      </c>
      <c r="E230" s="265" t="s">
        <v>1</v>
      </c>
      <c r="F230" s="266" t="s">
        <v>872</v>
      </c>
      <c r="G230" s="263"/>
      <c r="H230" s="265" t="s">
        <v>1</v>
      </c>
      <c r="I230" s="267"/>
      <c r="J230" s="263"/>
      <c r="K230" s="263"/>
      <c r="L230" s="268"/>
      <c r="M230" s="269"/>
      <c r="N230" s="270"/>
      <c r="O230" s="270"/>
      <c r="P230" s="270"/>
      <c r="Q230" s="270"/>
      <c r="R230" s="270"/>
      <c r="S230" s="270"/>
      <c r="T230" s="27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2" t="s">
        <v>187</v>
      </c>
      <c r="AU230" s="272" t="s">
        <v>95</v>
      </c>
      <c r="AV230" s="13" t="s">
        <v>93</v>
      </c>
      <c r="AW230" s="13" t="s">
        <v>41</v>
      </c>
      <c r="AX230" s="13" t="s">
        <v>86</v>
      </c>
      <c r="AY230" s="272" t="s">
        <v>178</v>
      </c>
    </row>
    <row r="231" spans="1:51" s="13" customFormat="1" ht="12">
      <c r="A231" s="13"/>
      <c r="B231" s="262"/>
      <c r="C231" s="263"/>
      <c r="D231" s="264" t="s">
        <v>187</v>
      </c>
      <c r="E231" s="265" t="s">
        <v>1</v>
      </c>
      <c r="F231" s="266" t="s">
        <v>873</v>
      </c>
      <c r="G231" s="263"/>
      <c r="H231" s="265" t="s">
        <v>1</v>
      </c>
      <c r="I231" s="267"/>
      <c r="J231" s="263"/>
      <c r="K231" s="263"/>
      <c r="L231" s="268"/>
      <c r="M231" s="269"/>
      <c r="N231" s="270"/>
      <c r="O231" s="270"/>
      <c r="P231" s="270"/>
      <c r="Q231" s="270"/>
      <c r="R231" s="270"/>
      <c r="S231" s="270"/>
      <c r="T231" s="27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2" t="s">
        <v>187</v>
      </c>
      <c r="AU231" s="272" t="s">
        <v>95</v>
      </c>
      <c r="AV231" s="13" t="s">
        <v>93</v>
      </c>
      <c r="AW231" s="13" t="s">
        <v>41</v>
      </c>
      <c r="AX231" s="13" t="s">
        <v>86</v>
      </c>
      <c r="AY231" s="272" t="s">
        <v>178</v>
      </c>
    </row>
    <row r="232" spans="1:51" s="15" customFormat="1" ht="12">
      <c r="A232" s="15"/>
      <c r="B232" s="284"/>
      <c r="C232" s="285"/>
      <c r="D232" s="264" t="s">
        <v>187</v>
      </c>
      <c r="E232" s="286" t="s">
        <v>874</v>
      </c>
      <c r="F232" s="287" t="s">
        <v>875</v>
      </c>
      <c r="G232" s="285"/>
      <c r="H232" s="288">
        <v>2.29</v>
      </c>
      <c r="I232" s="289"/>
      <c r="J232" s="285"/>
      <c r="K232" s="285"/>
      <c r="L232" s="290"/>
      <c r="M232" s="291"/>
      <c r="N232" s="292"/>
      <c r="O232" s="292"/>
      <c r="P232" s="292"/>
      <c r="Q232" s="292"/>
      <c r="R232" s="292"/>
      <c r="S232" s="292"/>
      <c r="T232" s="29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4" t="s">
        <v>187</v>
      </c>
      <c r="AU232" s="294" t="s">
        <v>95</v>
      </c>
      <c r="AV232" s="15" t="s">
        <v>95</v>
      </c>
      <c r="AW232" s="15" t="s">
        <v>41</v>
      </c>
      <c r="AX232" s="15" t="s">
        <v>86</v>
      </c>
      <c r="AY232" s="294" t="s">
        <v>178</v>
      </c>
    </row>
    <row r="233" spans="1:51" s="15" customFormat="1" ht="12">
      <c r="A233" s="15"/>
      <c r="B233" s="284"/>
      <c r="C233" s="285"/>
      <c r="D233" s="264" t="s">
        <v>187</v>
      </c>
      <c r="E233" s="286" t="s">
        <v>1</v>
      </c>
      <c r="F233" s="287" t="s">
        <v>876</v>
      </c>
      <c r="G233" s="285"/>
      <c r="H233" s="288">
        <v>0.71</v>
      </c>
      <c r="I233" s="289"/>
      <c r="J233" s="285"/>
      <c r="K233" s="285"/>
      <c r="L233" s="290"/>
      <c r="M233" s="291"/>
      <c r="N233" s="292"/>
      <c r="O233" s="292"/>
      <c r="P233" s="292"/>
      <c r="Q233" s="292"/>
      <c r="R233" s="292"/>
      <c r="S233" s="292"/>
      <c r="T233" s="29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4" t="s">
        <v>187</v>
      </c>
      <c r="AU233" s="294" t="s">
        <v>95</v>
      </c>
      <c r="AV233" s="15" t="s">
        <v>95</v>
      </c>
      <c r="AW233" s="15" t="s">
        <v>41</v>
      </c>
      <c r="AX233" s="15" t="s">
        <v>86</v>
      </c>
      <c r="AY233" s="294" t="s">
        <v>178</v>
      </c>
    </row>
    <row r="234" spans="1:51" s="16" customFormat="1" ht="12">
      <c r="A234" s="16"/>
      <c r="B234" s="295"/>
      <c r="C234" s="296"/>
      <c r="D234" s="264" t="s">
        <v>187</v>
      </c>
      <c r="E234" s="297" t="s">
        <v>877</v>
      </c>
      <c r="F234" s="298" t="s">
        <v>200</v>
      </c>
      <c r="G234" s="296"/>
      <c r="H234" s="299">
        <v>3</v>
      </c>
      <c r="I234" s="300"/>
      <c r="J234" s="296"/>
      <c r="K234" s="296"/>
      <c r="L234" s="301"/>
      <c r="M234" s="302"/>
      <c r="N234" s="303"/>
      <c r="O234" s="303"/>
      <c r="P234" s="303"/>
      <c r="Q234" s="303"/>
      <c r="R234" s="303"/>
      <c r="S234" s="303"/>
      <c r="T234" s="304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305" t="s">
        <v>187</v>
      </c>
      <c r="AU234" s="305" t="s">
        <v>95</v>
      </c>
      <c r="AV234" s="16" t="s">
        <v>185</v>
      </c>
      <c r="AW234" s="16" t="s">
        <v>41</v>
      </c>
      <c r="AX234" s="16" t="s">
        <v>93</v>
      </c>
      <c r="AY234" s="305" t="s">
        <v>178</v>
      </c>
    </row>
    <row r="235" spans="1:65" s="2" customFormat="1" ht="16.5" customHeight="1">
      <c r="A235" s="40"/>
      <c r="B235" s="41"/>
      <c r="C235" s="249" t="s">
        <v>365</v>
      </c>
      <c r="D235" s="249" t="s">
        <v>180</v>
      </c>
      <c r="E235" s="250" t="s">
        <v>878</v>
      </c>
      <c r="F235" s="251" t="s">
        <v>879</v>
      </c>
      <c r="G235" s="252" t="s">
        <v>183</v>
      </c>
      <c r="H235" s="253">
        <v>22.054</v>
      </c>
      <c r="I235" s="254"/>
      <c r="J235" s="255">
        <f>ROUND(I235*H235,2)</f>
        <v>0</v>
      </c>
      <c r="K235" s="251" t="s">
        <v>184</v>
      </c>
      <c r="L235" s="46"/>
      <c r="M235" s="256" t="s">
        <v>1</v>
      </c>
      <c r="N235" s="257" t="s">
        <v>51</v>
      </c>
      <c r="O235" s="93"/>
      <c r="P235" s="258">
        <f>O235*H235</f>
        <v>0</v>
      </c>
      <c r="Q235" s="258">
        <v>0.00031</v>
      </c>
      <c r="R235" s="258">
        <f>Q235*H235</f>
        <v>0.006836739999999999</v>
      </c>
      <c r="S235" s="258">
        <v>0</v>
      </c>
      <c r="T235" s="259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60" t="s">
        <v>185</v>
      </c>
      <c r="AT235" s="260" t="s">
        <v>180</v>
      </c>
      <c r="AU235" s="260" t="s">
        <v>95</v>
      </c>
      <c r="AY235" s="18" t="s">
        <v>178</v>
      </c>
      <c r="BE235" s="261">
        <f>IF(N235="základní",J235,0)</f>
        <v>0</v>
      </c>
      <c r="BF235" s="261">
        <f>IF(N235="snížená",J235,0)</f>
        <v>0</v>
      </c>
      <c r="BG235" s="261">
        <f>IF(N235="zákl. přenesená",J235,0)</f>
        <v>0</v>
      </c>
      <c r="BH235" s="261">
        <f>IF(N235="sníž. přenesená",J235,0)</f>
        <v>0</v>
      </c>
      <c r="BI235" s="261">
        <f>IF(N235="nulová",J235,0)</f>
        <v>0</v>
      </c>
      <c r="BJ235" s="18" t="s">
        <v>93</v>
      </c>
      <c r="BK235" s="261">
        <f>ROUND(I235*H235,2)</f>
        <v>0</v>
      </c>
      <c r="BL235" s="18" t="s">
        <v>185</v>
      </c>
      <c r="BM235" s="260" t="s">
        <v>880</v>
      </c>
    </row>
    <row r="236" spans="1:51" s="13" customFormat="1" ht="12">
      <c r="A236" s="13"/>
      <c r="B236" s="262"/>
      <c r="C236" s="263"/>
      <c r="D236" s="264" t="s">
        <v>187</v>
      </c>
      <c r="E236" s="265" t="s">
        <v>1</v>
      </c>
      <c r="F236" s="266" t="s">
        <v>881</v>
      </c>
      <c r="G236" s="263"/>
      <c r="H236" s="265" t="s">
        <v>1</v>
      </c>
      <c r="I236" s="267"/>
      <c r="J236" s="263"/>
      <c r="K236" s="263"/>
      <c r="L236" s="268"/>
      <c r="M236" s="269"/>
      <c r="N236" s="270"/>
      <c r="O236" s="270"/>
      <c r="P236" s="270"/>
      <c r="Q236" s="270"/>
      <c r="R236" s="270"/>
      <c r="S236" s="270"/>
      <c r="T236" s="27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2" t="s">
        <v>187</v>
      </c>
      <c r="AU236" s="272" t="s">
        <v>95</v>
      </c>
      <c r="AV236" s="13" t="s">
        <v>93</v>
      </c>
      <c r="AW236" s="13" t="s">
        <v>41</v>
      </c>
      <c r="AX236" s="13" t="s">
        <v>86</v>
      </c>
      <c r="AY236" s="272" t="s">
        <v>178</v>
      </c>
    </row>
    <row r="237" spans="1:51" s="13" customFormat="1" ht="12">
      <c r="A237" s="13"/>
      <c r="B237" s="262"/>
      <c r="C237" s="263"/>
      <c r="D237" s="264" t="s">
        <v>187</v>
      </c>
      <c r="E237" s="265" t="s">
        <v>1</v>
      </c>
      <c r="F237" s="266" t="s">
        <v>882</v>
      </c>
      <c r="G237" s="263"/>
      <c r="H237" s="265" t="s">
        <v>1</v>
      </c>
      <c r="I237" s="267"/>
      <c r="J237" s="263"/>
      <c r="K237" s="263"/>
      <c r="L237" s="268"/>
      <c r="M237" s="269"/>
      <c r="N237" s="270"/>
      <c r="O237" s="270"/>
      <c r="P237" s="270"/>
      <c r="Q237" s="270"/>
      <c r="R237" s="270"/>
      <c r="S237" s="270"/>
      <c r="T237" s="27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2" t="s">
        <v>187</v>
      </c>
      <c r="AU237" s="272" t="s">
        <v>95</v>
      </c>
      <c r="AV237" s="13" t="s">
        <v>93</v>
      </c>
      <c r="AW237" s="13" t="s">
        <v>41</v>
      </c>
      <c r="AX237" s="13" t="s">
        <v>86</v>
      </c>
      <c r="AY237" s="272" t="s">
        <v>178</v>
      </c>
    </row>
    <row r="238" spans="1:51" s="15" customFormat="1" ht="12">
      <c r="A238" s="15"/>
      <c r="B238" s="284"/>
      <c r="C238" s="285"/>
      <c r="D238" s="264" t="s">
        <v>187</v>
      </c>
      <c r="E238" s="286" t="s">
        <v>1</v>
      </c>
      <c r="F238" s="287" t="s">
        <v>883</v>
      </c>
      <c r="G238" s="285"/>
      <c r="H238" s="288">
        <v>22.054</v>
      </c>
      <c r="I238" s="289"/>
      <c r="J238" s="285"/>
      <c r="K238" s="285"/>
      <c r="L238" s="290"/>
      <c r="M238" s="291"/>
      <c r="N238" s="292"/>
      <c r="O238" s="292"/>
      <c r="P238" s="292"/>
      <c r="Q238" s="292"/>
      <c r="R238" s="292"/>
      <c r="S238" s="292"/>
      <c r="T238" s="29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4" t="s">
        <v>187</v>
      </c>
      <c r="AU238" s="294" t="s">
        <v>95</v>
      </c>
      <c r="AV238" s="15" t="s">
        <v>95</v>
      </c>
      <c r="AW238" s="15" t="s">
        <v>41</v>
      </c>
      <c r="AX238" s="15" t="s">
        <v>86</v>
      </c>
      <c r="AY238" s="294" t="s">
        <v>178</v>
      </c>
    </row>
    <row r="239" spans="1:51" s="16" customFormat="1" ht="12">
      <c r="A239" s="16"/>
      <c r="B239" s="295"/>
      <c r="C239" s="296"/>
      <c r="D239" s="264" t="s">
        <v>187</v>
      </c>
      <c r="E239" s="297" t="s">
        <v>730</v>
      </c>
      <c r="F239" s="298" t="s">
        <v>200</v>
      </c>
      <c r="G239" s="296"/>
      <c r="H239" s="299">
        <v>22.054</v>
      </c>
      <c r="I239" s="300"/>
      <c r="J239" s="296"/>
      <c r="K239" s="296"/>
      <c r="L239" s="301"/>
      <c r="M239" s="302"/>
      <c r="N239" s="303"/>
      <c r="O239" s="303"/>
      <c r="P239" s="303"/>
      <c r="Q239" s="303"/>
      <c r="R239" s="303"/>
      <c r="S239" s="303"/>
      <c r="T239" s="304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305" t="s">
        <v>187</v>
      </c>
      <c r="AU239" s="305" t="s">
        <v>95</v>
      </c>
      <c r="AV239" s="16" t="s">
        <v>185</v>
      </c>
      <c r="AW239" s="16" t="s">
        <v>41</v>
      </c>
      <c r="AX239" s="16" t="s">
        <v>93</v>
      </c>
      <c r="AY239" s="305" t="s">
        <v>178</v>
      </c>
    </row>
    <row r="240" spans="1:65" s="2" customFormat="1" ht="16.5" customHeight="1">
      <c r="A240" s="40"/>
      <c r="B240" s="41"/>
      <c r="C240" s="306" t="s">
        <v>368</v>
      </c>
      <c r="D240" s="306" t="s">
        <v>277</v>
      </c>
      <c r="E240" s="307" t="s">
        <v>884</v>
      </c>
      <c r="F240" s="308" t="s">
        <v>885</v>
      </c>
      <c r="G240" s="309" t="s">
        <v>183</v>
      </c>
      <c r="H240" s="310">
        <v>22.495</v>
      </c>
      <c r="I240" s="311"/>
      <c r="J240" s="312">
        <f>ROUND(I240*H240,2)</f>
        <v>0</v>
      </c>
      <c r="K240" s="308" t="s">
        <v>184</v>
      </c>
      <c r="L240" s="313"/>
      <c r="M240" s="314" t="s">
        <v>1</v>
      </c>
      <c r="N240" s="315" t="s">
        <v>51</v>
      </c>
      <c r="O240" s="93"/>
      <c r="P240" s="258">
        <f>O240*H240</f>
        <v>0</v>
      </c>
      <c r="Q240" s="258">
        <v>0.0003</v>
      </c>
      <c r="R240" s="258">
        <f>Q240*H240</f>
        <v>0.006748499999999999</v>
      </c>
      <c r="S240" s="258">
        <v>0</v>
      </c>
      <c r="T240" s="25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60" t="s">
        <v>250</v>
      </c>
      <c r="AT240" s="260" t="s">
        <v>277</v>
      </c>
      <c r="AU240" s="260" t="s">
        <v>95</v>
      </c>
      <c r="AY240" s="18" t="s">
        <v>178</v>
      </c>
      <c r="BE240" s="261">
        <f>IF(N240="základní",J240,0)</f>
        <v>0</v>
      </c>
      <c r="BF240" s="261">
        <f>IF(N240="snížená",J240,0)</f>
        <v>0</v>
      </c>
      <c r="BG240" s="261">
        <f>IF(N240="zákl. přenesená",J240,0)</f>
        <v>0</v>
      </c>
      <c r="BH240" s="261">
        <f>IF(N240="sníž. přenesená",J240,0)</f>
        <v>0</v>
      </c>
      <c r="BI240" s="261">
        <f>IF(N240="nulová",J240,0)</f>
        <v>0</v>
      </c>
      <c r="BJ240" s="18" t="s">
        <v>93</v>
      </c>
      <c r="BK240" s="261">
        <f>ROUND(I240*H240,2)</f>
        <v>0</v>
      </c>
      <c r="BL240" s="18" t="s">
        <v>185</v>
      </c>
      <c r="BM240" s="260" t="s">
        <v>886</v>
      </c>
    </row>
    <row r="241" spans="1:51" s="15" customFormat="1" ht="12">
      <c r="A241" s="15"/>
      <c r="B241" s="284"/>
      <c r="C241" s="285"/>
      <c r="D241" s="264" t="s">
        <v>187</v>
      </c>
      <c r="E241" s="286" t="s">
        <v>1</v>
      </c>
      <c r="F241" s="287" t="s">
        <v>887</v>
      </c>
      <c r="G241" s="285"/>
      <c r="H241" s="288">
        <v>22.495</v>
      </c>
      <c r="I241" s="289"/>
      <c r="J241" s="285"/>
      <c r="K241" s="285"/>
      <c r="L241" s="290"/>
      <c r="M241" s="291"/>
      <c r="N241" s="292"/>
      <c r="O241" s="292"/>
      <c r="P241" s="292"/>
      <c r="Q241" s="292"/>
      <c r="R241" s="292"/>
      <c r="S241" s="292"/>
      <c r="T241" s="29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4" t="s">
        <v>187</v>
      </c>
      <c r="AU241" s="294" t="s">
        <v>95</v>
      </c>
      <c r="AV241" s="15" t="s">
        <v>95</v>
      </c>
      <c r="AW241" s="15" t="s">
        <v>41</v>
      </c>
      <c r="AX241" s="15" t="s">
        <v>93</v>
      </c>
      <c r="AY241" s="294" t="s">
        <v>178</v>
      </c>
    </row>
    <row r="242" spans="1:65" s="2" customFormat="1" ht="16.5" customHeight="1">
      <c r="A242" s="40"/>
      <c r="B242" s="41"/>
      <c r="C242" s="249" t="s">
        <v>372</v>
      </c>
      <c r="D242" s="249" t="s">
        <v>180</v>
      </c>
      <c r="E242" s="250" t="s">
        <v>428</v>
      </c>
      <c r="F242" s="251" t="s">
        <v>429</v>
      </c>
      <c r="G242" s="252" t="s">
        <v>262</v>
      </c>
      <c r="H242" s="253">
        <v>1.101</v>
      </c>
      <c r="I242" s="254"/>
      <c r="J242" s="255">
        <f>ROUND(I242*H242,2)</f>
        <v>0</v>
      </c>
      <c r="K242" s="251" t="s">
        <v>184</v>
      </c>
      <c r="L242" s="46"/>
      <c r="M242" s="256" t="s">
        <v>1</v>
      </c>
      <c r="N242" s="257" t="s">
        <v>51</v>
      </c>
      <c r="O242" s="93"/>
      <c r="P242" s="258">
        <f>O242*H242</f>
        <v>0</v>
      </c>
      <c r="Q242" s="258">
        <v>0</v>
      </c>
      <c r="R242" s="258">
        <f>Q242*H242</f>
        <v>0</v>
      </c>
      <c r="S242" s="258">
        <v>0</v>
      </c>
      <c r="T242" s="25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60" t="s">
        <v>185</v>
      </c>
      <c r="AT242" s="260" t="s">
        <v>180</v>
      </c>
      <c r="AU242" s="260" t="s">
        <v>95</v>
      </c>
      <c r="AY242" s="18" t="s">
        <v>178</v>
      </c>
      <c r="BE242" s="261">
        <f>IF(N242="základní",J242,0)</f>
        <v>0</v>
      </c>
      <c r="BF242" s="261">
        <f>IF(N242="snížená",J242,0)</f>
        <v>0</v>
      </c>
      <c r="BG242" s="261">
        <f>IF(N242="zákl. přenesená",J242,0)</f>
        <v>0</v>
      </c>
      <c r="BH242" s="261">
        <f>IF(N242="sníž. přenesená",J242,0)</f>
        <v>0</v>
      </c>
      <c r="BI242" s="261">
        <f>IF(N242="nulová",J242,0)</f>
        <v>0</v>
      </c>
      <c r="BJ242" s="18" t="s">
        <v>93</v>
      </c>
      <c r="BK242" s="261">
        <f>ROUND(I242*H242,2)</f>
        <v>0</v>
      </c>
      <c r="BL242" s="18" t="s">
        <v>185</v>
      </c>
      <c r="BM242" s="260" t="s">
        <v>888</v>
      </c>
    </row>
    <row r="243" spans="1:63" s="12" customFormat="1" ht="22.8" customHeight="1">
      <c r="A243" s="12"/>
      <c r="B243" s="233"/>
      <c r="C243" s="234"/>
      <c r="D243" s="235" t="s">
        <v>85</v>
      </c>
      <c r="E243" s="247" t="s">
        <v>889</v>
      </c>
      <c r="F243" s="247" t="s">
        <v>890</v>
      </c>
      <c r="G243" s="234"/>
      <c r="H243" s="234"/>
      <c r="I243" s="237"/>
      <c r="J243" s="248">
        <f>BK243</f>
        <v>0</v>
      </c>
      <c r="K243" s="234"/>
      <c r="L243" s="239"/>
      <c r="M243" s="240"/>
      <c r="N243" s="241"/>
      <c r="O243" s="241"/>
      <c r="P243" s="242">
        <f>SUM(P244:P258)</f>
        <v>0</v>
      </c>
      <c r="Q243" s="241"/>
      <c r="R243" s="242">
        <f>SUM(R244:R258)</f>
        <v>0</v>
      </c>
      <c r="S243" s="241"/>
      <c r="T243" s="243">
        <f>SUM(T244:T258)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44" t="s">
        <v>93</v>
      </c>
      <c r="AT243" s="245" t="s">
        <v>85</v>
      </c>
      <c r="AU243" s="245" t="s">
        <v>93</v>
      </c>
      <c r="AY243" s="244" t="s">
        <v>178</v>
      </c>
      <c r="BK243" s="246">
        <f>SUM(BK244:BK258)</f>
        <v>0</v>
      </c>
    </row>
    <row r="244" spans="1:65" s="2" customFormat="1" ht="16.5" customHeight="1">
      <c r="A244" s="40"/>
      <c r="B244" s="41"/>
      <c r="C244" s="249" t="s">
        <v>379</v>
      </c>
      <c r="D244" s="249" t="s">
        <v>180</v>
      </c>
      <c r="E244" s="250" t="s">
        <v>891</v>
      </c>
      <c r="F244" s="251" t="s">
        <v>892</v>
      </c>
      <c r="G244" s="252" t="s">
        <v>298</v>
      </c>
      <c r="H244" s="253">
        <v>6</v>
      </c>
      <c r="I244" s="254"/>
      <c r="J244" s="255">
        <f>ROUND(I244*H244,2)</f>
        <v>0</v>
      </c>
      <c r="K244" s="251" t="s">
        <v>184</v>
      </c>
      <c r="L244" s="46"/>
      <c r="M244" s="256" t="s">
        <v>1</v>
      </c>
      <c r="N244" s="257" t="s">
        <v>51</v>
      </c>
      <c r="O244" s="93"/>
      <c r="P244" s="258">
        <f>O244*H244</f>
        <v>0</v>
      </c>
      <c r="Q244" s="258">
        <v>0</v>
      </c>
      <c r="R244" s="258">
        <f>Q244*H244</f>
        <v>0</v>
      </c>
      <c r="S244" s="258">
        <v>0</v>
      </c>
      <c r="T244" s="25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60" t="s">
        <v>185</v>
      </c>
      <c r="AT244" s="260" t="s">
        <v>180</v>
      </c>
      <c r="AU244" s="260" t="s">
        <v>95</v>
      </c>
      <c r="AY244" s="18" t="s">
        <v>178</v>
      </c>
      <c r="BE244" s="261">
        <f>IF(N244="základní",J244,0)</f>
        <v>0</v>
      </c>
      <c r="BF244" s="261">
        <f>IF(N244="snížená",J244,0)</f>
        <v>0</v>
      </c>
      <c r="BG244" s="261">
        <f>IF(N244="zákl. přenesená",J244,0)</f>
        <v>0</v>
      </c>
      <c r="BH244" s="261">
        <f>IF(N244="sníž. přenesená",J244,0)</f>
        <v>0</v>
      </c>
      <c r="BI244" s="261">
        <f>IF(N244="nulová",J244,0)</f>
        <v>0</v>
      </c>
      <c r="BJ244" s="18" t="s">
        <v>93</v>
      </c>
      <c r="BK244" s="261">
        <f>ROUND(I244*H244,2)</f>
        <v>0</v>
      </c>
      <c r="BL244" s="18" t="s">
        <v>185</v>
      </c>
      <c r="BM244" s="260" t="s">
        <v>893</v>
      </c>
    </row>
    <row r="245" spans="1:51" s="13" customFormat="1" ht="12">
      <c r="A245" s="13"/>
      <c r="B245" s="262"/>
      <c r="C245" s="263"/>
      <c r="D245" s="264" t="s">
        <v>187</v>
      </c>
      <c r="E245" s="265" t="s">
        <v>1</v>
      </c>
      <c r="F245" s="266" t="s">
        <v>894</v>
      </c>
      <c r="G245" s="263"/>
      <c r="H245" s="265" t="s">
        <v>1</v>
      </c>
      <c r="I245" s="267"/>
      <c r="J245" s="263"/>
      <c r="K245" s="263"/>
      <c r="L245" s="268"/>
      <c r="M245" s="269"/>
      <c r="N245" s="270"/>
      <c r="O245" s="270"/>
      <c r="P245" s="270"/>
      <c r="Q245" s="270"/>
      <c r="R245" s="270"/>
      <c r="S245" s="270"/>
      <c r="T245" s="27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2" t="s">
        <v>187</v>
      </c>
      <c r="AU245" s="272" t="s">
        <v>95</v>
      </c>
      <c r="AV245" s="13" t="s">
        <v>93</v>
      </c>
      <c r="AW245" s="13" t="s">
        <v>41</v>
      </c>
      <c r="AX245" s="13" t="s">
        <v>86</v>
      </c>
      <c r="AY245" s="272" t="s">
        <v>178</v>
      </c>
    </row>
    <row r="246" spans="1:51" s="15" customFormat="1" ht="12">
      <c r="A246" s="15"/>
      <c r="B246" s="284"/>
      <c r="C246" s="285"/>
      <c r="D246" s="264" t="s">
        <v>187</v>
      </c>
      <c r="E246" s="286" t="s">
        <v>1</v>
      </c>
      <c r="F246" s="287" t="s">
        <v>724</v>
      </c>
      <c r="G246" s="285"/>
      <c r="H246" s="288">
        <v>6</v>
      </c>
      <c r="I246" s="289"/>
      <c r="J246" s="285"/>
      <c r="K246" s="285"/>
      <c r="L246" s="290"/>
      <c r="M246" s="291"/>
      <c r="N246" s="292"/>
      <c r="O246" s="292"/>
      <c r="P246" s="292"/>
      <c r="Q246" s="292"/>
      <c r="R246" s="292"/>
      <c r="S246" s="292"/>
      <c r="T246" s="29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4" t="s">
        <v>187</v>
      </c>
      <c r="AU246" s="294" t="s">
        <v>95</v>
      </c>
      <c r="AV246" s="15" t="s">
        <v>95</v>
      </c>
      <c r="AW246" s="15" t="s">
        <v>41</v>
      </c>
      <c r="AX246" s="15" t="s">
        <v>93</v>
      </c>
      <c r="AY246" s="294" t="s">
        <v>178</v>
      </c>
    </row>
    <row r="247" spans="1:65" s="2" customFormat="1" ht="16.5" customHeight="1">
      <c r="A247" s="40"/>
      <c r="B247" s="41"/>
      <c r="C247" s="249" t="s">
        <v>383</v>
      </c>
      <c r="D247" s="249" t="s">
        <v>180</v>
      </c>
      <c r="E247" s="250" t="s">
        <v>895</v>
      </c>
      <c r="F247" s="251" t="s">
        <v>896</v>
      </c>
      <c r="G247" s="252" t="s">
        <v>298</v>
      </c>
      <c r="H247" s="253">
        <v>6</v>
      </c>
      <c r="I247" s="254"/>
      <c r="J247" s="255">
        <f>ROUND(I247*H247,2)</f>
        <v>0</v>
      </c>
      <c r="K247" s="251" t="s">
        <v>184</v>
      </c>
      <c r="L247" s="46"/>
      <c r="M247" s="256" t="s">
        <v>1</v>
      </c>
      <c r="N247" s="257" t="s">
        <v>51</v>
      </c>
      <c r="O247" s="93"/>
      <c r="P247" s="258">
        <f>O247*H247</f>
        <v>0</v>
      </c>
      <c r="Q247" s="258">
        <v>0</v>
      </c>
      <c r="R247" s="258">
        <f>Q247*H247</f>
        <v>0</v>
      </c>
      <c r="S247" s="258">
        <v>0</v>
      </c>
      <c r="T247" s="259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60" t="s">
        <v>185</v>
      </c>
      <c r="AT247" s="260" t="s">
        <v>180</v>
      </c>
      <c r="AU247" s="260" t="s">
        <v>95</v>
      </c>
      <c r="AY247" s="18" t="s">
        <v>178</v>
      </c>
      <c r="BE247" s="261">
        <f>IF(N247="základní",J247,0)</f>
        <v>0</v>
      </c>
      <c r="BF247" s="261">
        <f>IF(N247="snížená",J247,0)</f>
        <v>0</v>
      </c>
      <c r="BG247" s="261">
        <f>IF(N247="zákl. přenesená",J247,0)</f>
        <v>0</v>
      </c>
      <c r="BH247" s="261">
        <f>IF(N247="sníž. přenesená",J247,0)</f>
        <v>0</v>
      </c>
      <c r="BI247" s="261">
        <f>IF(N247="nulová",J247,0)</f>
        <v>0</v>
      </c>
      <c r="BJ247" s="18" t="s">
        <v>93</v>
      </c>
      <c r="BK247" s="261">
        <f>ROUND(I247*H247,2)</f>
        <v>0</v>
      </c>
      <c r="BL247" s="18" t="s">
        <v>185</v>
      </c>
      <c r="BM247" s="260" t="s">
        <v>897</v>
      </c>
    </row>
    <row r="248" spans="1:51" s="13" customFormat="1" ht="12">
      <c r="A248" s="13"/>
      <c r="B248" s="262"/>
      <c r="C248" s="263"/>
      <c r="D248" s="264" t="s">
        <v>187</v>
      </c>
      <c r="E248" s="265" t="s">
        <v>1</v>
      </c>
      <c r="F248" s="266" t="s">
        <v>898</v>
      </c>
      <c r="G248" s="263"/>
      <c r="H248" s="265" t="s">
        <v>1</v>
      </c>
      <c r="I248" s="267"/>
      <c r="J248" s="263"/>
      <c r="K248" s="263"/>
      <c r="L248" s="268"/>
      <c r="M248" s="269"/>
      <c r="N248" s="270"/>
      <c r="O248" s="270"/>
      <c r="P248" s="270"/>
      <c r="Q248" s="270"/>
      <c r="R248" s="270"/>
      <c r="S248" s="270"/>
      <c r="T248" s="27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2" t="s">
        <v>187</v>
      </c>
      <c r="AU248" s="272" t="s">
        <v>95</v>
      </c>
      <c r="AV248" s="13" t="s">
        <v>93</v>
      </c>
      <c r="AW248" s="13" t="s">
        <v>41</v>
      </c>
      <c r="AX248" s="13" t="s">
        <v>86</v>
      </c>
      <c r="AY248" s="272" t="s">
        <v>178</v>
      </c>
    </row>
    <row r="249" spans="1:51" s="15" customFormat="1" ht="12">
      <c r="A249" s="15"/>
      <c r="B249" s="284"/>
      <c r="C249" s="285"/>
      <c r="D249" s="264" t="s">
        <v>187</v>
      </c>
      <c r="E249" s="286" t="s">
        <v>1</v>
      </c>
      <c r="F249" s="287" t="s">
        <v>724</v>
      </c>
      <c r="G249" s="285"/>
      <c r="H249" s="288">
        <v>6</v>
      </c>
      <c r="I249" s="289"/>
      <c r="J249" s="285"/>
      <c r="K249" s="285"/>
      <c r="L249" s="290"/>
      <c r="M249" s="291"/>
      <c r="N249" s="292"/>
      <c r="O249" s="292"/>
      <c r="P249" s="292"/>
      <c r="Q249" s="292"/>
      <c r="R249" s="292"/>
      <c r="S249" s="292"/>
      <c r="T249" s="29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4" t="s">
        <v>187</v>
      </c>
      <c r="AU249" s="294" t="s">
        <v>95</v>
      </c>
      <c r="AV249" s="15" t="s">
        <v>95</v>
      </c>
      <c r="AW249" s="15" t="s">
        <v>41</v>
      </c>
      <c r="AX249" s="15" t="s">
        <v>93</v>
      </c>
      <c r="AY249" s="294" t="s">
        <v>178</v>
      </c>
    </row>
    <row r="250" spans="1:65" s="2" customFormat="1" ht="16.5" customHeight="1">
      <c r="A250" s="40"/>
      <c r="B250" s="41"/>
      <c r="C250" s="249" t="s">
        <v>387</v>
      </c>
      <c r="D250" s="249" t="s">
        <v>180</v>
      </c>
      <c r="E250" s="250" t="s">
        <v>855</v>
      </c>
      <c r="F250" s="251" t="s">
        <v>856</v>
      </c>
      <c r="G250" s="252" t="s">
        <v>223</v>
      </c>
      <c r="H250" s="253">
        <v>1.8</v>
      </c>
      <c r="I250" s="254"/>
      <c r="J250" s="255">
        <f>ROUND(I250*H250,2)</f>
        <v>0</v>
      </c>
      <c r="K250" s="251" t="s">
        <v>184</v>
      </c>
      <c r="L250" s="46"/>
      <c r="M250" s="256" t="s">
        <v>1</v>
      </c>
      <c r="N250" s="257" t="s">
        <v>51</v>
      </c>
      <c r="O250" s="93"/>
      <c r="P250" s="258">
        <f>O250*H250</f>
        <v>0</v>
      </c>
      <c r="Q250" s="258">
        <v>0</v>
      </c>
      <c r="R250" s="258">
        <f>Q250*H250</f>
        <v>0</v>
      </c>
      <c r="S250" s="258">
        <v>0</v>
      </c>
      <c r="T250" s="25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60" t="s">
        <v>185</v>
      </c>
      <c r="AT250" s="260" t="s">
        <v>180</v>
      </c>
      <c r="AU250" s="260" t="s">
        <v>95</v>
      </c>
      <c r="AY250" s="18" t="s">
        <v>178</v>
      </c>
      <c r="BE250" s="261">
        <f>IF(N250="základní",J250,0)</f>
        <v>0</v>
      </c>
      <c r="BF250" s="261">
        <f>IF(N250="snížená",J250,0)</f>
        <v>0</v>
      </c>
      <c r="BG250" s="261">
        <f>IF(N250="zákl. přenesená",J250,0)</f>
        <v>0</v>
      </c>
      <c r="BH250" s="261">
        <f>IF(N250="sníž. přenesená",J250,0)</f>
        <v>0</v>
      </c>
      <c r="BI250" s="261">
        <f>IF(N250="nulová",J250,0)</f>
        <v>0</v>
      </c>
      <c r="BJ250" s="18" t="s">
        <v>93</v>
      </c>
      <c r="BK250" s="261">
        <f>ROUND(I250*H250,2)</f>
        <v>0</v>
      </c>
      <c r="BL250" s="18" t="s">
        <v>185</v>
      </c>
      <c r="BM250" s="260" t="s">
        <v>899</v>
      </c>
    </row>
    <row r="251" spans="1:51" s="13" customFormat="1" ht="12">
      <c r="A251" s="13"/>
      <c r="B251" s="262"/>
      <c r="C251" s="263"/>
      <c r="D251" s="264" t="s">
        <v>187</v>
      </c>
      <c r="E251" s="265" t="s">
        <v>1</v>
      </c>
      <c r="F251" s="266" t="s">
        <v>900</v>
      </c>
      <c r="G251" s="263"/>
      <c r="H251" s="265" t="s">
        <v>1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2" t="s">
        <v>187</v>
      </c>
      <c r="AU251" s="272" t="s">
        <v>95</v>
      </c>
      <c r="AV251" s="13" t="s">
        <v>93</v>
      </c>
      <c r="AW251" s="13" t="s">
        <v>41</v>
      </c>
      <c r="AX251" s="13" t="s">
        <v>86</v>
      </c>
      <c r="AY251" s="272" t="s">
        <v>178</v>
      </c>
    </row>
    <row r="252" spans="1:51" s="15" customFormat="1" ht="12">
      <c r="A252" s="15"/>
      <c r="B252" s="284"/>
      <c r="C252" s="285"/>
      <c r="D252" s="264" t="s">
        <v>187</v>
      </c>
      <c r="E252" s="286" t="s">
        <v>1</v>
      </c>
      <c r="F252" s="287" t="s">
        <v>901</v>
      </c>
      <c r="G252" s="285"/>
      <c r="H252" s="288">
        <v>1.8</v>
      </c>
      <c r="I252" s="289"/>
      <c r="J252" s="285"/>
      <c r="K252" s="285"/>
      <c r="L252" s="290"/>
      <c r="M252" s="291"/>
      <c r="N252" s="292"/>
      <c r="O252" s="292"/>
      <c r="P252" s="292"/>
      <c r="Q252" s="292"/>
      <c r="R252" s="292"/>
      <c r="S252" s="292"/>
      <c r="T252" s="29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4" t="s">
        <v>187</v>
      </c>
      <c r="AU252" s="294" t="s">
        <v>95</v>
      </c>
      <c r="AV252" s="15" t="s">
        <v>95</v>
      </c>
      <c r="AW252" s="15" t="s">
        <v>41</v>
      </c>
      <c r="AX252" s="15" t="s">
        <v>86</v>
      </c>
      <c r="AY252" s="294" t="s">
        <v>178</v>
      </c>
    </row>
    <row r="253" spans="1:51" s="14" customFormat="1" ht="12">
      <c r="A253" s="14"/>
      <c r="B253" s="273"/>
      <c r="C253" s="274"/>
      <c r="D253" s="264" t="s">
        <v>187</v>
      </c>
      <c r="E253" s="275" t="s">
        <v>737</v>
      </c>
      <c r="F253" s="276" t="s">
        <v>860</v>
      </c>
      <c r="G253" s="274"/>
      <c r="H253" s="277">
        <v>1.8</v>
      </c>
      <c r="I253" s="278"/>
      <c r="J253" s="274"/>
      <c r="K253" s="274"/>
      <c r="L253" s="279"/>
      <c r="M253" s="280"/>
      <c r="N253" s="281"/>
      <c r="O253" s="281"/>
      <c r="P253" s="281"/>
      <c r="Q253" s="281"/>
      <c r="R253" s="281"/>
      <c r="S253" s="281"/>
      <c r="T253" s="28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3" t="s">
        <v>187</v>
      </c>
      <c r="AU253" s="283" t="s">
        <v>95</v>
      </c>
      <c r="AV253" s="14" t="s">
        <v>196</v>
      </c>
      <c r="AW253" s="14" t="s">
        <v>41</v>
      </c>
      <c r="AX253" s="14" t="s">
        <v>93</v>
      </c>
      <c r="AY253" s="283" t="s">
        <v>178</v>
      </c>
    </row>
    <row r="254" spans="1:65" s="2" customFormat="1" ht="16.5" customHeight="1">
      <c r="A254" s="40"/>
      <c r="B254" s="41"/>
      <c r="C254" s="249" t="s">
        <v>392</v>
      </c>
      <c r="D254" s="249" t="s">
        <v>180</v>
      </c>
      <c r="E254" s="250" t="s">
        <v>861</v>
      </c>
      <c r="F254" s="251" t="s">
        <v>862</v>
      </c>
      <c r="G254" s="252" t="s">
        <v>223</v>
      </c>
      <c r="H254" s="253">
        <v>1.8</v>
      </c>
      <c r="I254" s="254"/>
      <c r="J254" s="255">
        <f>ROUND(I254*H254,2)</f>
        <v>0</v>
      </c>
      <c r="K254" s="251" t="s">
        <v>184</v>
      </c>
      <c r="L254" s="46"/>
      <c r="M254" s="256" t="s">
        <v>1</v>
      </c>
      <c r="N254" s="257" t="s">
        <v>51</v>
      </c>
      <c r="O254" s="93"/>
      <c r="P254" s="258">
        <f>O254*H254</f>
        <v>0</v>
      </c>
      <c r="Q254" s="258">
        <v>0</v>
      </c>
      <c r="R254" s="258">
        <f>Q254*H254</f>
        <v>0</v>
      </c>
      <c r="S254" s="258">
        <v>0</v>
      </c>
      <c r="T254" s="259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60" t="s">
        <v>185</v>
      </c>
      <c r="AT254" s="260" t="s">
        <v>180</v>
      </c>
      <c r="AU254" s="260" t="s">
        <v>95</v>
      </c>
      <c r="AY254" s="18" t="s">
        <v>178</v>
      </c>
      <c r="BE254" s="261">
        <f>IF(N254="základní",J254,0)</f>
        <v>0</v>
      </c>
      <c r="BF254" s="261">
        <f>IF(N254="snížená",J254,0)</f>
        <v>0</v>
      </c>
      <c r="BG254" s="261">
        <f>IF(N254="zákl. přenesená",J254,0)</f>
        <v>0</v>
      </c>
      <c r="BH254" s="261">
        <f>IF(N254="sníž. přenesená",J254,0)</f>
        <v>0</v>
      </c>
      <c r="BI254" s="261">
        <f>IF(N254="nulová",J254,0)</f>
        <v>0</v>
      </c>
      <c r="BJ254" s="18" t="s">
        <v>93</v>
      </c>
      <c r="BK254" s="261">
        <f>ROUND(I254*H254,2)</f>
        <v>0</v>
      </c>
      <c r="BL254" s="18" t="s">
        <v>185</v>
      </c>
      <c r="BM254" s="260" t="s">
        <v>902</v>
      </c>
    </row>
    <row r="255" spans="1:51" s="15" customFormat="1" ht="12">
      <c r="A255" s="15"/>
      <c r="B255" s="284"/>
      <c r="C255" s="285"/>
      <c r="D255" s="264" t="s">
        <v>187</v>
      </c>
      <c r="E255" s="286" t="s">
        <v>1</v>
      </c>
      <c r="F255" s="287" t="s">
        <v>737</v>
      </c>
      <c r="G255" s="285"/>
      <c r="H255" s="288">
        <v>1.8</v>
      </c>
      <c r="I255" s="289"/>
      <c r="J255" s="285"/>
      <c r="K255" s="285"/>
      <c r="L255" s="290"/>
      <c r="M255" s="291"/>
      <c r="N255" s="292"/>
      <c r="O255" s="292"/>
      <c r="P255" s="292"/>
      <c r="Q255" s="292"/>
      <c r="R255" s="292"/>
      <c r="S255" s="292"/>
      <c r="T255" s="29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4" t="s">
        <v>187</v>
      </c>
      <c r="AU255" s="294" t="s">
        <v>95</v>
      </c>
      <c r="AV255" s="15" t="s">
        <v>95</v>
      </c>
      <c r="AW255" s="15" t="s">
        <v>41</v>
      </c>
      <c r="AX255" s="15" t="s">
        <v>93</v>
      </c>
      <c r="AY255" s="294" t="s">
        <v>178</v>
      </c>
    </row>
    <row r="256" spans="1:65" s="2" customFormat="1" ht="16.5" customHeight="1">
      <c r="A256" s="40"/>
      <c r="B256" s="41"/>
      <c r="C256" s="249" t="s">
        <v>398</v>
      </c>
      <c r="D256" s="249" t="s">
        <v>180</v>
      </c>
      <c r="E256" s="250" t="s">
        <v>864</v>
      </c>
      <c r="F256" s="251" t="s">
        <v>865</v>
      </c>
      <c r="G256" s="252" t="s">
        <v>223</v>
      </c>
      <c r="H256" s="253">
        <v>1.8</v>
      </c>
      <c r="I256" s="254"/>
      <c r="J256" s="255">
        <f>ROUND(I256*H256,2)</f>
        <v>0</v>
      </c>
      <c r="K256" s="251" t="s">
        <v>184</v>
      </c>
      <c r="L256" s="46"/>
      <c r="M256" s="256" t="s">
        <v>1</v>
      </c>
      <c r="N256" s="257" t="s">
        <v>51</v>
      </c>
      <c r="O256" s="93"/>
      <c r="P256" s="258">
        <f>O256*H256</f>
        <v>0</v>
      </c>
      <c r="Q256" s="258">
        <v>0</v>
      </c>
      <c r="R256" s="258">
        <f>Q256*H256</f>
        <v>0</v>
      </c>
      <c r="S256" s="258">
        <v>0</v>
      </c>
      <c r="T256" s="25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60" t="s">
        <v>185</v>
      </c>
      <c r="AT256" s="260" t="s">
        <v>180</v>
      </c>
      <c r="AU256" s="260" t="s">
        <v>95</v>
      </c>
      <c r="AY256" s="18" t="s">
        <v>178</v>
      </c>
      <c r="BE256" s="261">
        <f>IF(N256="základní",J256,0)</f>
        <v>0</v>
      </c>
      <c r="BF256" s="261">
        <f>IF(N256="snížená",J256,0)</f>
        <v>0</v>
      </c>
      <c r="BG256" s="261">
        <f>IF(N256="zákl. přenesená",J256,0)</f>
        <v>0</v>
      </c>
      <c r="BH256" s="261">
        <f>IF(N256="sníž. přenesená",J256,0)</f>
        <v>0</v>
      </c>
      <c r="BI256" s="261">
        <f>IF(N256="nulová",J256,0)</f>
        <v>0</v>
      </c>
      <c r="BJ256" s="18" t="s">
        <v>93</v>
      </c>
      <c r="BK256" s="261">
        <f>ROUND(I256*H256,2)</f>
        <v>0</v>
      </c>
      <c r="BL256" s="18" t="s">
        <v>185</v>
      </c>
      <c r="BM256" s="260" t="s">
        <v>903</v>
      </c>
    </row>
    <row r="257" spans="1:51" s="13" customFormat="1" ht="12">
      <c r="A257" s="13"/>
      <c r="B257" s="262"/>
      <c r="C257" s="263"/>
      <c r="D257" s="264" t="s">
        <v>187</v>
      </c>
      <c r="E257" s="265" t="s">
        <v>1</v>
      </c>
      <c r="F257" s="266" t="s">
        <v>867</v>
      </c>
      <c r="G257" s="263"/>
      <c r="H257" s="265" t="s">
        <v>1</v>
      </c>
      <c r="I257" s="267"/>
      <c r="J257" s="263"/>
      <c r="K257" s="263"/>
      <c r="L257" s="268"/>
      <c r="M257" s="269"/>
      <c r="N257" s="270"/>
      <c r="O257" s="270"/>
      <c r="P257" s="270"/>
      <c r="Q257" s="270"/>
      <c r="R257" s="270"/>
      <c r="S257" s="270"/>
      <c r="T257" s="27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2" t="s">
        <v>187</v>
      </c>
      <c r="AU257" s="272" t="s">
        <v>95</v>
      </c>
      <c r="AV257" s="13" t="s">
        <v>93</v>
      </c>
      <c r="AW257" s="13" t="s">
        <v>41</v>
      </c>
      <c r="AX257" s="13" t="s">
        <v>86</v>
      </c>
      <c r="AY257" s="272" t="s">
        <v>178</v>
      </c>
    </row>
    <row r="258" spans="1:51" s="15" customFormat="1" ht="12">
      <c r="A258" s="15"/>
      <c r="B258" s="284"/>
      <c r="C258" s="285"/>
      <c r="D258" s="264" t="s">
        <v>187</v>
      </c>
      <c r="E258" s="286" t="s">
        <v>1</v>
      </c>
      <c r="F258" s="287" t="s">
        <v>904</v>
      </c>
      <c r="G258" s="285"/>
      <c r="H258" s="288">
        <v>1.8</v>
      </c>
      <c r="I258" s="289"/>
      <c r="J258" s="285"/>
      <c r="K258" s="285"/>
      <c r="L258" s="290"/>
      <c r="M258" s="316"/>
      <c r="N258" s="317"/>
      <c r="O258" s="317"/>
      <c r="P258" s="317"/>
      <c r="Q258" s="317"/>
      <c r="R258" s="317"/>
      <c r="S258" s="317"/>
      <c r="T258" s="318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94" t="s">
        <v>187</v>
      </c>
      <c r="AU258" s="294" t="s">
        <v>95</v>
      </c>
      <c r="AV258" s="15" t="s">
        <v>95</v>
      </c>
      <c r="AW258" s="15" t="s">
        <v>41</v>
      </c>
      <c r="AX258" s="15" t="s">
        <v>93</v>
      </c>
      <c r="AY258" s="294" t="s">
        <v>178</v>
      </c>
    </row>
    <row r="259" spans="1:31" s="2" customFormat="1" ht="6.95" customHeight="1">
      <c r="A259" s="40"/>
      <c r="B259" s="68"/>
      <c r="C259" s="69"/>
      <c r="D259" s="69"/>
      <c r="E259" s="69"/>
      <c r="F259" s="69"/>
      <c r="G259" s="69"/>
      <c r="H259" s="69"/>
      <c r="I259" s="198"/>
      <c r="J259" s="69"/>
      <c r="K259" s="69"/>
      <c r="L259" s="46"/>
      <c r="M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</sheetData>
  <sheetProtection password="C9CD" sheet="1" objects="1" scenarios="1" formatColumns="0" formatRows="0" autoFilter="0"/>
  <autoFilter ref="C121:K258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  <c r="AZ2" s="149" t="s">
        <v>905</v>
      </c>
      <c r="BA2" s="149" t="s">
        <v>1</v>
      </c>
      <c r="BB2" s="149" t="s">
        <v>1</v>
      </c>
      <c r="BC2" s="149" t="s">
        <v>906</v>
      </c>
      <c r="BD2" s="149" t="s">
        <v>95</v>
      </c>
    </row>
    <row r="3" spans="2:56" s="1" customFormat="1" ht="6.95" customHeight="1">
      <c r="B3" s="150"/>
      <c r="C3" s="151"/>
      <c r="D3" s="151"/>
      <c r="E3" s="151"/>
      <c r="F3" s="151"/>
      <c r="G3" s="151"/>
      <c r="H3" s="151"/>
      <c r="I3" s="152"/>
      <c r="J3" s="151"/>
      <c r="K3" s="151"/>
      <c r="L3" s="21"/>
      <c r="AT3" s="18" t="s">
        <v>95</v>
      </c>
      <c r="AZ3" s="149" t="s">
        <v>907</v>
      </c>
      <c r="BA3" s="149" t="s">
        <v>1</v>
      </c>
      <c r="BB3" s="149" t="s">
        <v>1</v>
      </c>
      <c r="BC3" s="149" t="s">
        <v>908</v>
      </c>
      <c r="BD3" s="149" t="s">
        <v>95</v>
      </c>
    </row>
    <row r="4" spans="2:56" s="1" customFormat="1" ht="24.95" customHeight="1">
      <c r="B4" s="21"/>
      <c r="D4" s="153" t="s">
        <v>127</v>
      </c>
      <c r="I4" s="148"/>
      <c r="L4" s="21"/>
      <c r="M4" s="154" t="s">
        <v>10</v>
      </c>
      <c r="AT4" s="18" t="s">
        <v>4</v>
      </c>
      <c r="AZ4" s="149" t="s">
        <v>909</v>
      </c>
      <c r="BA4" s="149" t="s">
        <v>1</v>
      </c>
      <c r="BB4" s="149" t="s">
        <v>1</v>
      </c>
      <c r="BC4" s="149" t="s">
        <v>910</v>
      </c>
      <c r="BD4" s="149" t="s">
        <v>95</v>
      </c>
    </row>
    <row r="5" spans="2:56" s="1" customFormat="1" ht="6.95" customHeight="1">
      <c r="B5" s="21"/>
      <c r="I5" s="148"/>
      <c r="L5" s="21"/>
      <c r="AZ5" s="149" t="s">
        <v>911</v>
      </c>
      <c r="BA5" s="149" t="s">
        <v>1</v>
      </c>
      <c r="BB5" s="149" t="s">
        <v>1</v>
      </c>
      <c r="BC5" s="149" t="s">
        <v>912</v>
      </c>
      <c r="BD5" s="149" t="s">
        <v>95</v>
      </c>
    </row>
    <row r="6" spans="2:12" s="1" customFormat="1" ht="12" customHeight="1">
      <c r="B6" s="21"/>
      <c r="D6" s="155" t="s">
        <v>16</v>
      </c>
      <c r="I6" s="148"/>
      <c r="L6" s="21"/>
    </row>
    <row r="7" spans="2:12" s="1" customFormat="1" ht="16.5" customHeight="1">
      <c r="B7" s="21"/>
      <c r="E7" s="156" t="str">
        <f>'Rekapitulace stavby'!K6</f>
        <v>REVITALIZACE CENTRÁLNÍHO PROSTORU NOVÝCH SADŮ</v>
      </c>
      <c r="F7" s="155"/>
      <c r="G7" s="155"/>
      <c r="H7" s="155"/>
      <c r="I7" s="148"/>
      <c r="L7" s="21"/>
    </row>
    <row r="8" spans="2:12" s="1" customFormat="1" ht="12" customHeight="1">
      <c r="B8" s="21"/>
      <c r="D8" s="155" t="s">
        <v>136</v>
      </c>
      <c r="I8" s="148"/>
      <c r="L8" s="21"/>
    </row>
    <row r="9" spans="1:31" s="2" customFormat="1" ht="16.5" customHeight="1">
      <c r="A9" s="40"/>
      <c r="B9" s="46"/>
      <c r="C9" s="40"/>
      <c r="D9" s="40"/>
      <c r="E9" s="156" t="s">
        <v>734</v>
      </c>
      <c r="F9" s="40"/>
      <c r="G9" s="40"/>
      <c r="H9" s="40"/>
      <c r="I9" s="157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55" t="s">
        <v>142</v>
      </c>
      <c r="E10" s="40"/>
      <c r="F10" s="40"/>
      <c r="G10" s="40"/>
      <c r="H10" s="40"/>
      <c r="I10" s="157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24.75" customHeight="1">
      <c r="A11" s="40"/>
      <c r="B11" s="46"/>
      <c r="C11" s="40"/>
      <c r="D11" s="40"/>
      <c r="E11" s="158" t="s">
        <v>913</v>
      </c>
      <c r="F11" s="40"/>
      <c r="G11" s="40"/>
      <c r="H11" s="40"/>
      <c r="I11" s="157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7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55" t="s">
        <v>18</v>
      </c>
      <c r="E13" s="40"/>
      <c r="F13" s="143" t="s">
        <v>19</v>
      </c>
      <c r="G13" s="40"/>
      <c r="H13" s="40"/>
      <c r="I13" s="159" t="s">
        <v>20</v>
      </c>
      <c r="J13" s="143" t="s">
        <v>21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5" t="s">
        <v>22</v>
      </c>
      <c r="E14" s="40"/>
      <c r="F14" s="143" t="s">
        <v>23</v>
      </c>
      <c r="G14" s="40"/>
      <c r="H14" s="40"/>
      <c r="I14" s="159" t="s">
        <v>24</v>
      </c>
      <c r="J14" s="160" t="str">
        <f>'Rekapitulace stavby'!AN8</f>
        <v>2. 7. 2020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61" t="s">
        <v>26</v>
      </c>
      <c r="E15" s="40"/>
      <c r="F15" s="162" t="s">
        <v>27</v>
      </c>
      <c r="G15" s="40"/>
      <c r="H15" s="40"/>
      <c r="I15" s="163" t="s">
        <v>28</v>
      </c>
      <c r="J15" s="162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55" t="s">
        <v>30</v>
      </c>
      <c r="E16" s="40"/>
      <c r="F16" s="40"/>
      <c r="G16" s="40"/>
      <c r="H16" s="40"/>
      <c r="I16" s="159" t="s">
        <v>31</v>
      </c>
      <c r="J16" s="143" t="s">
        <v>32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43" t="s">
        <v>33</v>
      </c>
      <c r="F17" s="40"/>
      <c r="G17" s="40"/>
      <c r="H17" s="40"/>
      <c r="I17" s="159" t="s">
        <v>34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7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55" t="s">
        <v>35</v>
      </c>
      <c r="E19" s="40"/>
      <c r="F19" s="40"/>
      <c r="G19" s="40"/>
      <c r="H19" s="40"/>
      <c r="I19" s="159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9" t="s">
        <v>34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7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55" t="s">
        <v>37</v>
      </c>
      <c r="E22" s="40"/>
      <c r="F22" s="40"/>
      <c r="G22" s="40"/>
      <c r="H22" s="40"/>
      <c r="I22" s="159" t="s">
        <v>31</v>
      </c>
      <c r="J22" s="143" t="s">
        <v>38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43" t="s">
        <v>39</v>
      </c>
      <c r="F23" s="40"/>
      <c r="G23" s="40"/>
      <c r="H23" s="40"/>
      <c r="I23" s="159" t="s">
        <v>34</v>
      </c>
      <c r="J23" s="143" t="s">
        <v>40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7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55" t="s">
        <v>42</v>
      </c>
      <c r="E25" s="40"/>
      <c r="F25" s="40"/>
      <c r="G25" s="40"/>
      <c r="H25" s="40"/>
      <c r="I25" s="159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9" t="s">
        <v>34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7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55" t="s">
        <v>44</v>
      </c>
      <c r="E28" s="40"/>
      <c r="F28" s="40"/>
      <c r="G28" s="40"/>
      <c r="H28" s="40"/>
      <c r="I28" s="157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64"/>
      <c r="B29" s="165"/>
      <c r="C29" s="164"/>
      <c r="D29" s="164"/>
      <c r="E29" s="166" t="s">
        <v>1</v>
      </c>
      <c r="F29" s="166"/>
      <c r="G29" s="166"/>
      <c r="H29" s="166"/>
      <c r="I29" s="167"/>
      <c r="J29" s="164"/>
      <c r="K29" s="164"/>
      <c r="L29" s="168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7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9"/>
      <c r="E31" s="169"/>
      <c r="F31" s="169"/>
      <c r="G31" s="169"/>
      <c r="H31" s="169"/>
      <c r="I31" s="170"/>
      <c r="J31" s="169"/>
      <c r="K31" s="169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71" t="s">
        <v>46</v>
      </c>
      <c r="E32" s="40"/>
      <c r="F32" s="40"/>
      <c r="G32" s="40"/>
      <c r="H32" s="40"/>
      <c r="I32" s="157"/>
      <c r="J32" s="172">
        <f>ROUND(J122,2)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9"/>
      <c r="E33" s="169"/>
      <c r="F33" s="169"/>
      <c r="G33" s="169"/>
      <c r="H33" s="169"/>
      <c r="I33" s="170"/>
      <c r="J33" s="169"/>
      <c r="K33" s="169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73" t="s">
        <v>48</v>
      </c>
      <c r="G34" s="40"/>
      <c r="H34" s="40"/>
      <c r="I34" s="174" t="s">
        <v>47</v>
      </c>
      <c r="J34" s="173" t="s">
        <v>49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75" t="s">
        <v>50</v>
      </c>
      <c r="E35" s="155" t="s">
        <v>51</v>
      </c>
      <c r="F35" s="176">
        <f>ROUND((SUM(BE122:BE229)),2)</f>
        <v>0</v>
      </c>
      <c r="G35" s="40"/>
      <c r="H35" s="40"/>
      <c r="I35" s="177">
        <v>0.21</v>
      </c>
      <c r="J35" s="176">
        <f>ROUND(((SUM(BE122:BE229))*I35),2)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55" t="s">
        <v>52</v>
      </c>
      <c r="F36" s="176">
        <f>ROUND((SUM(BF122:BF229)),2)</f>
        <v>0</v>
      </c>
      <c r="G36" s="40"/>
      <c r="H36" s="40"/>
      <c r="I36" s="177">
        <v>0.15</v>
      </c>
      <c r="J36" s="176">
        <f>ROUND(((SUM(BF122:BF229))*I36),2)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5" t="s">
        <v>53</v>
      </c>
      <c r="F37" s="176">
        <f>ROUND((SUM(BG122:BG229)),2)</f>
        <v>0</v>
      </c>
      <c r="G37" s="40"/>
      <c r="H37" s="40"/>
      <c r="I37" s="177">
        <v>0.21</v>
      </c>
      <c r="J37" s="17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55" t="s">
        <v>54</v>
      </c>
      <c r="F38" s="176">
        <f>ROUND((SUM(BH122:BH229)),2)</f>
        <v>0</v>
      </c>
      <c r="G38" s="40"/>
      <c r="H38" s="40"/>
      <c r="I38" s="177">
        <v>0.15</v>
      </c>
      <c r="J38" s="17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55" t="s">
        <v>55</v>
      </c>
      <c r="F39" s="176">
        <f>ROUND((SUM(BI122:BI229)),2)</f>
        <v>0</v>
      </c>
      <c r="G39" s="40"/>
      <c r="H39" s="40"/>
      <c r="I39" s="177">
        <v>0</v>
      </c>
      <c r="J39" s="17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7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8"/>
      <c r="D41" s="179" t="s">
        <v>56</v>
      </c>
      <c r="E41" s="180"/>
      <c r="F41" s="180"/>
      <c r="G41" s="181" t="s">
        <v>57</v>
      </c>
      <c r="H41" s="182" t="s">
        <v>58</v>
      </c>
      <c r="I41" s="183"/>
      <c r="J41" s="184">
        <f>SUM(J32:J39)</f>
        <v>0</v>
      </c>
      <c r="K41" s="185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157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2" customFormat="1" ht="14.4" customHeight="1">
      <c r="B49" s="65"/>
      <c r="D49" s="186" t="s">
        <v>59</v>
      </c>
      <c r="E49" s="187"/>
      <c r="F49" s="187"/>
      <c r="G49" s="186" t="s">
        <v>60</v>
      </c>
      <c r="H49" s="187"/>
      <c r="I49" s="188"/>
      <c r="J49" s="187"/>
      <c r="K49" s="187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89" t="s">
        <v>61</v>
      </c>
      <c r="E60" s="190"/>
      <c r="F60" s="191" t="s">
        <v>62</v>
      </c>
      <c r="G60" s="189" t="s">
        <v>61</v>
      </c>
      <c r="H60" s="190"/>
      <c r="I60" s="192"/>
      <c r="J60" s="193" t="s">
        <v>62</v>
      </c>
      <c r="K60" s="190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86" t="s">
        <v>63</v>
      </c>
      <c r="E64" s="194"/>
      <c r="F64" s="194"/>
      <c r="G64" s="186" t="s">
        <v>64</v>
      </c>
      <c r="H64" s="194"/>
      <c r="I64" s="195"/>
      <c r="J64" s="194"/>
      <c r="K64" s="194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89" t="s">
        <v>61</v>
      </c>
      <c r="E75" s="190"/>
      <c r="F75" s="191" t="s">
        <v>62</v>
      </c>
      <c r="G75" s="189" t="s">
        <v>61</v>
      </c>
      <c r="H75" s="190"/>
      <c r="I75" s="192"/>
      <c r="J75" s="193" t="s">
        <v>62</v>
      </c>
      <c r="K75" s="190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96"/>
      <c r="C76" s="197"/>
      <c r="D76" s="197"/>
      <c r="E76" s="197"/>
      <c r="F76" s="197"/>
      <c r="G76" s="197"/>
      <c r="H76" s="197"/>
      <c r="I76" s="198"/>
      <c r="J76" s="197"/>
      <c r="K76" s="19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99"/>
      <c r="C80" s="200"/>
      <c r="D80" s="200"/>
      <c r="E80" s="200"/>
      <c r="F80" s="200"/>
      <c r="G80" s="200"/>
      <c r="H80" s="200"/>
      <c r="I80" s="201"/>
      <c r="J80" s="200"/>
      <c r="K80" s="200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152</v>
      </c>
      <c r="D81" s="42"/>
      <c r="E81" s="42"/>
      <c r="F81" s="42"/>
      <c r="G81" s="42"/>
      <c r="H81" s="42"/>
      <c r="I81" s="157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7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7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202" t="str">
        <f>E7</f>
        <v>REVITALIZACE CENTRÁLNÍHO PROSTORU NOVÝCH SADŮ</v>
      </c>
      <c r="F84" s="33"/>
      <c r="G84" s="33"/>
      <c r="H84" s="33"/>
      <c r="I84" s="157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136</v>
      </c>
      <c r="D85" s="23"/>
      <c r="E85" s="23"/>
      <c r="F85" s="23"/>
      <c r="G85" s="23"/>
      <c r="H85" s="23"/>
      <c r="I85" s="148"/>
      <c r="J85" s="23"/>
      <c r="K85" s="23"/>
      <c r="L85" s="21"/>
    </row>
    <row r="86" spans="1:31" s="2" customFormat="1" ht="16.5" customHeight="1">
      <c r="A86" s="40"/>
      <c r="B86" s="41"/>
      <c r="C86" s="42"/>
      <c r="D86" s="42"/>
      <c r="E86" s="202" t="s">
        <v>734</v>
      </c>
      <c r="F86" s="42"/>
      <c r="G86" s="42"/>
      <c r="H86" s="42"/>
      <c r="I86" s="157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142</v>
      </c>
      <c r="D87" s="42"/>
      <c r="E87" s="42"/>
      <c r="F87" s="42"/>
      <c r="G87" s="42"/>
      <c r="H87" s="42"/>
      <c r="I87" s="157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4.75" customHeight="1">
      <c r="A88" s="40"/>
      <c r="B88" s="41"/>
      <c r="C88" s="42"/>
      <c r="D88" s="42"/>
      <c r="E88" s="78" t="str">
        <f>E11</f>
        <v>SO 03.1.B - Štěrkový trávník, kostky trávník - Biologická část - založení, rozvojová péče (do předání trávníku)</v>
      </c>
      <c r="F88" s="42"/>
      <c r="G88" s="42"/>
      <c r="H88" s="42"/>
      <c r="I88" s="157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7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22</v>
      </c>
      <c r="D90" s="42"/>
      <c r="E90" s="42"/>
      <c r="F90" s="28" t="str">
        <f>F14</f>
        <v>BRNO</v>
      </c>
      <c r="G90" s="42"/>
      <c r="H90" s="42"/>
      <c r="I90" s="159" t="s">
        <v>24</v>
      </c>
      <c r="J90" s="81" t="str">
        <f>IF(J14="","",J14)</f>
        <v>2. 7. 2020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7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E17</f>
        <v>Statutání město Brno -Městská část Brno-střed</v>
      </c>
      <c r="G92" s="42"/>
      <c r="H92" s="42"/>
      <c r="I92" s="159" t="s">
        <v>37</v>
      </c>
      <c r="J92" s="38" t="str">
        <f>E23</f>
        <v>Ing. Magr. Lucie Radilová, DiS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35</v>
      </c>
      <c r="D93" s="42"/>
      <c r="E93" s="42"/>
      <c r="F93" s="28" t="str">
        <f>IF(E20="","",E20)</f>
        <v>Vyplň údaj</v>
      </c>
      <c r="G93" s="42"/>
      <c r="H93" s="42"/>
      <c r="I93" s="159" t="s">
        <v>42</v>
      </c>
      <c r="J93" s="38" t="str">
        <f>E26</f>
        <v xml:space="preserve"> 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157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9.25" customHeight="1">
      <c r="A95" s="40"/>
      <c r="B95" s="41"/>
      <c r="C95" s="203" t="s">
        <v>153</v>
      </c>
      <c r="D95" s="204"/>
      <c r="E95" s="204"/>
      <c r="F95" s="204"/>
      <c r="G95" s="204"/>
      <c r="H95" s="204"/>
      <c r="I95" s="205"/>
      <c r="J95" s="206" t="s">
        <v>154</v>
      </c>
      <c r="K95" s="204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7"/>
      <c r="J96" s="42"/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47" s="2" customFormat="1" ht="22.8" customHeight="1">
      <c r="A97" s="40"/>
      <c r="B97" s="41"/>
      <c r="C97" s="207" t="s">
        <v>155</v>
      </c>
      <c r="D97" s="42"/>
      <c r="E97" s="42"/>
      <c r="F97" s="42"/>
      <c r="G97" s="42"/>
      <c r="H97" s="42"/>
      <c r="I97" s="157"/>
      <c r="J97" s="112">
        <f>J122</f>
        <v>0</v>
      </c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U97" s="18" t="s">
        <v>156</v>
      </c>
    </row>
    <row r="98" spans="1:31" s="9" customFormat="1" ht="24.95" customHeight="1">
      <c r="A98" s="9"/>
      <c r="B98" s="208"/>
      <c r="C98" s="209"/>
      <c r="D98" s="210" t="s">
        <v>157</v>
      </c>
      <c r="E98" s="211"/>
      <c r="F98" s="211"/>
      <c r="G98" s="211"/>
      <c r="H98" s="211"/>
      <c r="I98" s="212"/>
      <c r="J98" s="213">
        <f>J123</f>
        <v>0</v>
      </c>
      <c r="K98" s="209"/>
      <c r="L98" s="21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15"/>
      <c r="C99" s="135"/>
      <c r="D99" s="216" t="s">
        <v>914</v>
      </c>
      <c r="E99" s="217"/>
      <c r="F99" s="217"/>
      <c r="G99" s="217"/>
      <c r="H99" s="217"/>
      <c r="I99" s="218"/>
      <c r="J99" s="219">
        <f>J124</f>
        <v>0</v>
      </c>
      <c r="K99" s="135"/>
      <c r="L99" s="22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5"/>
      <c r="C100" s="135"/>
      <c r="D100" s="216" t="s">
        <v>915</v>
      </c>
      <c r="E100" s="217"/>
      <c r="F100" s="217"/>
      <c r="G100" s="217"/>
      <c r="H100" s="217"/>
      <c r="I100" s="218"/>
      <c r="J100" s="219">
        <f>J199</f>
        <v>0</v>
      </c>
      <c r="K100" s="135"/>
      <c r="L100" s="22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157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198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20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4" t="s">
        <v>163</v>
      </c>
      <c r="D107" s="42"/>
      <c r="E107" s="42"/>
      <c r="F107" s="42"/>
      <c r="G107" s="42"/>
      <c r="H107" s="42"/>
      <c r="I107" s="157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157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157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202" t="str">
        <f>E7</f>
        <v>REVITALIZACE CENTRÁLNÍHO PROSTORU NOVÝCH SADŮ</v>
      </c>
      <c r="F110" s="33"/>
      <c r="G110" s="33"/>
      <c r="H110" s="33"/>
      <c r="I110" s="157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2:12" s="1" customFormat="1" ht="12" customHeight="1">
      <c r="B111" s="22"/>
      <c r="C111" s="33" t="s">
        <v>136</v>
      </c>
      <c r="D111" s="23"/>
      <c r="E111" s="23"/>
      <c r="F111" s="23"/>
      <c r="G111" s="23"/>
      <c r="H111" s="23"/>
      <c r="I111" s="148"/>
      <c r="J111" s="23"/>
      <c r="K111" s="23"/>
      <c r="L111" s="21"/>
    </row>
    <row r="112" spans="1:31" s="2" customFormat="1" ht="16.5" customHeight="1">
      <c r="A112" s="40"/>
      <c r="B112" s="41"/>
      <c r="C112" s="42"/>
      <c r="D112" s="42"/>
      <c r="E112" s="202" t="s">
        <v>734</v>
      </c>
      <c r="F112" s="42"/>
      <c r="G112" s="42"/>
      <c r="H112" s="42"/>
      <c r="I112" s="157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142</v>
      </c>
      <c r="D113" s="42"/>
      <c r="E113" s="42"/>
      <c r="F113" s="42"/>
      <c r="G113" s="42"/>
      <c r="H113" s="42"/>
      <c r="I113" s="157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4.75" customHeight="1">
      <c r="A114" s="40"/>
      <c r="B114" s="41"/>
      <c r="C114" s="42"/>
      <c r="D114" s="42"/>
      <c r="E114" s="78" t="str">
        <f>E11</f>
        <v>SO 03.1.B - Štěrkový trávník, kostky trávník - Biologická část - založení, rozvojová péče (do předání trávníku)</v>
      </c>
      <c r="F114" s="42"/>
      <c r="G114" s="42"/>
      <c r="H114" s="42"/>
      <c r="I114" s="157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157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22</v>
      </c>
      <c r="D116" s="42"/>
      <c r="E116" s="42"/>
      <c r="F116" s="28" t="str">
        <f>F14</f>
        <v>BRNO</v>
      </c>
      <c r="G116" s="42"/>
      <c r="H116" s="42"/>
      <c r="I116" s="159" t="s">
        <v>24</v>
      </c>
      <c r="J116" s="81" t="str">
        <f>IF(J14="","",J14)</f>
        <v>2. 7. 2020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157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5.65" customHeight="1">
      <c r="A118" s="40"/>
      <c r="B118" s="41"/>
      <c r="C118" s="33" t="s">
        <v>30</v>
      </c>
      <c r="D118" s="42"/>
      <c r="E118" s="42"/>
      <c r="F118" s="28" t="str">
        <f>E17</f>
        <v>Statutání město Brno -Městská část Brno-střed</v>
      </c>
      <c r="G118" s="42"/>
      <c r="H118" s="42"/>
      <c r="I118" s="159" t="s">
        <v>37</v>
      </c>
      <c r="J118" s="38" t="str">
        <f>E23</f>
        <v>Ing. Magr. Lucie Radilová, DiS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5.15" customHeight="1">
      <c r="A119" s="40"/>
      <c r="B119" s="41"/>
      <c r="C119" s="33" t="s">
        <v>35</v>
      </c>
      <c r="D119" s="42"/>
      <c r="E119" s="42"/>
      <c r="F119" s="28" t="str">
        <f>IF(E20="","",E20)</f>
        <v>Vyplň údaj</v>
      </c>
      <c r="G119" s="42"/>
      <c r="H119" s="42"/>
      <c r="I119" s="159" t="s">
        <v>42</v>
      </c>
      <c r="J119" s="38" t="str">
        <f>E26</f>
        <v xml:space="preserve">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0.3" customHeight="1">
      <c r="A120" s="40"/>
      <c r="B120" s="41"/>
      <c r="C120" s="42"/>
      <c r="D120" s="42"/>
      <c r="E120" s="42"/>
      <c r="F120" s="42"/>
      <c r="G120" s="42"/>
      <c r="H120" s="42"/>
      <c r="I120" s="157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11" customFormat="1" ht="29.25" customHeight="1">
      <c r="A121" s="221"/>
      <c r="B121" s="222"/>
      <c r="C121" s="223" t="s">
        <v>164</v>
      </c>
      <c r="D121" s="224" t="s">
        <v>71</v>
      </c>
      <c r="E121" s="224" t="s">
        <v>67</v>
      </c>
      <c r="F121" s="224" t="s">
        <v>68</v>
      </c>
      <c r="G121" s="224" t="s">
        <v>165</v>
      </c>
      <c r="H121" s="224" t="s">
        <v>166</v>
      </c>
      <c r="I121" s="225" t="s">
        <v>167</v>
      </c>
      <c r="J121" s="224" t="s">
        <v>154</v>
      </c>
      <c r="K121" s="226" t="s">
        <v>168</v>
      </c>
      <c r="L121" s="227"/>
      <c r="M121" s="102" t="s">
        <v>1</v>
      </c>
      <c r="N121" s="103" t="s">
        <v>50</v>
      </c>
      <c r="O121" s="103" t="s">
        <v>169</v>
      </c>
      <c r="P121" s="103" t="s">
        <v>170</v>
      </c>
      <c r="Q121" s="103" t="s">
        <v>171</v>
      </c>
      <c r="R121" s="103" t="s">
        <v>172</v>
      </c>
      <c r="S121" s="103" t="s">
        <v>173</v>
      </c>
      <c r="T121" s="104" t="s">
        <v>174</v>
      </c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</row>
    <row r="122" spans="1:63" s="2" customFormat="1" ht="22.8" customHeight="1">
      <c r="A122" s="40"/>
      <c r="B122" s="41"/>
      <c r="C122" s="109" t="s">
        <v>175</v>
      </c>
      <c r="D122" s="42"/>
      <c r="E122" s="42"/>
      <c r="F122" s="42"/>
      <c r="G122" s="42"/>
      <c r="H122" s="42"/>
      <c r="I122" s="157"/>
      <c r="J122" s="228">
        <f>BK122</f>
        <v>0</v>
      </c>
      <c r="K122" s="42"/>
      <c r="L122" s="46"/>
      <c r="M122" s="105"/>
      <c r="N122" s="229"/>
      <c r="O122" s="106"/>
      <c r="P122" s="230">
        <f>P123</f>
        <v>0</v>
      </c>
      <c r="Q122" s="106"/>
      <c r="R122" s="230">
        <f>R123</f>
        <v>0.07737299999999998</v>
      </c>
      <c r="S122" s="106"/>
      <c r="T122" s="231">
        <f>T123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85</v>
      </c>
      <c r="AU122" s="18" t="s">
        <v>156</v>
      </c>
      <c r="BK122" s="232">
        <f>BK123</f>
        <v>0</v>
      </c>
    </row>
    <row r="123" spans="1:63" s="12" customFormat="1" ht="25.9" customHeight="1">
      <c r="A123" s="12"/>
      <c r="B123" s="233"/>
      <c r="C123" s="234"/>
      <c r="D123" s="235" t="s">
        <v>85</v>
      </c>
      <c r="E123" s="236" t="s">
        <v>176</v>
      </c>
      <c r="F123" s="236" t="s">
        <v>177</v>
      </c>
      <c r="G123" s="234"/>
      <c r="H123" s="234"/>
      <c r="I123" s="237"/>
      <c r="J123" s="238">
        <f>BK123</f>
        <v>0</v>
      </c>
      <c r="K123" s="234"/>
      <c r="L123" s="239"/>
      <c r="M123" s="240"/>
      <c r="N123" s="241"/>
      <c r="O123" s="241"/>
      <c r="P123" s="242">
        <f>P124+P199</f>
        <v>0</v>
      </c>
      <c r="Q123" s="241"/>
      <c r="R123" s="242">
        <f>R124+R199</f>
        <v>0.07737299999999998</v>
      </c>
      <c r="S123" s="241"/>
      <c r="T123" s="243">
        <f>T124+T199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4" t="s">
        <v>93</v>
      </c>
      <c r="AT123" s="245" t="s">
        <v>85</v>
      </c>
      <c r="AU123" s="245" t="s">
        <v>86</v>
      </c>
      <c r="AY123" s="244" t="s">
        <v>178</v>
      </c>
      <c r="BK123" s="246">
        <f>BK124+BK199</f>
        <v>0</v>
      </c>
    </row>
    <row r="124" spans="1:63" s="12" customFormat="1" ht="22.8" customHeight="1">
      <c r="A124" s="12"/>
      <c r="B124" s="233"/>
      <c r="C124" s="234"/>
      <c r="D124" s="235" t="s">
        <v>85</v>
      </c>
      <c r="E124" s="247" t="s">
        <v>916</v>
      </c>
      <c r="F124" s="247" t="s">
        <v>917</v>
      </c>
      <c r="G124" s="234"/>
      <c r="H124" s="234"/>
      <c r="I124" s="237"/>
      <c r="J124" s="248">
        <f>BK124</f>
        <v>0</v>
      </c>
      <c r="K124" s="234"/>
      <c r="L124" s="239"/>
      <c r="M124" s="240"/>
      <c r="N124" s="241"/>
      <c r="O124" s="241"/>
      <c r="P124" s="242">
        <f>SUM(P125:P198)</f>
        <v>0</v>
      </c>
      <c r="Q124" s="241"/>
      <c r="R124" s="242">
        <f>SUM(R125:R198)</f>
        <v>0.07114799999999999</v>
      </c>
      <c r="S124" s="241"/>
      <c r="T124" s="243">
        <f>SUM(T125:T198)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4" t="s">
        <v>93</v>
      </c>
      <c r="AT124" s="245" t="s">
        <v>85</v>
      </c>
      <c r="AU124" s="245" t="s">
        <v>93</v>
      </c>
      <c r="AY124" s="244" t="s">
        <v>178</v>
      </c>
      <c r="BK124" s="246">
        <f>SUM(BK125:BK198)</f>
        <v>0</v>
      </c>
    </row>
    <row r="125" spans="1:65" s="2" customFormat="1" ht="16.5" customHeight="1">
      <c r="A125" s="40"/>
      <c r="B125" s="41"/>
      <c r="C125" s="249" t="s">
        <v>93</v>
      </c>
      <c r="D125" s="249" t="s">
        <v>180</v>
      </c>
      <c r="E125" s="250" t="s">
        <v>475</v>
      </c>
      <c r="F125" s="251" t="s">
        <v>476</v>
      </c>
      <c r="G125" s="252" t="s">
        <v>183</v>
      </c>
      <c r="H125" s="253">
        <v>1245</v>
      </c>
      <c r="I125" s="254"/>
      <c r="J125" s="255">
        <f>ROUND(I125*H125,2)</f>
        <v>0</v>
      </c>
      <c r="K125" s="251" t="s">
        <v>184</v>
      </c>
      <c r="L125" s="46"/>
      <c r="M125" s="256" t="s">
        <v>1</v>
      </c>
      <c r="N125" s="257" t="s">
        <v>51</v>
      </c>
      <c r="O125" s="93"/>
      <c r="P125" s="258">
        <f>O125*H125</f>
        <v>0</v>
      </c>
      <c r="Q125" s="258">
        <v>0</v>
      </c>
      <c r="R125" s="258">
        <f>Q125*H125</f>
        <v>0</v>
      </c>
      <c r="S125" s="258">
        <v>0</v>
      </c>
      <c r="T125" s="25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60" t="s">
        <v>185</v>
      </c>
      <c r="AT125" s="260" t="s">
        <v>180</v>
      </c>
      <c r="AU125" s="260" t="s">
        <v>95</v>
      </c>
      <c r="AY125" s="18" t="s">
        <v>178</v>
      </c>
      <c r="BE125" s="261">
        <f>IF(N125="základní",J125,0)</f>
        <v>0</v>
      </c>
      <c r="BF125" s="261">
        <f>IF(N125="snížená",J125,0)</f>
        <v>0</v>
      </c>
      <c r="BG125" s="261">
        <f>IF(N125="zákl. přenesená",J125,0)</f>
        <v>0</v>
      </c>
      <c r="BH125" s="261">
        <f>IF(N125="sníž. přenesená",J125,0)</f>
        <v>0</v>
      </c>
      <c r="BI125" s="261">
        <f>IF(N125="nulová",J125,0)</f>
        <v>0</v>
      </c>
      <c r="BJ125" s="18" t="s">
        <v>93</v>
      </c>
      <c r="BK125" s="261">
        <f>ROUND(I125*H125,2)</f>
        <v>0</v>
      </c>
      <c r="BL125" s="18" t="s">
        <v>185</v>
      </c>
      <c r="BM125" s="260" t="s">
        <v>918</v>
      </c>
    </row>
    <row r="126" spans="1:51" s="13" customFormat="1" ht="12">
      <c r="A126" s="13"/>
      <c r="B126" s="262"/>
      <c r="C126" s="263"/>
      <c r="D126" s="264" t="s">
        <v>187</v>
      </c>
      <c r="E126" s="265" t="s">
        <v>1</v>
      </c>
      <c r="F126" s="266" t="s">
        <v>188</v>
      </c>
      <c r="G126" s="263"/>
      <c r="H126" s="265" t="s">
        <v>1</v>
      </c>
      <c r="I126" s="267"/>
      <c r="J126" s="263"/>
      <c r="K126" s="263"/>
      <c r="L126" s="268"/>
      <c r="M126" s="269"/>
      <c r="N126" s="270"/>
      <c r="O126" s="270"/>
      <c r="P126" s="270"/>
      <c r="Q126" s="270"/>
      <c r="R126" s="270"/>
      <c r="S126" s="270"/>
      <c r="T126" s="27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72" t="s">
        <v>187</v>
      </c>
      <c r="AU126" s="272" t="s">
        <v>95</v>
      </c>
      <c r="AV126" s="13" t="s">
        <v>93</v>
      </c>
      <c r="AW126" s="13" t="s">
        <v>41</v>
      </c>
      <c r="AX126" s="13" t="s">
        <v>86</v>
      </c>
      <c r="AY126" s="272" t="s">
        <v>178</v>
      </c>
    </row>
    <row r="127" spans="1:51" s="13" customFormat="1" ht="12">
      <c r="A127" s="13"/>
      <c r="B127" s="262"/>
      <c r="C127" s="263"/>
      <c r="D127" s="264" t="s">
        <v>187</v>
      </c>
      <c r="E127" s="265" t="s">
        <v>1</v>
      </c>
      <c r="F127" s="266" t="s">
        <v>189</v>
      </c>
      <c r="G127" s="263"/>
      <c r="H127" s="265" t="s">
        <v>1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72" t="s">
        <v>187</v>
      </c>
      <c r="AU127" s="272" t="s">
        <v>95</v>
      </c>
      <c r="AV127" s="13" t="s">
        <v>93</v>
      </c>
      <c r="AW127" s="13" t="s">
        <v>41</v>
      </c>
      <c r="AX127" s="13" t="s">
        <v>86</v>
      </c>
      <c r="AY127" s="272" t="s">
        <v>178</v>
      </c>
    </row>
    <row r="128" spans="1:51" s="13" customFormat="1" ht="12">
      <c r="A128" s="13"/>
      <c r="B128" s="262"/>
      <c r="C128" s="263"/>
      <c r="D128" s="264" t="s">
        <v>187</v>
      </c>
      <c r="E128" s="265" t="s">
        <v>1</v>
      </c>
      <c r="F128" s="266" t="s">
        <v>919</v>
      </c>
      <c r="G128" s="263"/>
      <c r="H128" s="265" t="s">
        <v>1</v>
      </c>
      <c r="I128" s="267"/>
      <c r="J128" s="263"/>
      <c r="K128" s="263"/>
      <c r="L128" s="268"/>
      <c r="M128" s="269"/>
      <c r="N128" s="270"/>
      <c r="O128" s="270"/>
      <c r="P128" s="270"/>
      <c r="Q128" s="270"/>
      <c r="R128" s="270"/>
      <c r="S128" s="270"/>
      <c r="T128" s="27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72" t="s">
        <v>187</v>
      </c>
      <c r="AU128" s="272" t="s">
        <v>95</v>
      </c>
      <c r="AV128" s="13" t="s">
        <v>93</v>
      </c>
      <c r="AW128" s="13" t="s">
        <v>41</v>
      </c>
      <c r="AX128" s="13" t="s">
        <v>86</v>
      </c>
      <c r="AY128" s="272" t="s">
        <v>178</v>
      </c>
    </row>
    <row r="129" spans="1:51" s="13" customFormat="1" ht="12">
      <c r="A129" s="13"/>
      <c r="B129" s="262"/>
      <c r="C129" s="263"/>
      <c r="D129" s="264" t="s">
        <v>187</v>
      </c>
      <c r="E129" s="265" t="s">
        <v>1</v>
      </c>
      <c r="F129" s="266" t="s">
        <v>920</v>
      </c>
      <c r="G129" s="263"/>
      <c r="H129" s="265" t="s">
        <v>1</v>
      </c>
      <c r="I129" s="267"/>
      <c r="J129" s="263"/>
      <c r="K129" s="263"/>
      <c r="L129" s="268"/>
      <c r="M129" s="269"/>
      <c r="N129" s="270"/>
      <c r="O129" s="270"/>
      <c r="P129" s="270"/>
      <c r="Q129" s="270"/>
      <c r="R129" s="270"/>
      <c r="S129" s="270"/>
      <c r="T129" s="27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2" t="s">
        <v>187</v>
      </c>
      <c r="AU129" s="272" t="s">
        <v>95</v>
      </c>
      <c r="AV129" s="13" t="s">
        <v>93</v>
      </c>
      <c r="AW129" s="13" t="s">
        <v>41</v>
      </c>
      <c r="AX129" s="13" t="s">
        <v>86</v>
      </c>
      <c r="AY129" s="272" t="s">
        <v>178</v>
      </c>
    </row>
    <row r="130" spans="1:51" s="13" customFormat="1" ht="12">
      <c r="A130" s="13"/>
      <c r="B130" s="262"/>
      <c r="C130" s="263"/>
      <c r="D130" s="264" t="s">
        <v>187</v>
      </c>
      <c r="E130" s="265" t="s">
        <v>1</v>
      </c>
      <c r="F130" s="266" t="s">
        <v>921</v>
      </c>
      <c r="G130" s="263"/>
      <c r="H130" s="265" t="s">
        <v>1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2" t="s">
        <v>187</v>
      </c>
      <c r="AU130" s="272" t="s">
        <v>95</v>
      </c>
      <c r="AV130" s="13" t="s">
        <v>93</v>
      </c>
      <c r="AW130" s="13" t="s">
        <v>41</v>
      </c>
      <c r="AX130" s="13" t="s">
        <v>86</v>
      </c>
      <c r="AY130" s="272" t="s">
        <v>178</v>
      </c>
    </row>
    <row r="131" spans="1:51" s="14" customFormat="1" ht="12">
      <c r="A131" s="14"/>
      <c r="B131" s="273"/>
      <c r="C131" s="274"/>
      <c r="D131" s="264" t="s">
        <v>187</v>
      </c>
      <c r="E131" s="275" t="s">
        <v>1</v>
      </c>
      <c r="F131" s="276" t="s">
        <v>199</v>
      </c>
      <c r="G131" s="274"/>
      <c r="H131" s="277">
        <v>0</v>
      </c>
      <c r="I131" s="278"/>
      <c r="J131" s="274"/>
      <c r="K131" s="274"/>
      <c r="L131" s="279"/>
      <c r="M131" s="280"/>
      <c r="N131" s="281"/>
      <c r="O131" s="281"/>
      <c r="P131" s="281"/>
      <c r="Q131" s="281"/>
      <c r="R131" s="281"/>
      <c r="S131" s="281"/>
      <c r="T131" s="28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83" t="s">
        <v>187</v>
      </c>
      <c r="AU131" s="283" t="s">
        <v>95</v>
      </c>
      <c r="AV131" s="14" t="s">
        <v>196</v>
      </c>
      <c r="AW131" s="14" t="s">
        <v>41</v>
      </c>
      <c r="AX131" s="14" t="s">
        <v>86</v>
      </c>
      <c r="AY131" s="283" t="s">
        <v>178</v>
      </c>
    </row>
    <row r="132" spans="1:51" s="13" customFormat="1" ht="12">
      <c r="A132" s="13"/>
      <c r="B132" s="262"/>
      <c r="C132" s="263"/>
      <c r="D132" s="264" t="s">
        <v>187</v>
      </c>
      <c r="E132" s="265" t="s">
        <v>1</v>
      </c>
      <c r="F132" s="266" t="s">
        <v>922</v>
      </c>
      <c r="G132" s="263"/>
      <c r="H132" s="265" t="s">
        <v>1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2" t="s">
        <v>187</v>
      </c>
      <c r="AU132" s="272" t="s">
        <v>95</v>
      </c>
      <c r="AV132" s="13" t="s">
        <v>93</v>
      </c>
      <c r="AW132" s="13" t="s">
        <v>41</v>
      </c>
      <c r="AX132" s="13" t="s">
        <v>86</v>
      </c>
      <c r="AY132" s="272" t="s">
        <v>178</v>
      </c>
    </row>
    <row r="133" spans="1:51" s="13" customFormat="1" ht="12">
      <c r="A133" s="13"/>
      <c r="B133" s="262"/>
      <c r="C133" s="263"/>
      <c r="D133" s="264" t="s">
        <v>187</v>
      </c>
      <c r="E133" s="265" t="s">
        <v>1</v>
      </c>
      <c r="F133" s="266" t="s">
        <v>923</v>
      </c>
      <c r="G133" s="263"/>
      <c r="H133" s="265" t="s">
        <v>1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2" t="s">
        <v>187</v>
      </c>
      <c r="AU133" s="272" t="s">
        <v>95</v>
      </c>
      <c r="AV133" s="13" t="s">
        <v>93</v>
      </c>
      <c r="AW133" s="13" t="s">
        <v>41</v>
      </c>
      <c r="AX133" s="13" t="s">
        <v>86</v>
      </c>
      <c r="AY133" s="272" t="s">
        <v>178</v>
      </c>
    </row>
    <row r="134" spans="1:51" s="13" customFormat="1" ht="12">
      <c r="A134" s="13"/>
      <c r="B134" s="262"/>
      <c r="C134" s="263"/>
      <c r="D134" s="264" t="s">
        <v>187</v>
      </c>
      <c r="E134" s="265" t="s">
        <v>1</v>
      </c>
      <c r="F134" s="266" t="s">
        <v>924</v>
      </c>
      <c r="G134" s="263"/>
      <c r="H134" s="265" t="s">
        <v>1</v>
      </c>
      <c r="I134" s="267"/>
      <c r="J134" s="263"/>
      <c r="K134" s="263"/>
      <c r="L134" s="268"/>
      <c r="M134" s="269"/>
      <c r="N134" s="270"/>
      <c r="O134" s="270"/>
      <c r="P134" s="270"/>
      <c r="Q134" s="270"/>
      <c r="R134" s="270"/>
      <c r="S134" s="270"/>
      <c r="T134" s="27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2" t="s">
        <v>187</v>
      </c>
      <c r="AU134" s="272" t="s">
        <v>95</v>
      </c>
      <c r="AV134" s="13" t="s">
        <v>93</v>
      </c>
      <c r="AW134" s="13" t="s">
        <v>41</v>
      </c>
      <c r="AX134" s="13" t="s">
        <v>86</v>
      </c>
      <c r="AY134" s="272" t="s">
        <v>178</v>
      </c>
    </row>
    <row r="135" spans="1:51" s="15" customFormat="1" ht="12">
      <c r="A135" s="15"/>
      <c r="B135" s="284"/>
      <c r="C135" s="285"/>
      <c r="D135" s="264" t="s">
        <v>187</v>
      </c>
      <c r="E135" s="286" t="s">
        <v>1</v>
      </c>
      <c r="F135" s="287" t="s">
        <v>905</v>
      </c>
      <c r="G135" s="285"/>
      <c r="H135" s="288">
        <v>1245</v>
      </c>
      <c r="I135" s="289"/>
      <c r="J135" s="285"/>
      <c r="K135" s="285"/>
      <c r="L135" s="290"/>
      <c r="M135" s="291"/>
      <c r="N135" s="292"/>
      <c r="O135" s="292"/>
      <c r="P135" s="292"/>
      <c r="Q135" s="292"/>
      <c r="R135" s="292"/>
      <c r="S135" s="292"/>
      <c r="T135" s="29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4" t="s">
        <v>187</v>
      </c>
      <c r="AU135" s="294" t="s">
        <v>95</v>
      </c>
      <c r="AV135" s="15" t="s">
        <v>95</v>
      </c>
      <c r="AW135" s="15" t="s">
        <v>41</v>
      </c>
      <c r="AX135" s="15" t="s">
        <v>86</v>
      </c>
      <c r="AY135" s="294" t="s">
        <v>178</v>
      </c>
    </row>
    <row r="136" spans="1:51" s="16" customFormat="1" ht="12">
      <c r="A136" s="16"/>
      <c r="B136" s="295"/>
      <c r="C136" s="296"/>
      <c r="D136" s="264" t="s">
        <v>187</v>
      </c>
      <c r="E136" s="297" t="s">
        <v>1</v>
      </c>
      <c r="F136" s="298" t="s">
        <v>200</v>
      </c>
      <c r="G136" s="296"/>
      <c r="H136" s="299">
        <v>1245</v>
      </c>
      <c r="I136" s="300"/>
      <c r="J136" s="296"/>
      <c r="K136" s="296"/>
      <c r="L136" s="301"/>
      <c r="M136" s="302"/>
      <c r="N136" s="303"/>
      <c r="O136" s="303"/>
      <c r="P136" s="303"/>
      <c r="Q136" s="303"/>
      <c r="R136" s="303"/>
      <c r="S136" s="303"/>
      <c r="T136" s="304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305" t="s">
        <v>187</v>
      </c>
      <c r="AU136" s="305" t="s">
        <v>95</v>
      </c>
      <c r="AV136" s="16" t="s">
        <v>185</v>
      </c>
      <c r="AW136" s="16" t="s">
        <v>41</v>
      </c>
      <c r="AX136" s="16" t="s">
        <v>93</v>
      </c>
      <c r="AY136" s="305" t="s">
        <v>178</v>
      </c>
    </row>
    <row r="137" spans="1:65" s="2" customFormat="1" ht="16.5" customHeight="1">
      <c r="A137" s="40"/>
      <c r="B137" s="41"/>
      <c r="C137" s="249" t="s">
        <v>95</v>
      </c>
      <c r="D137" s="249" t="s">
        <v>180</v>
      </c>
      <c r="E137" s="250" t="s">
        <v>925</v>
      </c>
      <c r="F137" s="251" t="s">
        <v>926</v>
      </c>
      <c r="G137" s="252" t="s">
        <v>183</v>
      </c>
      <c r="H137" s="253">
        <v>1245</v>
      </c>
      <c r="I137" s="254"/>
      <c r="J137" s="255">
        <f>ROUND(I137*H137,2)</f>
        <v>0</v>
      </c>
      <c r="K137" s="251" t="s">
        <v>184</v>
      </c>
      <c r="L137" s="46"/>
      <c r="M137" s="256" t="s">
        <v>1</v>
      </c>
      <c r="N137" s="257" t="s">
        <v>51</v>
      </c>
      <c r="O137" s="93"/>
      <c r="P137" s="258">
        <f>O137*H137</f>
        <v>0</v>
      </c>
      <c r="Q137" s="258">
        <v>0</v>
      </c>
      <c r="R137" s="258">
        <f>Q137*H137</f>
        <v>0</v>
      </c>
      <c r="S137" s="258">
        <v>0</v>
      </c>
      <c r="T137" s="25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60" t="s">
        <v>185</v>
      </c>
      <c r="AT137" s="260" t="s">
        <v>180</v>
      </c>
      <c r="AU137" s="260" t="s">
        <v>95</v>
      </c>
      <c r="AY137" s="18" t="s">
        <v>178</v>
      </c>
      <c r="BE137" s="261">
        <f>IF(N137="základní",J137,0)</f>
        <v>0</v>
      </c>
      <c r="BF137" s="261">
        <f>IF(N137="snížená",J137,0)</f>
        <v>0</v>
      </c>
      <c r="BG137" s="261">
        <f>IF(N137="zákl. přenesená",J137,0)</f>
        <v>0</v>
      </c>
      <c r="BH137" s="261">
        <f>IF(N137="sníž. přenesená",J137,0)</f>
        <v>0</v>
      </c>
      <c r="BI137" s="261">
        <f>IF(N137="nulová",J137,0)</f>
        <v>0</v>
      </c>
      <c r="BJ137" s="18" t="s">
        <v>93</v>
      </c>
      <c r="BK137" s="261">
        <f>ROUND(I137*H137,2)</f>
        <v>0</v>
      </c>
      <c r="BL137" s="18" t="s">
        <v>185</v>
      </c>
      <c r="BM137" s="260" t="s">
        <v>927</v>
      </c>
    </row>
    <row r="138" spans="1:51" s="13" customFormat="1" ht="12">
      <c r="A138" s="13"/>
      <c r="B138" s="262"/>
      <c r="C138" s="263"/>
      <c r="D138" s="264" t="s">
        <v>187</v>
      </c>
      <c r="E138" s="265" t="s">
        <v>1</v>
      </c>
      <c r="F138" s="266" t="s">
        <v>928</v>
      </c>
      <c r="G138" s="263"/>
      <c r="H138" s="265" t="s">
        <v>1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2" t="s">
        <v>187</v>
      </c>
      <c r="AU138" s="272" t="s">
        <v>95</v>
      </c>
      <c r="AV138" s="13" t="s">
        <v>93</v>
      </c>
      <c r="AW138" s="13" t="s">
        <v>41</v>
      </c>
      <c r="AX138" s="13" t="s">
        <v>86</v>
      </c>
      <c r="AY138" s="272" t="s">
        <v>178</v>
      </c>
    </row>
    <row r="139" spans="1:51" s="15" customFormat="1" ht="12">
      <c r="A139" s="15"/>
      <c r="B139" s="284"/>
      <c r="C139" s="285"/>
      <c r="D139" s="264" t="s">
        <v>187</v>
      </c>
      <c r="E139" s="286" t="s">
        <v>1</v>
      </c>
      <c r="F139" s="287" t="s">
        <v>631</v>
      </c>
      <c r="G139" s="285"/>
      <c r="H139" s="288">
        <v>1245</v>
      </c>
      <c r="I139" s="289"/>
      <c r="J139" s="285"/>
      <c r="K139" s="285"/>
      <c r="L139" s="290"/>
      <c r="M139" s="291"/>
      <c r="N139" s="292"/>
      <c r="O139" s="292"/>
      <c r="P139" s="292"/>
      <c r="Q139" s="292"/>
      <c r="R139" s="292"/>
      <c r="S139" s="292"/>
      <c r="T139" s="29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4" t="s">
        <v>187</v>
      </c>
      <c r="AU139" s="294" t="s">
        <v>95</v>
      </c>
      <c r="AV139" s="15" t="s">
        <v>95</v>
      </c>
      <c r="AW139" s="15" t="s">
        <v>41</v>
      </c>
      <c r="AX139" s="15" t="s">
        <v>86</v>
      </c>
      <c r="AY139" s="294" t="s">
        <v>178</v>
      </c>
    </row>
    <row r="140" spans="1:51" s="14" customFormat="1" ht="12">
      <c r="A140" s="14"/>
      <c r="B140" s="273"/>
      <c r="C140" s="274"/>
      <c r="D140" s="264" t="s">
        <v>187</v>
      </c>
      <c r="E140" s="275" t="s">
        <v>905</v>
      </c>
      <c r="F140" s="276" t="s">
        <v>199</v>
      </c>
      <c r="G140" s="274"/>
      <c r="H140" s="277">
        <v>1245</v>
      </c>
      <c r="I140" s="278"/>
      <c r="J140" s="274"/>
      <c r="K140" s="274"/>
      <c r="L140" s="279"/>
      <c r="M140" s="280"/>
      <c r="N140" s="281"/>
      <c r="O140" s="281"/>
      <c r="P140" s="281"/>
      <c r="Q140" s="281"/>
      <c r="R140" s="281"/>
      <c r="S140" s="281"/>
      <c r="T140" s="28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3" t="s">
        <v>187</v>
      </c>
      <c r="AU140" s="283" t="s">
        <v>95</v>
      </c>
      <c r="AV140" s="14" t="s">
        <v>196</v>
      </c>
      <c r="AW140" s="14" t="s">
        <v>41</v>
      </c>
      <c r="AX140" s="14" t="s">
        <v>93</v>
      </c>
      <c r="AY140" s="283" t="s">
        <v>178</v>
      </c>
    </row>
    <row r="141" spans="1:65" s="2" customFormat="1" ht="21.75" customHeight="1">
      <c r="A141" s="40"/>
      <c r="B141" s="41"/>
      <c r="C141" s="306" t="s">
        <v>196</v>
      </c>
      <c r="D141" s="306" t="s">
        <v>277</v>
      </c>
      <c r="E141" s="307" t="s">
        <v>929</v>
      </c>
      <c r="F141" s="308" t="s">
        <v>930</v>
      </c>
      <c r="G141" s="309" t="s">
        <v>931</v>
      </c>
      <c r="H141" s="310">
        <v>32.059</v>
      </c>
      <c r="I141" s="311"/>
      <c r="J141" s="312">
        <f>ROUND(I141*H141,2)</f>
        <v>0</v>
      </c>
      <c r="K141" s="308" t="s">
        <v>348</v>
      </c>
      <c r="L141" s="313"/>
      <c r="M141" s="314" t="s">
        <v>1</v>
      </c>
      <c r="N141" s="315" t="s">
        <v>51</v>
      </c>
      <c r="O141" s="93"/>
      <c r="P141" s="258">
        <f>O141*H141</f>
        <v>0</v>
      </c>
      <c r="Q141" s="258">
        <v>0.001</v>
      </c>
      <c r="R141" s="258">
        <f>Q141*H141</f>
        <v>0.032059</v>
      </c>
      <c r="S141" s="258">
        <v>0</v>
      </c>
      <c r="T141" s="25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60" t="s">
        <v>250</v>
      </c>
      <c r="AT141" s="260" t="s">
        <v>277</v>
      </c>
      <c r="AU141" s="260" t="s">
        <v>95</v>
      </c>
      <c r="AY141" s="18" t="s">
        <v>178</v>
      </c>
      <c r="BE141" s="261">
        <f>IF(N141="základní",J141,0)</f>
        <v>0</v>
      </c>
      <c r="BF141" s="261">
        <f>IF(N141="snížená",J141,0)</f>
        <v>0</v>
      </c>
      <c r="BG141" s="261">
        <f>IF(N141="zákl. přenesená",J141,0)</f>
        <v>0</v>
      </c>
      <c r="BH141" s="261">
        <f>IF(N141="sníž. přenesená",J141,0)</f>
        <v>0</v>
      </c>
      <c r="BI141" s="261">
        <f>IF(N141="nulová",J141,0)</f>
        <v>0</v>
      </c>
      <c r="BJ141" s="18" t="s">
        <v>93</v>
      </c>
      <c r="BK141" s="261">
        <f>ROUND(I141*H141,2)</f>
        <v>0</v>
      </c>
      <c r="BL141" s="18" t="s">
        <v>185</v>
      </c>
      <c r="BM141" s="260" t="s">
        <v>932</v>
      </c>
    </row>
    <row r="142" spans="1:51" s="13" customFormat="1" ht="12">
      <c r="A142" s="13"/>
      <c r="B142" s="262"/>
      <c r="C142" s="263"/>
      <c r="D142" s="264" t="s">
        <v>187</v>
      </c>
      <c r="E142" s="265" t="s">
        <v>1</v>
      </c>
      <c r="F142" s="266" t="s">
        <v>933</v>
      </c>
      <c r="G142" s="263"/>
      <c r="H142" s="265" t="s">
        <v>1</v>
      </c>
      <c r="I142" s="267"/>
      <c r="J142" s="263"/>
      <c r="K142" s="263"/>
      <c r="L142" s="268"/>
      <c r="M142" s="269"/>
      <c r="N142" s="270"/>
      <c r="O142" s="270"/>
      <c r="P142" s="270"/>
      <c r="Q142" s="270"/>
      <c r="R142" s="270"/>
      <c r="S142" s="270"/>
      <c r="T142" s="27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2" t="s">
        <v>187</v>
      </c>
      <c r="AU142" s="272" t="s">
        <v>95</v>
      </c>
      <c r="AV142" s="13" t="s">
        <v>93</v>
      </c>
      <c r="AW142" s="13" t="s">
        <v>41</v>
      </c>
      <c r="AX142" s="13" t="s">
        <v>86</v>
      </c>
      <c r="AY142" s="272" t="s">
        <v>178</v>
      </c>
    </row>
    <row r="143" spans="1:51" s="13" customFormat="1" ht="12">
      <c r="A143" s="13"/>
      <c r="B143" s="262"/>
      <c r="C143" s="263"/>
      <c r="D143" s="264" t="s">
        <v>187</v>
      </c>
      <c r="E143" s="265" t="s">
        <v>1</v>
      </c>
      <c r="F143" s="266" t="s">
        <v>934</v>
      </c>
      <c r="G143" s="263"/>
      <c r="H143" s="265" t="s">
        <v>1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2" t="s">
        <v>187</v>
      </c>
      <c r="AU143" s="272" t="s">
        <v>95</v>
      </c>
      <c r="AV143" s="13" t="s">
        <v>93</v>
      </c>
      <c r="AW143" s="13" t="s">
        <v>41</v>
      </c>
      <c r="AX143" s="13" t="s">
        <v>86</v>
      </c>
      <c r="AY143" s="272" t="s">
        <v>178</v>
      </c>
    </row>
    <row r="144" spans="1:51" s="13" customFormat="1" ht="12">
      <c r="A144" s="13"/>
      <c r="B144" s="262"/>
      <c r="C144" s="263"/>
      <c r="D144" s="264" t="s">
        <v>187</v>
      </c>
      <c r="E144" s="265" t="s">
        <v>1</v>
      </c>
      <c r="F144" s="266" t="s">
        <v>935</v>
      </c>
      <c r="G144" s="263"/>
      <c r="H144" s="265" t="s">
        <v>1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2" t="s">
        <v>187</v>
      </c>
      <c r="AU144" s="272" t="s">
        <v>95</v>
      </c>
      <c r="AV144" s="13" t="s">
        <v>93</v>
      </c>
      <c r="AW144" s="13" t="s">
        <v>41</v>
      </c>
      <c r="AX144" s="13" t="s">
        <v>86</v>
      </c>
      <c r="AY144" s="272" t="s">
        <v>178</v>
      </c>
    </row>
    <row r="145" spans="1:51" s="14" customFormat="1" ht="12">
      <c r="A145" s="14"/>
      <c r="B145" s="273"/>
      <c r="C145" s="274"/>
      <c r="D145" s="264" t="s">
        <v>187</v>
      </c>
      <c r="E145" s="275" t="s">
        <v>1</v>
      </c>
      <c r="F145" s="276" t="s">
        <v>199</v>
      </c>
      <c r="G145" s="274"/>
      <c r="H145" s="277">
        <v>0</v>
      </c>
      <c r="I145" s="278"/>
      <c r="J145" s="274"/>
      <c r="K145" s="274"/>
      <c r="L145" s="279"/>
      <c r="M145" s="280"/>
      <c r="N145" s="281"/>
      <c r="O145" s="281"/>
      <c r="P145" s="281"/>
      <c r="Q145" s="281"/>
      <c r="R145" s="281"/>
      <c r="S145" s="281"/>
      <c r="T145" s="28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3" t="s">
        <v>187</v>
      </c>
      <c r="AU145" s="283" t="s">
        <v>95</v>
      </c>
      <c r="AV145" s="14" t="s">
        <v>196</v>
      </c>
      <c r="AW145" s="14" t="s">
        <v>41</v>
      </c>
      <c r="AX145" s="14" t="s">
        <v>86</v>
      </c>
      <c r="AY145" s="283" t="s">
        <v>178</v>
      </c>
    </row>
    <row r="146" spans="1:51" s="13" customFormat="1" ht="12">
      <c r="A146" s="13"/>
      <c r="B146" s="262"/>
      <c r="C146" s="263"/>
      <c r="D146" s="264" t="s">
        <v>187</v>
      </c>
      <c r="E146" s="265" t="s">
        <v>1</v>
      </c>
      <c r="F146" s="266" t="s">
        <v>936</v>
      </c>
      <c r="G146" s="263"/>
      <c r="H146" s="265" t="s">
        <v>1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2" t="s">
        <v>187</v>
      </c>
      <c r="AU146" s="272" t="s">
        <v>95</v>
      </c>
      <c r="AV146" s="13" t="s">
        <v>93</v>
      </c>
      <c r="AW146" s="13" t="s">
        <v>41</v>
      </c>
      <c r="AX146" s="13" t="s">
        <v>86</v>
      </c>
      <c r="AY146" s="272" t="s">
        <v>178</v>
      </c>
    </row>
    <row r="147" spans="1:51" s="15" customFormat="1" ht="12">
      <c r="A147" s="15"/>
      <c r="B147" s="284"/>
      <c r="C147" s="285"/>
      <c r="D147" s="264" t="s">
        <v>187</v>
      </c>
      <c r="E147" s="286" t="s">
        <v>1</v>
      </c>
      <c r="F147" s="287" t="s">
        <v>937</v>
      </c>
      <c r="G147" s="285"/>
      <c r="H147" s="288">
        <v>32.059</v>
      </c>
      <c r="I147" s="289"/>
      <c r="J147" s="285"/>
      <c r="K147" s="285"/>
      <c r="L147" s="290"/>
      <c r="M147" s="291"/>
      <c r="N147" s="292"/>
      <c r="O147" s="292"/>
      <c r="P147" s="292"/>
      <c r="Q147" s="292"/>
      <c r="R147" s="292"/>
      <c r="S147" s="292"/>
      <c r="T147" s="29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4" t="s">
        <v>187</v>
      </c>
      <c r="AU147" s="294" t="s">
        <v>95</v>
      </c>
      <c r="AV147" s="15" t="s">
        <v>95</v>
      </c>
      <c r="AW147" s="15" t="s">
        <v>41</v>
      </c>
      <c r="AX147" s="15" t="s">
        <v>86</v>
      </c>
      <c r="AY147" s="294" t="s">
        <v>178</v>
      </c>
    </row>
    <row r="148" spans="1:51" s="16" customFormat="1" ht="12">
      <c r="A148" s="16"/>
      <c r="B148" s="295"/>
      <c r="C148" s="296"/>
      <c r="D148" s="264" t="s">
        <v>187</v>
      </c>
      <c r="E148" s="297" t="s">
        <v>1</v>
      </c>
      <c r="F148" s="298" t="s">
        <v>200</v>
      </c>
      <c r="G148" s="296"/>
      <c r="H148" s="299">
        <v>32.059</v>
      </c>
      <c r="I148" s="300"/>
      <c r="J148" s="296"/>
      <c r="K148" s="296"/>
      <c r="L148" s="301"/>
      <c r="M148" s="302"/>
      <c r="N148" s="303"/>
      <c r="O148" s="303"/>
      <c r="P148" s="303"/>
      <c r="Q148" s="303"/>
      <c r="R148" s="303"/>
      <c r="S148" s="303"/>
      <c r="T148" s="304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305" t="s">
        <v>187</v>
      </c>
      <c r="AU148" s="305" t="s">
        <v>95</v>
      </c>
      <c r="AV148" s="16" t="s">
        <v>185</v>
      </c>
      <c r="AW148" s="16" t="s">
        <v>41</v>
      </c>
      <c r="AX148" s="16" t="s">
        <v>93</v>
      </c>
      <c r="AY148" s="305" t="s">
        <v>178</v>
      </c>
    </row>
    <row r="149" spans="1:65" s="2" customFormat="1" ht="16.5" customHeight="1">
      <c r="A149" s="40"/>
      <c r="B149" s="41"/>
      <c r="C149" s="249" t="s">
        <v>185</v>
      </c>
      <c r="D149" s="249" t="s">
        <v>180</v>
      </c>
      <c r="E149" s="250" t="s">
        <v>938</v>
      </c>
      <c r="F149" s="251" t="s">
        <v>939</v>
      </c>
      <c r="G149" s="252" t="s">
        <v>183</v>
      </c>
      <c r="H149" s="253">
        <v>1245</v>
      </c>
      <c r="I149" s="254"/>
      <c r="J149" s="255">
        <f>ROUND(I149*H149,2)</f>
        <v>0</v>
      </c>
      <c r="K149" s="251" t="s">
        <v>184</v>
      </c>
      <c r="L149" s="46"/>
      <c r="M149" s="256" t="s">
        <v>1</v>
      </c>
      <c r="N149" s="257" t="s">
        <v>51</v>
      </c>
      <c r="O149" s="93"/>
      <c r="P149" s="258">
        <f>O149*H149</f>
        <v>0</v>
      </c>
      <c r="Q149" s="258">
        <v>0</v>
      </c>
      <c r="R149" s="258">
        <f>Q149*H149</f>
        <v>0</v>
      </c>
      <c r="S149" s="258">
        <v>0</v>
      </c>
      <c r="T149" s="25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0" t="s">
        <v>185</v>
      </c>
      <c r="AT149" s="260" t="s">
        <v>180</v>
      </c>
      <c r="AU149" s="260" t="s">
        <v>95</v>
      </c>
      <c r="AY149" s="18" t="s">
        <v>178</v>
      </c>
      <c r="BE149" s="261">
        <f>IF(N149="základní",J149,0)</f>
        <v>0</v>
      </c>
      <c r="BF149" s="261">
        <f>IF(N149="snížená",J149,0)</f>
        <v>0</v>
      </c>
      <c r="BG149" s="261">
        <f>IF(N149="zákl. přenesená",J149,0)</f>
        <v>0</v>
      </c>
      <c r="BH149" s="261">
        <f>IF(N149="sníž. přenesená",J149,0)</f>
        <v>0</v>
      </c>
      <c r="BI149" s="261">
        <f>IF(N149="nulová",J149,0)</f>
        <v>0</v>
      </c>
      <c r="BJ149" s="18" t="s">
        <v>93</v>
      </c>
      <c r="BK149" s="261">
        <f>ROUND(I149*H149,2)</f>
        <v>0</v>
      </c>
      <c r="BL149" s="18" t="s">
        <v>185</v>
      </c>
      <c r="BM149" s="260" t="s">
        <v>940</v>
      </c>
    </row>
    <row r="150" spans="1:51" s="13" customFormat="1" ht="12">
      <c r="A150" s="13"/>
      <c r="B150" s="262"/>
      <c r="C150" s="263"/>
      <c r="D150" s="264" t="s">
        <v>187</v>
      </c>
      <c r="E150" s="265" t="s">
        <v>1</v>
      </c>
      <c r="F150" s="266" t="s">
        <v>941</v>
      </c>
      <c r="G150" s="263"/>
      <c r="H150" s="265" t="s">
        <v>1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2" t="s">
        <v>187</v>
      </c>
      <c r="AU150" s="272" t="s">
        <v>95</v>
      </c>
      <c r="AV150" s="13" t="s">
        <v>93</v>
      </c>
      <c r="AW150" s="13" t="s">
        <v>41</v>
      </c>
      <c r="AX150" s="13" t="s">
        <v>86</v>
      </c>
      <c r="AY150" s="272" t="s">
        <v>178</v>
      </c>
    </row>
    <row r="151" spans="1:51" s="15" customFormat="1" ht="12">
      <c r="A151" s="15"/>
      <c r="B151" s="284"/>
      <c r="C151" s="285"/>
      <c r="D151" s="264" t="s">
        <v>187</v>
      </c>
      <c r="E151" s="286" t="s">
        <v>1</v>
      </c>
      <c r="F151" s="287" t="s">
        <v>905</v>
      </c>
      <c r="G151" s="285"/>
      <c r="H151" s="288">
        <v>1245</v>
      </c>
      <c r="I151" s="289"/>
      <c r="J151" s="285"/>
      <c r="K151" s="285"/>
      <c r="L151" s="290"/>
      <c r="M151" s="291"/>
      <c r="N151" s="292"/>
      <c r="O151" s="292"/>
      <c r="P151" s="292"/>
      <c r="Q151" s="292"/>
      <c r="R151" s="292"/>
      <c r="S151" s="292"/>
      <c r="T151" s="29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4" t="s">
        <v>187</v>
      </c>
      <c r="AU151" s="294" t="s">
        <v>95</v>
      </c>
      <c r="AV151" s="15" t="s">
        <v>95</v>
      </c>
      <c r="AW151" s="15" t="s">
        <v>41</v>
      </c>
      <c r="AX151" s="15" t="s">
        <v>93</v>
      </c>
      <c r="AY151" s="294" t="s">
        <v>178</v>
      </c>
    </row>
    <row r="152" spans="1:65" s="2" customFormat="1" ht="16.5" customHeight="1">
      <c r="A152" s="40"/>
      <c r="B152" s="41"/>
      <c r="C152" s="249" t="s">
        <v>220</v>
      </c>
      <c r="D152" s="249" t="s">
        <v>180</v>
      </c>
      <c r="E152" s="250" t="s">
        <v>942</v>
      </c>
      <c r="F152" s="251" t="s">
        <v>943</v>
      </c>
      <c r="G152" s="252" t="s">
        <v>183</v>
      </c>
      <c r="H152" s="253">
        <v>1245</v>
      </c>
      <c r="I152" s="254"/>
      <c r="J152" s="255">
        <f>ROUND(I152*H152,2)</f>
        <v>0</v>
      </c>
      <c r="K152" s="251" t="s">
        <v>184</v>
      </c>
      <c r="L152" s="46"/>
      <c r="M152" s="256" t="s">
        <v>1</v>
      </c>
      <c r="N152" s="257" t="s">
        <v>51</v>
      </c>
      <c r="O152" s="93"/>
      <c r="P152" s="258">
        <f>O152*H152</f>
        <v>0</v>
      </c>
      <c r="Q152" s="258">
        <v>0</v>
      </c>
      <c r="R152" s="258">
        <f>Q152*H152</f>
        <v>0</v>
      </c>
      <c r="S152" s="258">
        <v>0</v>
      </c>
      <c r="T152" s="25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60" t="s">
        <v>185</v>
      </c>
      <c r="AT152" s="260" t="s">
        <v>180</v>
      </c>
      <c r="AU152" s="260" t="s">
        <v>95</v>
      </c>
      <c r="AY152" s="18" t="s">
        <v>178</v>
      </c>
      <c r="BE152" s="261">
        <f>IF(N152="základní",J152,0)</f>
        <v>0</v>
      </c>
      <c r="BF152" s="261">
        <f>IF(N152="snížená",J152,0)</f>
        <v>0</v>
      </c>
      <c r="BG152" s="261">
        <f>IF(N152="zákl. přenesená",J152,0)</f>
        <v>0</v>
      </c>
      <c r="BH152" s="261">
        <f>IF(N152="sníž. přenesená",J152,0)</f>
        <v>0</v>
      </c>
      <c r="BI152" s="261">
        <f>IF(N152="nulová",J152,0)</f>
        <v>0</v>
      </c>
      <c r="BJ152" s="18" t="s">
        <v>93</v>
      </c>
      <c r="BK152" s="261">
        <f>ROUND(I152*H152,2)</f>
        <v>0</v>
      </c>
      <c r="BL152" s="18" t="s">
        <v>185</v>
      </c>
      <c r="BM152" s="260" t="s">
        <v>944</v>
      </c>
    </row>
    <row r="153" spans="1:51" s="13" customFormat="1" ht="12">
      <c r="A153" s="13"/>
      <c r="B153" s="262"/>
      <c r="C153" s="263"/>
      <c r="D153" s="264" t="s">
        <v>187</v>
      </c>
      <c r="E153" s="265" t="s">
        <v>1</v>
      </c>
      <c r="F153" s="266" t="s">
        <v>945</v>
      </c>
      <c r="G153" s="263"/>
      <c r="H153" s="265" t="s">
        <v>1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2" t="s">
        <v>187</v>
      </c>
      <c r="AU153" s="272" t="s">
        <v>95</v>
      </c>
      <c r="AV153" s="13" t="s">
        <v>93</v>
      </c>
      <c r="AW153" s="13" t="s">
        <v>41</v>
      </c>
      <c r="AX153" s="13" t="s">
        <v>86</v>
      </c>
      <c r="AY153" s="272" t="s">
        <v>178</v>
      </c>
    </row>
    <row r="154" spans="1:51" s="15" customFormat="1" ht="12">
      <c r="A154" s="15"/>
      <c r="B154" s="284"/>
      <c r="C154" s="285"/>
      <c r="D154" s="264" t="s">
        <v>187</v>
      </c>
      <c r="E154" s="286" t="s">
        <v>1</v>
      </c>
      <c r="F154" s="287" t="s">
        <v>946</v>
      </c>
      <c r="G154" s="285"/>
      <c r="H154" s="288">
        <v>1245</v>
      </c>
      <c r="I154" s="289"/>
      <c r="J154" s="285"/>
      <c r="K154" s="285"/>
      <c r="L154" s="290"/>
      <c r="M154" s="291"/>
      <c r="N154" s="292"/>
      <c r="O154" s="292"/>
      <c r="P154" s="292"/>
      <c r="Q154" s="292"/>
      <c r="R154" s="292"/>
      <c r="S154" s="292"/>
      <c r="T154" s="29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4" t="s">
        <v>187</v>
      </c>
      <c r="AU154" s="294" t="s">
        <v>95</v>
      </c>
      <c r="AV154" s="15" t="s">
        <v>95</v>
      </c>
      <c r="AW154" s="15" t="s">
        <v>41</v>
      </c>
      <c r="AX154" s="15" t="s">
        <v>93</v>
      </c>
      <c r="AY154" s="294" t="s">
        <v>178</v>
      </c>
    </row>
    <row r="155" spans="1:65" s="2" customFormat="1" ht="16.5" customHeight="1">
      <c r="A155" s="40"/>
      <c r="B155" s="41"/>
      <c r="C155" s="249" t="s">
        <v>230</v>
      </c>
      <c r="D155" s="249" t="s">
        <v>180</v>
      </c>
      <c r="E155" s="250" t="s">
        <v>947</v>
      </c>
      <c r="F155" s="251" t="s">
        <v>948</v>
      </c>
      <c r="G155" s="252" t="s">
        <v>183</v>
      </c>
      <c r="H155" s="253">
        <v>2490</v>
      </c>
      <c r="I155" s="254"/>
      <c r="J155" s="255">
        <f>ROUND(I155*H155,2)</f>
        <v>0</v>
      </c>
      <c r="K155" s="251" t="s">
        <v>184</v>
      </c>
      <c r="L155" s="46"/>
      <c r="M155" s="256" t="s">
        <v>1</v>
      </c>
      <c r="N155" s="257" t="s">
        <v>51</v>
      </c>
      <c r="O155" s="93"/>
      <c r="P155" s="258">
        <f>O155*H155</f>
        <v>0</v>
      </c>
      <c r="Q155" s="258">
        <v>0</v>
      </c>
      <c r="R155" s="258">
        <f>Q155*H155</f>
        <v>0</v>
      </c>
      <c r="S155" s="258">
        <v>0</v>
      </c>
      <c r="T155" s="25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60" t="s">
        <v>185</v>
      </c>
      <c r="AT155" s="260" t="s">
        <v>180</v>
      </c>
      <c r="AU155" s="260" t="s">
        <v>95</v>
      </c>
      <c r="AY155" s="18" t="s">
        <v>178</v>
      </c>
      <c r="BE155" s="261">
        <f>IF(N155="základní",J155,0)</f>
        <v>0</v>
      </c>
      <c r="BF155" s="261">
        <f>IF(N155="snížená",J155,0)</f>
        <v>0</v>
      </c>
      <c r="BG155" s="261">
        <f>IF(N155="zákl. přenesená",J155,0)</f>
        <v>0</v>
      </c>
      <c r="BH155" s="261">
        <f>IF(N155="sníž. přenesená",J155,0)</f>
        <v>0</v>
      </c>
      <c r="BI155" s="261">
        <f>IF(N155="nulová",J155,0)</f>
        <v>0</v>
      </c>
      <c r="BJ155" s="18" t="s">
        <v>93</v>
      </c>
      <c r="BK155" s="261">
        <f>ROUND(I155*H155,2)</f>
        <v>0</v>
      </c>
      <c r="BL155" s="18" t="s">
        <v>185</v>
      </c>
      <c r="BM155" s="260" t="s">
        <v>949</v>
      </c>
    </row>
    <row r="156" spans="1:51" s="15" customFormat="1" ht="12">
      <c r="A156" s="15"/>
      <c r="B156" s="284"/>
      <c r="C156" s="285"/>
      <c r="D156" s="264" t="s">
        <v>187</v>
      </c>
      <c r="E156" s="286" t="s">
        <v>1</v>
      </c>
      <c r="F156" s="287" t="s">
        <v>950</v>
      </c>
      <c r="G156" s="285"/>
      <c r="H156" s="288">
        <v>2490</v>
      </c>
      <c r="I156" s="289"/>
      <c r="J156" s="285"/>
      <c r="K156" s="285"/>
      <c r="L156" s="290"/>
      <c r="M156" s="291"/>
      <c r="N156" s="292"/>
      <c r="O156" s="292"/>
      <c r="P156" s="292"/>
      <c r="Q156" s="292"/>
      <c r="R156" s="292"/>
      <c r="S156" s="292"/>
      <c r="T156" s="29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4" t="s">
        <v>187</v>
      </c>
      <c r="AU156" s="294" t="s">
        <v>95</v>
      </c>
      <c r="AV156" s="15" t="s">
        <v>95</v>
      </c>
      <c r="AW156" s="15" t="s">
        <v>41</v>
      </c>
      <c r="AX156" s="15" t="s">
        <v>93</v>
      </c>
      <c r="AY156" s="294" t="s">
        <v>178</v>
      </c>
    </row>
    <row r="157" spans="1:65" s="2" customFormat="1" ht="16.5" customHeight="1">
      <c r="A157" s="40"/>
      <c r="B157" s="41"/>
      <c r="C157" s="249" t="s">
        <v>241</v>
      </c>
      <c r="D157" s="249" t="s">
        <v>180</v>
      </c>
      <c r="E157" s="250" t="s">
        <v>627</v>
      </c>
      <c r="F157" s="251" t="s">
        <v>628</v>
      </c>
      <c r="G157" s="252" t="s">
        <v>183</v>
      </c>
      <c r="H157" s="253">
        <v>2490</v>
      </c>
      <c r="I157" s="254"/>
      <c r="J157" s="255">
        <f>ROUND(I157*H157,2)</f>
        <v>0</v>
      </c>
      <c r="K157" s="251" t="s">
        <v>184</v>
      </c>
      <c r="L157" s="46"/>
      <c r="M157" s="256" t="s">
        <v>1</v>
      </c>
      <c r="N157" s="257" t="s">
        <v>51</v>
      </c>
      <c r="O157" s="93"/>
      <c r="P157" s="258">
        <f>O157*H157</f>
        <v>0</v>
      </c>
      <c r="Q157" s="258">
        <v>0</v>
      </c>
      <c r="R157" s="258">
        <f>Q157*H157</f>
        <v>0</v>
      </c>
      <c r="S157" s="258">
        <v>0</v>
      </c>
      <c r="T157" s="25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60" t="s">
        <v>185</v>
      </c>
      <c r="AT157" s="260" t="s">
        <v>180</v>
      </c>
      <c r="AU157" s="260" t="s">
        <v>95</v>
      </c>
      <c r="AY157" s="18" t="s">
        <v>178</v>
      </c>
      <c r="BE157" s="261">
        <f>IF(N157="základní",J157,0)</f>
        <v>0</v>
      </c>
      <c r="BF157" s="261">
        <f>IF(N157="snížená",J157,0)</f>
        <v>0</v>
      </c>
      <c r="BG157" s="261">
        <f>IF(N157="zákl. přenesená",J157,0)</f>
        <v>0</v>
      </c>
      <c r="BH157" s="261">
        <f>IF(N157="sníž. přenesená",J157,0)</f>
        <v>0</v>
      </c>
      <c r="BI157" s="261">
        <f>IF(N157="nulová",J157,0)</f>
        <v>0</v>
      </c>
      <c r="BJ157" s="18" t="s">
        <v>93</v>
      </c>
      <c r="BK157" s="261">
        <f>ROUND(I157*H157,2)</f>
        <v>0</v>
      </c>
      <c r="BL157" s="18" t="s">
        <v>185</v>
      </c>
      <c r="BM157" s="260" t="s">
        <v>951</v>
      </c>
    </row>
    <row r="158" spans="1:51" s="15" customFormat="1" ht="12">
      <c r="A158" s="15"/>
      <c r="B158" s="284"/>
      <c r="C158" s="285"/>
      <c r="D158" s="264" t="s">
        <v>187</v>
      </c>
      <c r="E158" s="286" t="s">
        <v>1</v>
      </c>
      <c r="F158" s="287" t="s">
        <v>950</v>
      </c>
      <c r="G158" s="285"/>
      <c r="H158" s="288">
        <v>2490</v>
      </c>
      <c r="I158" s="289"/>
      <c r="J158" s="285"/>
      <c r="K158" s="285"/>
      <c r="L158" s="290"/>
      <c r="M158" s="291"/>
      <c r="N158" s="292"/>
      <c r="O158" s="292"/>
      <c r="P158" s="292"/>
      <c r="Q158" s="292"/>
      <c r="R158" s="292"/>
      <c r="S158" s="292"/>
      <c r="T158" s="29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4" t="s">
        <v>187</v>
      </c>
      <c r="AU158" s="294" t="s">
        <v>95</v>
      </c>
      <c r="AV158" s="15" t="s">
        <v>95</v>
      </c>
      <c r="AW158" s="15" t="s">
        <v>41</v>
      </c>
      <c r="AX158" s="15" t="s">
        <v>93</v>
      </c>
      <c r="AY158" s="294" t="s">
        <v>178</v>
      </c>
    </row>
    <row r="159" spans="1:65" s="2" customFormat="1" ht="16.5" customHeight="1">
      <c r="A159" s="40"/>
      <c r="B159" s="41"/>
      <c r="C159" s="249" t="s">
        <v>250</v>
      </c>
      <c r="D159" s="249" t="s">
        <v>180</v>
      </c>
      <c r="E159" s="250" t="s">
        <v>952</v>
      </c>
      <c r="F159" s="251" t="s">
        <v>953</v>
      </c>
      <c r="G159" s="252" t="s">
        <v>183</v>
      </c>
      <c r="H159" s="253">
        <v>1325</v>
      </c>
      <c r="I159" s="254"/>
      <c r="J159" s="255">
        <f>ROUND(I159*H159,2)</f>
        <v>0</v>
      </c>
      <c r="K159" s="251" t="s">
        <v>184</v>
      </c>
      <c r="L159" s="46"/>
      <c r="M159" s="256" t="s">
        <v>1</v>
      </c>
      <c r="N159" s="257" t="s">
        <v>51</v>
      </c>
      <c r="O159" s="93"/>
      <c r="P159" s="258">
        <f>O159*H159</f>
        <v>0</v>
      </c>
      <c r="Q159" s="258">
        <v>0</v>
      </c>
      <c r="R159" s="258">
        <f>Q159*H159</f>
        <v>0</v>
      </c>
      <c r="S159" s="258">
        <v>0</v>
      </c>
      <c r="T159" s="25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60" t="s">
        <v>185</v>
      </c>
      <c r="AT159" s="260" t="s">
        <v>180</v>
      </c>
      <c r="AU159" s="260" t="s">
        <v>95</v>
      </c>
      <c r="AY159" s="18" t="s">
        <v>178</v>
      </c>
      <c r="BE159" s="261">
        <f>IF(N159="základní",J159,0)</f>
        <v>0</v>
      </c>
      <c r="BF159" s="261">
        <f>IF(N159="snížená",J159,0)</f>
        <v>0</v>
      </c>
      <c r="BG159" s="261">
        <f>IF(N159="zákl. přenesená",J159,0)</f>
        <v>0</v>
      </c>
      <c r="BH159" s="261">
        <f>IF(N159="sníž. přenesená",J159,0)</f>
        <v>0</v>
      </c>
      <c r="BI159" s="261">
        <f>IF(N159="nulová",J159,0)</f>
        <v>0</v>
      </c>
      <c r="BJ159" s="18" t="s">
        <v>93</v>
      </c>
      <c r="BK159" s="261">
        <f>ROUND(I159*H159,2)</f>
        <v>0</v>
      </c>
      <c r="BL159" s="18" t="s">
        <v>185</v>
      </c>
      <c r="BM159" s="260" t="s">
        <v>954</v>
      </c>
    </row>
    <row r="160" spans="1:51" s="13" customFormat="1" ht="12">
      <c r="A160" s="13"/>
      <c r="B160" s="262"/>
      <c r="C160" s="263"/>
      <c r="D160" s="264" t="s">
        <v>187</v>
      </c>
      <c r="E160" s="265" t="s">
        <v>1</v>
      </c>
      <c r="F160" s="266" t="s">
        <v>955</v>
      </c>
      <c r="G160" s="263"/>
      <c r="H160" s="265" t="s">
        <v>1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2" t="s">
        <v>187</v>
      </c>
      <c r="AU160" s="272" t="s">
        <v>95</v>
      </c>
      <c r="AV160" s="13" t="s">
        <v>93</v>
      </c>
      <c r="AW160" s="13" t="s">
        <v>41</v>
      </c>
      <c r="AX160" s="13" t="s">
        <v>86</v>
      </c>
      <c r="AY160" s="272" t="s">
        <v>178</v>
      </c>
    </row>
    <row r="161" spans="1:51" s="15" customFormat="1" ht="12">
      <c r="A161" s="15"/>
      <c r="B161" s="284"/>
      <c r="C161" s="285"/>
      <c r="D161" s="264" t="s">
        <v>187</v>
      </c>
      <c r="E161" s="286" t="s">
        <v>1</v>
      </c>
      <c r="F161" s="287" t="s">
        <v>946</v>
      </c>
      <c r="G161" s="285"/>
      <c r="H161" s="288">
        <v>1245</v>
      </c>
      <c r="I161" s="289"/>
      <c r="J161" s="285"/>
      <c r="K161" s="285"/>
      <c r="L161" s="290"/>
      <c r="M161" s="291"/>
      <c r="N161" s="292"/>
      <c r="O161" s="292"/>
      <c r="P161" s="292"/>
      <c r="Q161" s="292"/>
      <c r="R161" s="292"/>
      <c r="S161" s="292"/>
      <c r="T161" s="29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4" t="s">
        <v>187</v>
      </c>
      <c r="AU161" s="294" t="s">
        <v>95</v>
      </c>
      <c r="AV161" s="15" t="s">
        <v>95</v>
      </c>
      <c r="AW161" s="15" t="s">
        <v>41</v>
      </c>
      <c r="AX161" s="15" t="s">
        <v>86</v>
      </c>
      <c r="AY161" s="294" t="s">
        <v>178</v>
      </c>
    </row>
    <row r="162" spans="1:51" s="14" customFormat="1" ht="12">
      <c r="A162" s="14"/>
      <c r="B162" s="273"/>
      <c r="C162" s="274"/>
      <c r="D162" s="264" t="s">
        <v>187</v>
      </c>
      <c r="E162" s="275" t="s">
        <v>1</v>
      </c>
      <c r="F162" s="276" t="s">
        <v>199</v>
      </c>
      <c r="G162" s="274"/>
      <c r="H162" s="277">
        <v>1245</v>
      </c>
      <c r="I162" s="278"/>
      <c r="J162" s="274"/>
      <c r="K162" s="274"/>
      <c r="L162" s="279"/>
      <c r="M162" s="280"/>
      <c r="N162" s="281"/>
      <c r="O162" s="281"/>
      <c r="P162" s="281"/>
      <c r="Q162" s="281"/>
      <c r="R162" s="281"/>
      <c r="S162" s="281"/>
      <c r="T162" s="28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3" t="s">
        <v>187</v>
      </c>
      <c r="AU162" s="283" t="s">
        <v>95</v>
      </c>
      <c r="AV162" s="14" t="s">
        <v>196</v>
      </c>
      <c r="AW162" s="14" t="s">
        <v>41</v>
      </c>
      <c r="AX162" s="14" t="s">
        <v>86</v>
      </c>
      <c r="AY162" s="283" t="s">
        <v>178</v>
      </c>
    </row>
    <row r="163" spans="1:51" s="13" customFormat="1" ht="12">
      <c r="A163" s="13"/>
      <c r="B163" s="262"/>
      <c r="C163" s="263"/>
      <c r="D163" s="264" t="s">
        <v>187</v>
      </c>
      <c r="E163" s="265" t="s">
        <v>1</v>
      </c>
      <c r="F163" s="266" t="s">
        <v>956</v>
      </c>
      <c r="G163" s="263"/>
      <c r="H163" s="265" t="s">
        <v>1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2" t="s">
        <v>187</v>
      </c>
      <c r="AU163" s="272" t="s">
        <v>95</v>
      </c>
      <c r="AV163" s="13" t="s">
        <v>93</v>
      </c>
      <c r="AW163" s="13" t="s">
        <v>41</v>
      </c>
      <c r="AX163" s="13" t="s">
        <v>86</v>
      </c>
      <c r="AY163" s="272" t="s">
        <v>178</v>
      </c>
    </row>
    <row r="164" spans="1:51" s="15" customFormat="1" ht="12">
      <c r="A164" s="15"/>
      <c r="B164" s="284"/>
      <c r="C164" s="285"/>
      <c r="D164" s="264" t="s">
        <v>187</v>
      </c>
      <c r="E164" s="286" t="s">
        <v>1</v>
      </c>
      <c r="F164" s="287" t="s">
        <v>957</v>
      </c>
      <c r="G164" s="285"/>
      <c r="H164" s="288">
        <v>80</v>
      </c>
      <c r="I164" s="289"/>
      <c r="J164" s="285"/>
      <c r="K164" s="285"/>
      <c r="L164" s="290"/>
      <c r="M164" s="291"/>
      <c r="N164" s="292"/>
      <c r="O164" s="292"/>
      <c r="P164" s="292"/>
      <c r="Q164" s="292"/>
      <c r="R164" s="292"/>
      <c r="S164" s="292"/>
      <c r="T164" s="29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4" t="s">
        <v>187</v>
      </c>
      <c r="AU164" s="294" t="s">
        <v>95</v>
      </c>
      <c r="AV164" s="15" t="s">
        <v>95</v>
      </c>
      <c r="AW164" s="15" t="s">
        <v>41</v>
      </c>
      <c r="AX164" s="15" t="s">
        <v>86</v>
      </c>
      <c r="AY164" s="294" t="s">
        <v>178</v>
      </c>
    </row>
    <row r="165" spans="1:51" s="16" customFormat="1" ht="12">
      <c r="A165" s="16"/>
      <c r="B165" s="295"/>
      <c r="C165" s="296"/>
      <c r="D165" s="264" t="s">
        <v>187</v>
      </c>
      <c r="E165" s="297" t="s">
        <v>1</v>
      </c>
      <c r="F165" s="298" t="s">
        <v>200</v>
      </c>
      <c r="G165" s="296"/>
      <c r="H165" s="299">
        <v>1325</v>
      </c>
      <c r="I165" s="300"/>
      <c r="J165" s="296"/>
      <c r="K165" s="296"/>
      <c r="L165" s="301"/>
      <c r="M165" s="302"/>
      <c r="N165" s="303"/>
      <c r="O165" s="303"/>
      <c r="P165" s="303"/>
      <c r="Q165" s="303"/>
      <c r="R165" s="303"/>
      <c r="S165" s="303"/>
      <c r="T165" s="304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305" t="s">
        <v>187</v>
      </c>
      <c r="AU165" s="305" t="s">
        <v>95</v>
      </c>
      <c r="AV165" s="16" t="s">
        <v>185</v>
      </c>
      <c r="AW165" s="16" t="s">
        <v>41</v>
      </c>
      <c r="AX165" s="16" t="s">
        <v>93</v>
      </c>
      <c r="AY165" s="305" t="s">
        <v>178</v>
      </c>
    </row>
    <row r="166" spans="1:65" s="2" customFormat="1" ht="16.5" customHeight="1">
      <c r="A166" s="40"/>
      <c r="B166" s="41"/>
      <c r="C166" s="249" t="s">
        <v>254</v>
      </c>
      <c r="D166" s="249" t="s">
        <v>180</v>
      </c>
      <c r="E166" s="250" t="s">
        <v>958</v>
      </c>
      <c r="F166" s="251" t="s">
        <v>959</v>
      </c>
      <c r="G166" s="252" t="s">
        <v>262</v>
      </c>
      <c r="H166" s="253">
        <v>0.374</v>
      </c>
      <c r="I166" s="254"/>
      <c r="J166" s="255">
        <f>ROUND(I166*H166,2)</f>
        <v>0</v>
      </c>
      <c r="K166" s="251" t="s">
        <v>184</v>
      </c>
      <c r="L166" s="46"/>
      <c r="M166" s="256" t="s">
        <v>1</v>
      </c>
      <c r="N166" s="257" t="s">
        <v>51</v>
      </c>
      <c r="O166" s="93"/>
      <c r="P166" s="258">
        <f>O166*H166</f>
        <v>0</v>
      </c>
      <c r="Q166" s="258">
        <v>0</v>
      </c>
      <c r="R166" s="258">
        <f>Q166*H166</f>
        <v>0</v>
      </c>
      <c r="S166" s="258">
        <v>0</v>
      </c>
      <c r="T166" s="25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60" t="s">
        <v>185</v>
      </c>
      <c r="AT166" s="260" t="s">
        <v>180</v>
      </c>
      <c r="AU166" s="260" t="s">
        <v>95</v>
      </c>
      <c r="AY166" s="18" t="s">
        <v>178</v>
      </c>
      <c r="BE166" s="261">
        <f>IF(N166="základní",J166,0)</f>
        <v>0</v>
      </c>
      <c r="BF166" s="261">
        <f>IF(N166="snížená",J166,0)</f>
        <v>0</v>
      </c>
      <c r="BG166" s="261">
        <f>IF(N166="zákl. přenesená",J166,0)</f>
        <v>0</v>
      </c>
      <c r="BH166" s="261">
        <f>IF(N166="sníž. přenesená",J166,0)</f>
        <v>0</v>
      </c>
      <c r="BI166" s="261">
        <f>IF(N166="nulová",J166,0)</f>
        <v>0</v>
      </c>
      <c r="BJ166" s="18" t="s">
        <v>93</v>
      </c>
      <c r="BK166" s="261">
        <f>ROUND(I166*H166,2)</f>
        <v>0</v>
      </c>
      <c r="BL166" s="18" t="s">
        <v>185</v>
      </c>
      <c r="BM166" s="260" t="s">
        <v>960</v>
      </c>
    </row>
    <row r="167" spans="1:51" s="13" customFormat="1" ht="12">
      <c r="A167" s="13"/>
      <c r="B167" s="262"/>
      <c r="C167" s="263"/>
      <c r="D167" s="264" t="s">
        <v>187</v>
      </c>
      <c r="E167" s="265" t="s">
        <v>1</v>
      </c>
      <c r="F167" s="266" t="s">
        <v>961</v>
      </c>
      <c r="G167" s="263"/>
      <c r="H167" s="265" t="s">
        <v>1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2" t="s">
        <v>187</v>
      </c>
      <c r="AU167" s="272" t="s">
        <v>95</v>
      </c>
      <c r="AV167" s="13" t="s">
        <v>93</v>
      </c>
      <c r="AW167" s="13" t="s">
        <v>41</v>
      </c>
      <c r="AX167" s="13" t="s">
        <v>86</v>
      </c>
      <c r="AY167" s="272" t="s">
        <v>178</v>
      </c>
    </row>
    <row r="168" spans="1:51" s="15" customFormat="1" ht="12">
      <c r="A168" s="15"/>
      <c r="B168" s="284"/>
      <c r="C168" s="285"/>
      <c r="D168" s="264" t="s">
        <v>187</v>
      </c>
      <c r="E168" s="286" t="s">
        <v>1</v>
      </c>
      <c r="F168" s="287" t="s">
        <v>962</v>
      </c>
      <c r="G168" s="285"/>
      <c r="H168" s="288">
        <v>0.374</v>
      </c>
      <c r="I168" s="289"/>
      <c r="J168" s="285"/>
      <c r="K168" s="285"/>
      <c r="L168" s="290"/>
      <c r="M168" s="291"/>
      <c r="N168" s="292"/>
      <c r="O168" s="292"/>
      <c r="P168" s="292"/>
      <c r="Q168" s="292"/>
      <c r="R168" s="292"/>
      <c r="S168" s="292"/>
      <c r="T168" s="29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4" t="s">
        <v>187</v>
      </c>
      <c r="AU168" s="294" t="s">
        <v>95</v>
      </c>
      <c r="AV168" s="15" t="s">
        <v>95</v>
      </c>
      <c r="AW168" s="15" t="s">
        <v>41</v>
      </c>
      <c r="AX168" s="15" t="s">
        <v>93</v>
      </c>
      <c r="AY168" s="294" t="s">
        <v>178</v>
      </c>
    </row>
    <row r="169" spans="1:65" s="2" customFormat="1" ht="16.5" customHeight="1">
      <c r="A169" s="40"/>
      <c r="B169" s="41"/>
      <c r="C169" s="306" t="s">
        <v>259</v>
      </c>
      <c r="D169" s="306" t="s">
        <v>277</v>
      </c>
      <c r="E169" s="307" t="s">
        <v>963</v>
      </c>
      <c r="F169" s="308" t="s">
        <v>964</v>
      </c>
      <c r="G169" s="309" t="s">
        <v>931</v>
      </c>
      <c r="H169" s="310">
        <v>38.471</v>
      </c>
      <c r="I169" s="311"/>
      <c r="J169" s="312">
        <f>ROUND(I169*H169,2)</f>
        <v>0</v>
      </c>
      <c r="K169" s="308" t="s">
        <v>348</v>
      </c>
      <c r="L169" s="313"/>
      <c r="M169" s="314" t="s">
        <v>1</v>
      </c>
      <c r="N169" s="315" t="s">
        <v>51</v>
      </c>
      <c r="O169" s="93"/>
      <c r="P169" s="258">
        <f>O169*H169</f>
        <v>0</v>
      </c>
      <c r="Q169" s="258">
        <v>0.001</v>
      </c>
      <c r="R169" s="258">
        <f>Q169*H169</f>
        <v>0.038471</v>
      </c>
      <c r="S169" s="258">
        <v>0</v>
      </c>
      <c r="T169" s="25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60" t="s">
        <v>250</v>
      </c>
      <c r="AT169" s="260" t="s">
        <v>277</v>
      </c>
      <c r="AU169" s="260" t="s">
        <v>95</v>
      </c>
      <c r="AY169" s="18" t="s">
        <v>178</v>
      </c>
      <c r="BE169" s="261">
        <f>IF(N169="základní",J169,0)</f>
        <v>0</v>
      </c>
      <c r="BF169" s="261">
        <f>IF(N169="snížená",J169,0)</f>
        <v>0</v>
      </c>
      <c r="BG169" s="261">
        <f>IF(N169="zákl. přenesená",J169,0)</f>
        <v>0</v>
      </c>
      <c r="BH169" s="261">
        <f>IF(N169="sníž. přenesená",J169,0)</f>
        <v>0</v>
      </c>
      <c r="BI169" s="261">
        <f>IF(N169="nulová",J169,0)</f>
        <v>0</v>
      </c>
      <c r="BJ169" s="18" t="s">
        <v>93</v>
      </c>
      <c r="BK169" s="261">
        <f>ROUND(I169*H169,2)</f>
        <v>0</v>
      </c>
      <c r="BL169" s="18" t="s">
        <v>185</v>
      </c>
      <c r="BM169" s="260" t="s">
        <v>965</v>
      </c>
    </row>
    <row r="170" spans="1:51" s="15" customFormat="1" ht="12">
      <c r="A170" s="15"/>
      <c r="B170" s="284"/>
      <c r="C170" s="285"/>
      <c r="D170" s="264" t="s">
        <v>187</v>
      </c>
      <c r="E170" s="286" t="s">
        <v>1</v>
      </c>
      <c r="F170" s="287" t="s">
        <v>966</v>
      </c>
      <c r="G170" s="285"/>
      <c r="H170" s="288">
        <v>38.471</v>
      </c>
      <c r="I170" s="289"/>
      <c r="J170" s="285"/>
      <c r="K170" s="285"/>
      <c r="L170" s="290"/>
      <c r="M170" s="291"/>
      <c r="N170" s="292"/>
      <c r="O170" s="292"/>
      <c r="P170" s="292"/>
      <c r="Q170" s="292"/>
      <c r="R170" s="292"/>
      <c r="S170" s="292"/>
      <c r="T170" s="29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4" t="s">
        <v>187</v>
      </c>
      <c r="AU170" s="294" t="s">
        <v>95</v>
      </c>
      <c r="AV170" s="15" t="s">
        <v>95</v>
      </c>
      <c r="AW170" s="15" t="s">
        <v>41</v>
      </c>
      <c r="AX170" s="15" t="s">
        <v>93</v>
      </c>
      <c r="AY170" s="294" t="s">
        <v>178</v>
      </c>
    </row>
    <row r="171" spans="1:65" s="2" customFormat="1" ht="16.5" customHeight="1">
      <c r="A171" s="40"/>
      <c r="B171" s="41"/>
      <c r="C171" s="249" t="s">
        <v>266</v>
      </c>
      <c r="D171" s="249" t="s">
        <v>180</v>
      </c>
      <c r="E171" s="250" t="s">
        <v>967</v>
      </c>
      <c r="F171" s="251" t="s">
        <v>968</v>
      </c>
      <c r="G171" s="252" t="s">
        <v>183</v>
      </c>
      <c r="H171" s="253">
        <v>80</v>
      </c>
      <c r="I171" s="254"/>
      <c r="J171" s="255">
        <f>ROUND(I171*H171,2)</f>
        <v>0</v>
      </c>
      <c r="K171" s="251" t="s">
        <v>184</v>
      </c>
      <c r="L171" s="46"/>
      <c r="M171" s="256" t="s">
        <v>1</v>
      </c>
      <c r="N171" s="257" t="s">
        <v>51</v>
      </c>
      <c r="O171" s="93"/>
      <c r="P171" s="258">
        <f>O171*H171</f>
        <v>0</v>
      </c>
      <c r="Q171" s="258">
        <v>0</v>
      </c>
      <c r="R171" s="258">
        <f>Q171*H171</f>
        <v>0</v>
      </c>
      <c r="S171" s="258">
        <v>0</v>
      </c>
      <c r="T171" s="25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60" t="s">
        <v>185</v>
      </c>
      <c r="AT171" s="260" t="s">
        <v>180</v>
      </c>
      <c r="AU171" s="260" t="s">
        <v>95</v>
      </c>
      <c r="AY171" s="18" t="s">
        <v>178</v>
      </c>
      <c r="BE171" s="261">
        <f>IF(N171="základní",J171,0)</f>
        <v>0</v>
      </c>
      <c r="BF171" s="261">
        <f>IF(N171="snížená",J171,0)</f>
        <v>0</v>
      </c>
      <c r="BG171" s="261">
        <f>IF(N171="zákl. přenesená",J171,0)</f>
        <v>0</v>
      </c>
      <c r="BH171" s="261">
        <f>IF(N171="sníž. přenesená",J171,0)</f>
        <v>0</v>
      </c>
      <c r="BI171" s="261">
        <f>IF(N171="nulová",J171,0)</f>
        <v>0</v>
      </c>
      <c r="BJ171" s="18" t="s">
        <v>93</v>
      </c>
      <c r="BK171" s="261">
        <f>ROUND(I171*H171,2)</f>
        <v>0</v>
      </c>
      <c r="BL171" s="18" t="s">
        <v>185</v>
      </c>
      <c r="BM171" s="260" t="s">
        <v>969</v>
      </c>
    </row>
    <row r="172" spans="1:51" s="13" customFormat="1" ht="12">
      <c r="A172" s="13"/>
      <c r="B172" s="262"/>
      <c r="C172" s="263"/>
      <c r="D172" s="264" t="s">
        <v>187</v>
      </c>
      <c r="E172" s="265" t="s">
        <v>1</v>
      </c>
      <c r="F172" s="266" t="s">
        <v>970</v>
      </c>
      <c r="G172" s="263"/>
      <c r="H172" s="265" t="s">
        <v>1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2" t="s">
        <v>187</v>
      </c>
      <c r="AU172" s="272" t="s">
        <v>95</v>
      </c>
      <c r="AV172" s="13" t="s">
        <v>93</v>
      </c>
      <c r="AW172" s="13" t="s">
        <v>41</v>
      </c>
      <c r="AX172" s="13" t="s">
        <v>86</v>
      </c>
      <c r="AY172" s="272" t="s">
        <v>178</v>
      </c>
    </row>
    <row r="173" spans="1:51" s="13" customFormat="1" ht="12">
      <c r="A173" s="13"/>
      <c r="B173" s="262"/>
      <c r="C173" s="263"/>
      <c r="D173" s="264" t="s">
        <v>187</v>
      </c>
      <c r="E173" s="265" t="s">
        <v>1</v>
      </c>
      <c r="F173" s="266" t="s">
        <v>971</v>
      </c>
      <c r="G173" s="263"/>
      <c r="H173" s="265" t="s">
        <v>1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2" t="s">
        <v>187</v>
      </c>
      <c r="AU173" s="272" t="s">
        <v>95</v>
      </c>
      <c r="AV173" s="13" t="s">
        <v>93</v>
      </c>
      <c r="AW173" s="13" t="s">
        <v>41</v>
      </c>
      <c r="AX173" s="13" t="s">
        <v>86</v>
      </c>
      <c r="AY173" s="272" t="s">
        <v>178</v>
      </c>
    </row>
    <row r="174" spans="1:51" s="13" customFormat="1" ht="12">
      <c r="A174" s="13"/>
      <c r="B174" s="262"/>
      <c r="C174" s="263"/>
      <c r="D174" s="264" t="s">
        <v>187</v>
      </c>
      <c r="E174" s="265" t="s">
        <v>1</v>
      </c>
      <c r="F174" s="266" t="s">
        <v>972</v>
      </c>
      <c r="G174" s="263"/>
      <c r="H174" s="265" t="s">
        <v>1</v>
      </c>
      <c r="I174" s="267"/>
      <c r="J174" s="263"/>
      <c r="K174" s="263"/>
      <c r="L174" s="268"/>
      <c r="M174" s="269"/>
      <c r="N174" s="270"/>
      <c r="O174" s="270"/>
      <c r="P174" s="270"/>
      <c r="Q174" s="270"/>
      <c r="R174" s="270"/>
      <c r="S174" s="270"/>
      <c r="T174" s="27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2" t="s">
        <v>187</v>
      </c>
      <c r="AU174" s="272" t="s">
        <v>95</v>
      </c>
      <c r="AV174" s="13" t="s">
        <v>93</v>
      </c>
      <c r="AW174" s="13" t="s">
        <v>41</v>
      </c>
      <c r="AX174" s="13" t="s">
        <v>86</v>
      </c>
      <c r="AY174" s="272" t="s">
        <v>178</v>
      </c>
    </row>
    <row r="175" spans="1:51" s="15" customFormat="1" ht="12">
      <c r="A175" s="15"/>
      <c r="B175" s="284"/>
      <c r="C175" s="285"/>
      <c r="D175" s="264" t="s">
        <v>187</v>
      </c>
      <c r="E175" s="286" t="s">
        <v>1</v>
      </c>
      <c r="F175" s="287" t="s">
        <v>579</v>
      </c>
      <c r="G175" s="285"/>
      <c r="H175" s="288">
        <v>80</v>
      </c>
      <c r="I175" s="289"/>
      <c r="J175" s="285"/>
      <c r="K175" s="285"/>
      <c r="L175" s="290"/>
      <c r="M175" s="291"/>
      <c r="N175" s="292"/>
      <c r="O175" s="292"/>
      <c r="P175" s="292"/>
      <c r="Q175" s="292"/>
      <c r="R175" s="292"/>
      <c r="S175" s="292"/>
      <c r="T175" s="29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4" t="s">
        <v>187</v>
      </c>
      <c r="AU175" s="294" t="s">
        <v>95</v>
      </c>
      <c r="AV175" s="15" t="s">
        <v>95</v>
      </c>
      <c r="AW175" s="15" t="s">
        <v>41</v>
      </c>
      <c r="AX175" s="15" t="s">
        <v>86</v>
      </c>
      <c r="AY175" s="294" t="s">
        <v>178</v>
      </c>
    </row>
    <row r="176" spans="1:51" s="14" customFormat="1" ht="12">
      <c r="A176" s="14"/>
      <c r="B176" s="273"/>
      <c r="C176" s="274"/>
      <c r="D176" s="264" t="s">
        <v>187</v>
      </c>
      <c r="E176" s="275" t="s">
        <v>911</v>
      </c>
      <c r="F176" s="276" t="s">
        <v>199</v>
      </c>
      <c r="G176" s="274"/>
      <c r="H176" s="277">
        <v>80</v>
      </c>
      <c r="I176" s="278"/>
      <c r="J176" s="274"/>
      <c r="K176" s="274"/>
      <c r="L176" s="279"/>
      <c r="M176" s="280"/>
      <c r="N176" s="281"/>
      <c r="O176" s="281"/>
      <c r="P176" s="281"/>
      <c r="Q176" s="281"/>
      <c r="R176" s="281"/>
      <c r="S176" s="281"/>
      <c r="T176" s="28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3" t="s">
        <v>187</v>
      </c>
      <c r="AU176" s="283" t="s">
        <v>95</v>
      </c>
      <c r="AV176" s="14" t="s">
        <v>196</v>
      </c>
      <c r="AW176" s="14" t="s">
        <v>41</v>
      </c>
      <c r="AX176" s="14" t="s">
        <v>93</v>
      </c>
      <c r="AY176" s="283" t="s">
        <v>178</v>
      </c>
    </row>
    <row r="177" spans="1:65" s="2" customFormat="1" ht="21.75" customHeight="1">
      <c r="A177" s="40"/>
      <c r="B177" s="41"/>
      <c r="C177" s="306" t="s">
        <v>270</v>
      </c>
      <c r="D177" s="306" t="s">
        <v>277</v>
      </c>
      <c r="E177" s="307" t="s">
        <v>929</v>
      </c>
      <c r="F177" s="308" t="s">
        <v>930</v>
      </c>
      <c r="G177" s="309" t="s">
        <v>931</v>
      </c>
      <c r="H177" s="310">
        <v>0.618</v>
      </c>
      <c r="I177" s="311"/>
      <c r="J177" s="312">
        <f>ROUND(I177*H177,2)</f>
        <v>0</v>
      </c>
      <c r="K177" s="308" t="s">
        <v>348</v>
      </c>
      <c r="L177" s="313"/>
      <c r="M177" s="314" t="s">
        <v>1</v>
      </c>
      <c r="N177" s="315" t="s">
        <v>51</v>
      </c>
      <c r="O177" s="93"/>
      <c r="P177" s="258">
        <f>O177*H177</f>
        <v>0</v>
      </c>
      <c r="Q177" s="258">
        <v>0.001</v>
      </c>
      <c r="R177" s="258">
        <f>Q177*H177</f>
        <v>0.0006180000000000001</v>
      </c>
      <c r="S177" s="258">
        <v>0</v>
      </c>
      <c r="T177" s="25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60" t="s">
        <v>250</v>
      </c>
      <c r="AT177" s="260" t="s">
        <v>277</v>
      </c>
      <c r="AU177" s="260" t="s">
        <v>95</v>
      </c>
      <c r="AY177" s="18" t="s">
        <v>178</v>
      </c>
      <c r="BE177" s="261">
        <f>IF(N177="základní",J177,0)</f>
        <v>0</v>
      </c>
      <c r="BF177" s="261">
        <f>IF(N177="snížená",J177,0)</f>
        <v>0</v>
      </c>
      <c r="BG177" s="261">
        <f>IF(N177="zákl. přenesená",J177,0)</f>
        <v>0</v>
      </c>
      <c r="BH177" s="261">
        <f>IF(N177="sníž. přenesená",J177,0)</f>
        <v>0</v>
      </c>
      <c r="BI177" s="261">
        <f>IF(N177="nulová",J177,0)</f>
        <v>0</v>
      </c>
      <c r="BJ177" s="18" t="s">
        <v>93</v>
      </c>
      <c r="BK177" s="261">
        <f>ROUND(I177*H177,2)</f>
        <v>0</v>
      </c>
      <c r="BL177" s="18" t="s">
        <v>185</v>
      </c>
      <c r="BM177" s="260" t="s">
        <v>973</v>
      </c>
    </row>
    <row r="178" spans="1:51" s="13" customFormat="1" ht="12">
      <c r="A178" s="13"/>
      <c r="B178" s="262"/>
      <c r="C178" s="263"/>
      <c r="D178" s="264" t="s">
        <v>187</v>
      </c>
      <c r="E178" s="265" t="s">
        <v>1</v>
      </c>
      <c r="F178" s="266" t="s">
        <v>933</v>
      </c>
      <c r="G178" s="263"/>
      <c r="H178" s="265" t="s">
        <v>1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2" t="s">
        <v>187</v>
      </c>
      <c r="AU178" s="272" t="s">
        <v>95</v>
      </c>
      <c r="AV178" s="13" t="s">
        <v>93</v>
      </c>
      <c r="AW178" s="13" t="s">
        <v>41</v>
      </c>
      <c r="AX178" s="13" t="s">
        <v>86</v>
      </c>
      <c r="AY178" s="272" t="s">
        <v>178</v>
      </c>
    </row>
    <row r="179" spans="1:51" s="13" customFormat="1" ht="12">
      <c r="A179" s="13"/>
      <c r="B179" s="262"/>
      <c r="C179" s="263"/>
      <c r="D179" s="264" t="s">
        <v>187</v>
      </c>
      <c r="E179" s="265" t="s">
        <v>1</v>
      </c>
      <c r="F179" s="266" t="s">
        <v>974</v>
      </c>
      <c r="G179" s="263"/>
      <c r="H179" s="265" t="s">
        <v>1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2" t="s">
        <v>187</v>
      </c>
      <c r="AU179" s="272" t="s">
        <v>95</v>
      </c>
      <c r="AV179" s="13" t="s">
        <v>93</v>
      </c>
      <c r="AW179" s="13" t="s">
        <v>41</v>
      </c>
      <c r="AX179" s="13" t="s">
        <v>86</v>
      </c>
      <c r="AY179" s="272" t="s">
        <v>178</v>
      </c>
    </row>
    <row r="180" spans="1:51" s="13" customFormat="1" ht="12">
      <c r="A180" s="13"/>
      <c r="B180" s="262"/>
      <c r="C180" s="263"/>
      <c r="D180" s="264" t="s">
        <v>187</v>
      </c>
      <c r="E180" s="265" t="s">
        <v>1</v>
      </c>
      <c r="F180" s="266" t="s">
        <v>935</v>
      </c>
      <c r="G180" s="263"/>
      <c r="H180" s="265" t="s">
        <v>1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2" t="s">
        <v>187</v>
      </c>
      <c r="AU180" s="272" t="s">
        <v>95</v>
      </c>
      <c r="AV180" s="13" t="s">
        <v>93</v>
      </c>
      <c r="AW180" s="13" t="s">
        <v>41</v>
      </c>
      <c r="AX180" s="13" t="s">
        <v>86</v>
      </c>
      <c r="AY180" s="272" t="s">
        <v>178</v>
      </c>
    </row>
    <row r="181" spans="1:51" s="14" customFormat="1" ht="12">
      <c r="A181" s="14"/>
      <c r="B181" s="273"/>
      <c r="C181" s="274"/>
      <c r="D181" s="264" t="s">
        <v>187</v>
      </c>
      <c r="E181" s="275" t="s">
        <v>1</v>
      </c>
      <c r="F181" s="276" t="s">
        <v>199</v>
      </c>
      <c r="G181" s="274"/>
      <c r="H181" s="277">
        <v>0</v>
      </c>
      <c r="I181" s="278"/>
      <c r="J181" s="274"/>
      <c r="K181" s="274"/>
      <c r="L181" s="279"/>
      <c r="M181" s="280"/>
      <c r="N181" s="281"/>
      <c r="O181" s="281"/>
      <c r="P181" s="281"/>
      <c r="Q181" s="281"/>
      <c r="R181" s="281"/>
      <c r="S181" s="281"/>
      <c r="T181" s="28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3" t="s">
        <v>187</v>
      </c>
      <c r="AU181" s="283" t="s">
        <v>95</v>
      </c>
      <c r="AV181" s="14" t="s">
        <v>196</v>
      </c>
      <c r="AW181" s="14" t="s">
        <v>41</v>
      </c>
      <c r="AX181" s="14" t="s">
        <v>86</v>
      </c>
      <c r="AY181" s="283" t="s">
        <v>178</v>
      </c>
    </row>
    <row r="182" spans="1:51" s="13" customFormat="1" ht="12">
      <c r="A182" s="13"/>
      <c r="B182" s="262"/>
      <c r="C182" s="263"/>
      <c r="D182" s="264" t="s">
        <v>187</v>
      </c>
      <c r="E182" s="265" t="s">
        <v>1</v>
      </c>
      <c r="F182" s="266" t="s">
        <v>975</v>
      </c>
      <c r="G182" s="263"/>
      <c r="H182" s="265" t="s">
        <v>1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2" t="s">
        <v>187</v>
      </c>
      <c r="AU182" s="272" t="s">
        <v>95</v>
      </c>
      <c r="AV182" s="13" t="s">
        <v>93</v>
      </c>
      <c r="AW182" s="13" t="s">
        <v>41</v>
      </c>
      <c r="AX182" s="13" t="s">
        <v>86</v>
      </c>
      <c r="AY182" s="272" t="s">
        <v>178</v>
      </c>
    </row>
    <row r="183" spans="1:51" s="13" customFormat="1" ht="12">
      <c r="A183" s="13"/>
      <c r="B183" s="262"/>
      <c r="C183" s="263"/>
      <c r="D183" s="264" t="s">
        <v>187</v>
      </c>
      <c r="E183" s="265" t="s">
        <v>1</v>
      </c>
      <c r="F183" s="266" t="s">
        <v>976</v>
      </c>
      <c r="G183" s="263"/>
      <c r="H183" s="265" t="s">
        <v>1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2" t="s">
        <v>187</v>
      </c>
      <c r="AU183" s="272" t="s">
        <v>95</v>
      </c>
      <c r="AV183" s="13" t="s">
        <v>93</v>
      </c>
      <c r="AW183" s="13" t="s">
        <v>41</v>
      </c>
      <c r="AX183" s="13" t="s">
        <v>86</v>
      </c>
      <c r="AY183" s="272" t="s">
        <v>178</v>
      </c>
    </row>
    <row r="184" spans="1:51" s="15" customFormat="1" ht="12">
      <c r="A184" s="15"/>
      <c r="B184" s="284"/>
      <c r="C184" s="285"/>
      <c r="D184" s="264" t="s">
        <v>187</v>
      </c>
      <c r="E184" s="286" t="s">
        <v>1</v>
      </c>
      <c r="F184" s="287" t="s">
        <v>977</v>
      </c>
      <c r="G184" s="285"/>
      <c r="H184" s="288">
        <v>0.618</v>
      </c>
      <c r="I184" s="289"/>
      <c r="J184" s="285"/>
      <c r="K184" s="285"/>
      <c r="L184" s="290"/>
      <c r="M184" s="291"/>
      <c r="N184" s="292"/>
      <c r="O184" s="292"/>
      <c r="P184" s="292"/>
      <c r="Q184" s="292"/>
      <c r="R184" s="292"/>
      <c r="S184" s="292"/>
      <c r="T184" s="29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4" t="s">
        <v>187</v>
      </c>
      <c r="AU184" s="294" t="s">
        <v>95</v>
      </c>
      <c r="AV184" s="15" t="s">
        <v>95</v>
      </c>
      <c r="AW184" s="15" t="s">
        <v>41</v>
      </c>
      <c r="AX184" s="15" t="s">
        <v>86</v>
      </c>
      <c r="AY184" s="294" t="s">
        <v>178</v>
      </c>
    </row>
    <row r="185" spans="1:51" s="16" customFormat="1" ht="12">
      <c r="A185" s="16"/>
      <c r="B185" s="295"/>
      <c r="C185" s="296"/>
      <c r="D185" s="264" t="s">
        <v>187</v>
      </c>
      <c r="E185" s="297" t="s">
        <v>1</v>
      </c>
      <c r="F185" s="298" t="s">
        <v>200</v>
      </c>
      <c r="G185" s="296"/>
      <c r="H185" s="299">
        <v>0.618</v>
      </c>
      <c r="I185" s="300"/>
      <c r="J185" s="296"/>
      <c r="K185" s="296"/>
      <c r="L185" s="301"/>
      <c r="M185" s="302"/>
      <c r="N185" s="303"/>
      <c r="O185" s="303"/>
      <c r="P185" s="303"/>
      <c r="Q185" s="303"/>
      <c r="R185" s="303"/>
      <c r="S185" s="303"/>
      <c r="T185" s="304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305" t="s">
        <v>187</v>
      </c>
      <c r="AU185" s="305" t="s">
        <v>95</v>
      </c>
      <c r="AV185" s="16" t="s">
        <v>185</v>
      </c>
      <c r="AW185" s="16" t="s">
        <v>41</v>
      </c>
      <c r="AX185" s="16" t="s">
        <v>93</v>
      </c>
      <c r="AY185" s="305" t="s">
        <v>178</v>
      </c>
    </row>
    <row r="186" spans="1:65" s="2" customFormat="1" ht="16.5" customHeight="1">
      <c r="A186" s="40"/>
      <c r="B186" s="41"/>
      <c r="C186" s="249" t="s">
        <v>276</v>
      </c>
      <c r="D186" s="249" t="s">
        <v>180</v>
      </c>
      <c r="E186" s="250" t="s">
        <v>978</v>
      </c>
      <c r="F186" s="251" t="s">
        <v>979</v>
      </c>
      <c r="G186" s="252" t="s">
        <v>223</v>
      </c>
      <c r="H186" s="253">
        <v>13.25</v>
      </c>
      <c r="I186" s="254"/>
      <c r="J186" s="255">
        <f>ROUND(I186*H186,2)</f>
        <v>0</v>
      </c>
      <c r="K186" s="251" t="s">
        <v>184</v>
      </c>
      <c r="L186" s="46"/>
      <c r="M186" s="256" t="s">
        <v>1</v>
      </c>
      <c r="N186" s="257" t="s">
        <v>51</v>
      </c>
      <c r="O186" s="93"/>
      <c r="P186" s="258">
        <f>O186*H186</f>
        <v>0</v>
      </c>
      <c r="Q186" s="258">
        <v>0</v>
      </c>
      <c r="R186" s="258">
        <f>Q186*H186</f>
        <v>0</v>
      </c>
      <c r="S186" s="258">
        <v>0</v>
      </c>
      <c r="T186" s="25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60" t="s">
        <v>185</v>
      </c>
      <c r="AT186" s="260" t="s">
        <v>180</v>
      </c>
      <c r="AU186" s="260" t="s">
        <v>95</v>
      </c>
      <c r="AY186" s="18" t="s">
        <v>178</v>
      </c>
      <c r="BE186" s="261">
        <f>IF(N186="základní",J186,0)</f>
        <v>0</v>
      </c>
      <c r="BF186" s="261">
        <f>IF(N186="snížená",J186,0)</f>
        <v>0</v>
      </c>
      <c r="BG186" s="261">
        <f>IF(N186="zákl. přenesená",J186,0)</f>
        <v>0</v>
      </c>
      <c r="BH186" s="261">
        <f>IF(N186="sníž. přenesená",J186,0)</f>
        <v>0</v>
      </c>
      <c r="BI186" s="261">
        <f>IF(N186="nulová",J186,0)</f>
        <v>0</v>
      </c>
      <c r="BJ186" s="18" t="s">
        <v>93</v>
      </c>
      <c r="BK186" s="261">
        <f>ROUND(I186*H186,2)</f>
        <v>0</v>
      </c>
      <c r="BL186" s="18" t="s">
        <v>185</v>
      </c>
      <c r="BM186" s="260" t="s">
        <v>980</v>
      </c>
    </row>
    <row r="187" spans="1:51" s="13" customFormat="1" ht="12">
      <c r="A187" s="13"/>
      <c r="B187" s="262"/>
      <c r="C187" s="263"/>
      <c r="D187" s="264" t="s">
        <v>187</v>
      </c>
      <c r="E187" s="265" t="s">
        <v>1</v>
      </c>
      <c r="F187" s="266" t="s">
        <v>981</v>
      </c>
      <c r="G187" s="263"/>
      <c r="H187" s="265" t="s">
        <v>1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2" t="s">
        <v>187</v>
      </c>
      <c r="AU187" s="272" t="s">
        <v>95</v>
      </c>
      <c r="AV187" s="13" t="s">
        <v>93</v>
      </c>
      <c r="AW187" s="13" t="s">
        <v>41</v>
      </c>
      <c r="AX187" s="13" t="s">
        <v>86</v>
      </c>
      <c r="AY187" s="272" t="s">
        <v>178</v>
      </c>
    </row>
    <row r="188" spans="1:51" s="13" customFormat="1" ht="12">
      <c r="A188" s="13"/>
      <c r="B188" s="262"/>
      <c r="C188" s="263"/>
      <c r="D188" s="264" t="s">
        <v>187</v>
      </c>
      <c r="E188" s="265" t="s">
        <v>1</v>
      </c>
      <c r="F188" s="266" t="s">
        <v>982</v>
      </c>
      <c r="G188" s="263"/>
      <c r="H188" s="265" t="s">
        <v>1</v>
      </c>
      <c r="I188" s="267"/>
      <c r="J188" s="263"/>
      <c r="K188" s="263"/>
      <c r="L188" s="268"/>
      <c r="M188" s="269"/>
      <c r="N188" s="270"/>
      <c r="O188" s="270"/>
      <c r="P188" s="270"/>
      <c r="Q188" s="270"/>
      <c r="R188" s="270"/>
      <c r="S188" s="270"/>
      <c r="T188" s="27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72" t="s">
        <v>187</v>
      </c>
      <c r="AU188" s="272" t="s">
        <v>95</v>
      </c>
      <c r="AV188" s="13" t="s">
        <v>93</v>
      </c>
      <c r="AW188" s="13" t="s">
        <v>41</v>
      </c>
      <c r="AX188" s="13" t="s">
        <v>86</v>
      </c>
      <c r="AY188" s="272" t="s">
        <v>178</v>
      </c>
    </row>
    <row r="189" spans="1:51" s="15" customFormat="1" ht="12">
      <c r="A189" s="15"/>
      <c r="B189" s="284"/>
      <c r="C189" s="285"/>
      <c r="D189" s="264" t="s">
        <v>187</v>
      </c>
      <c r="E189" s="286" t="s">
        <v>1</v>
      </c>
      <c r="F189" s="287" t="s">
        <v>983</v>
      </c>
      <c r="G189" s="285"/>
      <c r="H189" s="288">
        <v>12.45</v>
      </c>
      <c r="I189" s="289"/>
      <c r="J189" s="285"/>
      <c r="K189" s="285"/>
      <c r="L189" s="290"/>
      <c r="M189" s="291"/>
      <c r="N189" s="292"/>
      <c r="O189" s="292"/>
      <c r="P189" s="292"/>
      <c r="Q189" s="292"/>
      <c r="R189" s="292"/>
      <c r="S189" s="292"/>
      <c r="T189" s="29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4" t="s">
        <v>187</v>
      </c>
      <c r="AU189" s="294" t="s">
        <v>95</v>
      </c>
      <c r="AV189" s="15" t="s">
        <v>95</v>
      </c>
      <c r="AW189" s="15" t="s">
        <v>41</v>
      </c>
      <c r="AX189" s="15" t="s">
        <v>86</v>
      </c>
      <c r="AY189" s="294" t="s">
        <v>178</v>
      </c>
    </row>
    <row r="190" spans="1:51" s="13" customFormat="1" ht="12">
      <c r="A190" s="13"/>
      <c r="B190" s="262"/>
      <c r="C190" s="263"/>
      <c r="D190" s="264" t="s">
        <v>187</v>
      </c>
      <c r="E190" s="265" t="s">
        <v>1</v>
      </c>
      <c r="F190" s="266" t="s">
        <v>984</v>
      </c>
      <c r="G190" s="263"/>
      <c r="H190" s="265" t="s">
        <v>1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2" t="s">
        <v>187</v>
      </c>
      <c r="AU190" s="272" t="s">
        <v>95</v>
      </c>
      <c r="AV190" s="13" t="s">
        <v>93</v>
      </c>
      <c r="AW190" s="13" t="s">
        <v>41</v>
      </c>
      <c r="AX190" s="13" t="s">
        <v>86</v>
      </c>
      <c r="AY190" s="272" t="s">
        <v>178</v>
      </c>
    </row>
    <row r="191" spans="1:51" s="15" customFormat="1" ht="12">
      <c r="A191" s="15"/>
      <c r="B191" s="284"/>
      <c r="C191" s="285"/>
      <c r="D191" s="264" t="s">
        <v>187</v>
      </c>
      <c r="E191" s="286" t="s">
        <v>1</v>
      </c>
      <c r="F191" s="287" t="s">
        <v>985</v>
      </c>
      <c r="G191" s="285"/>
      <c r="H191" s="288">
        <v>0.8</v>
      </c>
      <c r="I191" s="289"/>
      <c r="J191" s="285"/>
      <c r="K191" s="285"/>
      <c r="L191" s="290"/>
      <c r="M191" s="291"/>
      <c r="N191" s="292"/>
      <c r="O191" s="292"/>
      <c r="P191" s="292"/>
      <c r="Q191" s="292"/>
      <c r="R191" s="292"/>
      <c r="S191" s="292"/>
      <c r="T191" s="29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4" t="s">
        <v>187</v>
      </c>
      <c r="AU191" s="294" t="s">
        <v>95</v>
      </c>
      <c r="AV191" s="15" t="s">
        <v>95</v>
      </c>
      <c r="AW191" s="15" t="s">
        <v>41</v>
      </c>
      <c r="AX191" s="15" t="s">
        <v>86</v>
      </c>
      <c r="AY191" s="294" t="s">
        <v>178</v>
      </c>
    </row>
    <row r="192" spans="1:51" s="14" customFormat="1" ht="12">
      <c r="A192" s="14"/>
      <c r="B192" s="273"/>
      <c r="C192" s="274"/>
      <c r="D192" s="264" t="s">
        <v>187</v>
      </c>
      <c r="E192" s="275" t="s">
        <v>907</v>
      </c>
      <c r="F192" s="276" t="s">
        <v>860</v>
      </c>
      <c r="G192" s="274"/>
      <c r="H192" s="277">
        <v>13.25</v>
      </c>
      <c r="I192" s="278"/>
      <c r="J192" s="274"/>
      <c r="K192" s="274"/>
      <c r="L192" s="279"/>
      <c r="M192" s="280"/>
      <c r="N192" s="281"/>
      <c r="O192" s="281"/>
      <c r="P192" s="281"/>
      <c r="Q192" s="281"/>
      <c r="R192" s="281"/>
      <c r="S192" s="281"/>
      <c r="T192" s="28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3" t="s">
        <v>187</v>
      </c>
      <c r="AU192" s="283" t="s">
        <v>95</v>
      </c>
      <c r="AV192" s="14" t="s">
        <v>196</v>
      </c>
      <c r="AW192" s="14" t="s">
        <v>41</v>
      </c>
      <c r="AX192" s="14" t="s">
        <v>93</v>
      </c>
      <c r="AY192" s="283" t="s">
        <v>178</v>
      </c>
    </row>
    <row r="193" spans="1:65" s="2" customFormat="1" ht="16.5" customHeight="1">
      <c r="A193" s="40"/>
      <c r="B193" s="41"/>
      <c r="C193" s="249" t="s">
        <v>283</v>
      </c>
      <c r="D193" s="249" t="s">
        <v>180</v>
      </c>
      <c r="E193" s="250" t="s">
        <v>861</v>
      </c>
      <c r="F193" s="251" t="s">
        <v>862</v>
      </c>
      <c r="G193" s="252" t="s">
        <v>223</v>
      </c>
      <c r="H193" s="253">
        <v>13.25</v>
      </c>
      <c r="I193" s="254"/>
      <c r="J193" s="255">
        <f>ROUND(I193*H193,2)</f>
        <v>0</v>
      </c>
      <c r="K193" s="251" t="s">
        <v>184</v>
      </c>
      <c r="L193" s="46"/>
      <c r="M193" s="256" t="s">
        <v>1</v>
      </c>
      <c r="N193" s="257" t="s">
        <v>51</v>
      </c>
      <c r="O193" s="93"/>
      <c r="P193" s="258">
        <f>O193*H193</f>
        <v>0</v>
      </c>
      <c r="Q193" s="258">
        <v>0</v>
      </c>
      <c r="R193" s="258">
        <f>Q193*H193</f>
        <v>0</v>
      </c>
      <c r="S193" s="258">
        <v>0</v>
      </c>
      <c r="T193" s="25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60" t="s">
        <v>185</v>
      </c>
      <c r="AT193" s="260" t="s">
        <v>180</v>
      </c>
      <c r="AU193" s="260" t="s">
        <v>95</v>
      </c>
      <c r="AY193" s="18" t="s">
        <v>178</v>
      </c>
      <c r="BE193" s="261">
        <f>IF(N193="základní",J193,0)</f>
        <v>0</v>
      </c>
      <c r="BF193" s="261">
        <f>IF(N193="snížená",J193,0)</f>
        <v>0</v>
      </c>
      <c r="BG193" s="261">
        <f>IF(N193="zákl. přenesená",J193,0)</f>
        <v>0</v>
      </c>
      <c r="BH193" s="261">
        <f>IF(N193="sníž. přenesená",J193,0)</f>
        <v>0</v>
      </c>
      <c r="BI193" s="261">
        <f>IF(N193="nulová",J193,0)</f>
        <v>0</v>
      </c>
      <c r="BJ193" s="18" t="s">
        <v>93</v>
      </c>
      <c r="BK193" s="261">
        <f>ROUND(I193*H193,2)</f>
        <v>0</v>
      </c>
      <c r="BL193" s="18" t="s">
        <v>185</v>
      </c>
      <c r="BM193" s="260" t="s">
        <v>986</v>
      </c>
    </row>
    <row r="194" spans="1:51" s="15" customFormat="1" ht="12">
      <c r="A194" s="15"/>
      <c r="B194" s="284"/>
      <c r="C194" s="285"/>
      <c r="D194" s="264" t="s">
        <v>187</v>
      </c>
      <c r="E194" s="286" t="s">
        <v>1</v>
      </c>
      <c r="F194" s="287" t="s">
        <v>907</v>
      </c>
      <c r="G194" s="285"/>
      <c r="H194" s="288">
        <v>13.25</v>
      </c>
      <c r="I194" s="289"/>
      <c r="J194" s="285"/>
      <c r="K194" s="285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187</v>
      </c>
      <c r="AU194" s="294" t="s">
        <v>95</v>
      </c>
      <c r="AV194" s="15" t="s">
        <v>95</v>
      </c>
      <c r="AW194" s="15" t="s">
        <v>41</v>
      </c>
      <c r="AX194" s="15" t="s">
        <v>93</v>
      </c>
      <c r="AY194" s="294" t="s">
        <v>178</v>
      </c>
    </row>
    <row r="195" spans="1:65" s="2" customFormat="1" ht="16.5" customHeight="1">
      <c r="A195" s="40"/>
      <c r="B195" s="41"/>
      <c r="C195" s="249" t="s">
        <v>8</v>
      </c>
      <c r="D195" s="249" t="s">
        <v>180</v>
      </c>
      <c r="E195" s="250" t="s">
        <v>864</v>
      </c>
      <c r="F195" s="251" t="s">
        <v>865</v>
      </c>
      <c r="G195" s="252" t="s">
        <v>223</v>
      </c>
      <c r="H195" s="253">
        <v>13.25</v>
      </c>
      <c r="I195" s="254"/>
      <c r="J195" s="255">
        <f>ROUND(I195*H195,2)</f>
        <v>0</v>
      </c>
      <c r="K195" s="251" t="s">
        <v>184</v>
      </c>
      <c r="L195" s="46"/>
      <c r="M195" s="256" t="s">
        <v>1</v>
      </c>
      <c r="N195" s="257" t="s">
        <v>51</v>
      </c>
      <c r="O195" s="93"/>
      <c r="P195" s="258">
        <f>O195*H195</f>
        <v>0</v>
      </c>
      <c r="Q195" s="258">
        <v>0</v>
      </c>
      <c r="R195" s="258">
        <f>Q195*H195</f>
        <v>0</v>
      </c>
      <c r="S195" s="258">
        <v>0</v>
      </c>
      <c r="T195" s="25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60" t="s">
        <v>185</v>
      </c>
      <c r="AT195" s="260" t="s">
        <v>180</v>
      </c>
      <c r="AU195" s="260" t="s">
        <v>95</v>
      </c>
      <c r="AY195" s="18" t="s">
        <v>178</v>
      </c>
      <c r="BE195" s="261">
        <f>IF(N195="základní",J195,0)</f>
        <v>0</v>
      </c>
      <c r="BF195" s="261">
        <f>IF(N195="snížená",J195,0)</f>
        <v>0</v>
      </c>
      <c r="BG195" s="261">
        <f>IF(N195="zákl. přenesená",J195,0)</f>
        <v>0</v>
      </c>
      <c r="BH195" s="261">
        <f>IF(N195="sníž. přenesená",J195,0)</f>
        <v>0</v>
      </c>
      <c r="BI195" s="261">
        <f>IF(N195="nulová",J195,0)</f>
        <v>0</v>
      </c>
      <c r="BJ195" s="18" t="s">
        <v>93</v>
      </c>
      <c r="BK195" s="261">
        <f>ROUND(I195*H195,2)</f>
        <v>0</v>
      </c>
      <c r="BL195" s="18" t="s">
        <v>185</v>
      </c>
      <c r="BM195" s="260" t="s">
        <v>987</v>
      </c>
    </row>
    <row r="196" spans="1:51" s="13" customFormat="1" ht="12">
      <c r="A196" s="13"/>
      <c r="B196" s="262"/>
      <c r="C196" s="263"/>
      <c r="D196" s="264" t="s">
        <v>187</v>
      </c>
      <c r="E196" s="265" t="s">
        <v>1</v>
      </c>
      <c r="F196" s="266" t="s">
        <v>867</v>
      </c>
      <c r="G196" s="263"/>
      <c r="H196" s="265" t="s">
        <v>1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72" t="s">
        <v>187</v>
      </c>
      <c r="AU196" s="272" t="s">
        <v>95</v>
      </c>
      <c r="AV196" s="13" t="s">
        <v>93</v>
      </c>
      <c r="AW196" s="13" t="s">
        <v>41</v>
      </c>
      <c r="AX196" s="13" t="s">
        <v>86</v>
      </c>
      <c r="AY196" s="272" t="s">
        <v>178</v>
      </c>
    </row>
    <row r="197" spans="1:51" s="15" customFormat="1" ht="12">
      <c r="A197" s="15"/>
      <c r="B197" s="284"/>
      <c r="C197" s="285"/>
      <c r="D197" s="264" t="s">
        <v>187</v>
      </c>
      <c r="E197" s="286" t="s">
        <v>1</v>
      </c>
      <c r="F197" s="287" t="s">
        <v>988</v>
      </c>
      <c r="G197" s="285"/>
      <c r="H197" s="288">
        <v>13.25</v>
      </c>
      <c r="I197" s="289"/>
      <c r="J197" s="285"/>
      <c r="K197" s="285"/>
      <c r="L197" s="290"/>
      <c r="M197" s="291"/>
      <c r="N197" s="292"/>
      <c r="O197" s="292"/>
      <c r="P197" s="292"/>
      <c r="Q197" s="292"/>
      <c r="R197" s="292"/>
      <c r="S197" s="292"/>
      <c r="T197" s="29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4" t="s">
        <v>187</v>
      </c>
      <c r="AU197" s="294" t="s">
        <v>95</v>
      </c>
      <c r="AV197" s="15" t="s">
        <v>95</v>
      </c>
      <c r="AW197" s="15" t="s">
        <v>41</v>
      </c>
      <c r="AX197" s="15" t="s">
        <v>93</v>
      </c>
      <c r="AY197" s="294" t="s">
        <v>178</v>
      </c>
    </row>
    <row r="198" spans="1:65" s="2" customFormat="1" ht="16.5" customHeight="1">
      <c r="A198" s="40"/>
      <c r="B198" s="41"/>
      <c r="C198" s="249" t="s">
        <v>295</v>
      </c>
      <c r="D198" s="249" t="s">
        <v>180</v>
      </c>
      <c r="E198" s="250" t="s">
        <v>428</v>
      </c>
      <c r="F198" s="251" t="s">
        <v>429</v>
      </c>
      <c r="G198" s="252" t="s">
        <v>262</v>
      </c>
      <c r="H198" s="253">
        <v>0.072</v>
      </c>
      <c r="I198" s="254"/>
      <c r="J198" s="255">
        <f>ROUND(I198*H198,2)</f>
        <v>0</v>
      </c>
      <c r="K198" s="251" t="s">
        <v>184</v>
      </c>
      <c r="L198" s="46"/>
      <c r="M198" s="256" t="s">
        <v>1</v>
      </c>
      <c r="N198" s="257" t="s">
        <v>51</v>
      </c>
      <c r="O198" s="93"/>
      <c r="P198" s="258">
        <f>O198*H198</f>
        <v>0</v>
      </c>
      <c r="Q198" s="258">
        <v>0</v>
      </c>
      <c r="R198" s="258">
        <f>Q198*H198</f>
        <v>0</v>
      </c>
      <c r="S198" s="258">
        <v>0</v>
      </c>
      <c r="T198" s="25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60" t="s">
        <v>185</v>
      </c>
      <c r="AT198" s="260" t="s">
        <v>180</v>
      </c>
      <c r="AU198" s="260" t="s">
        <v>95</v>
      </c>
      <c r="AY198" s="18" t="s">
        <v>178</v>
      </c>
      <c r="BE198" s="261">
        <f>IF(N198="základní",J198,0)</f>
        <v>0</v>
      </c>
      <c r="BF198" s="261">
        <f>IF(N198="snížená",J198,0)</f>
        <v>0</v>
      </c>
      <c r="BG198" s="261">
        <f>IF(N198="zákl. přenesená",J198,0)</f>
        <v>0</v>
      </c>
      <c r="BH198" s="261">
        <f>IF(N198="sníž. přenesená",J198,0)</f>
        <v>0</v>
      </c>
      <c r="BI198" s="261">
        <f>IF(N198="nulová",J198,0)</f>
        <v>0</v>
      </c>
      <c r="BJ198" s="18" t="s">
        <v>93</v>
      </c>
      <c r="BK198" s="261">
        <f>ROUND(I198*H198,2)</f>
        <v>0</v>
      </c>
      <c r="BL198" s="18" t="s">
        <v>185</v>
      </c>
      <c r="BM198" s="260" t="s">
        <v>989</v>
      </c>
    </row>
    <row r="199" spans="1:63" s="12" customFormat="1" ht="22.8" customHeight="1">
      <c r="A199" s="12"/>
      <c r="B199" s="233"/>
      <c r="C199" s="234"/>
      <c r="D199" s="235" t="s">
        <v>85</v>
      </c>
      <c r="E199" s="247" t="s">
        <v>990</v>
      </c>
      <c r="F199" s="247" t="s">
        <v>991</v>
      </c>
      <c r="G199" s="234"/>
      <c r="H199" s="234"/>
      <c r="I199" s="237"/>
      <c r="J199" s="248">
        <f>BK199</f>
        <v>0</v>
      </c>
      <c r="K199" s="234"/>
      <c r="L199" s="239"/>
      <c r="M199" s="240"/>
      <c r="N199" s="241"/>
      <c r="O199" s="241"/>
      <c r="P199" s="242">
        <f>SUM(P200:P229)</f>
        <v>0</v>
      </c>
      <c r="Q199" s="241"/>
      <c r="R199" s="242">
        <f>SUM(R200:R229)</f>
        <v>0.006225</v>
      </c>
      <c r="S199" s="241"/>
      <c r="T199" s="243">
        <f>SUM(T200:T229)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4" t="s">
        <v>93</v>
      </c>
      <c r="AT199" s="245" t="s">
        <v>85</v>
      </c>
      <c r="AU199" s="245" t="s">
        <v>93</v>
      </c>
      <c r="AY199" s="244" t="s">
        <v>178</v>
      </c>
      <c r="BK199" s="246">
        <f>SUM(BK200:BK229)</f>
        <v>0</v>
      </c>
    </row>
    <row r="200" spans="1:65" s="2" customFormat="1" ht="21.75" customHeight="1">
      <c r="A200" s="40"/>
      <c r="B200" s="41"/>
      <c r="C200" s="249" t="s">
        <v>303</v>
      </c>
      <c r="D200" s="249" t="s">
        <v>180</v>
      </c>
      <c r="E200" s="250" t="s">
        <v>992</v>
      </c>
      <c r="F200" s="251" t="s">
        <v>993</v>
      </c>
      <c r="G200" s="252" t="s">
        <v>183</v>
      </c>
      <c r="H200" s="253">
        <v>1325</v>
      </c>
      <c r="I200" s="254"/>
      <c r="J200" s="255">
        <f>ROUND(I200*H200,2)</f>
        <v>0</v>
      </c>
      <c r="K200" s="251" t="s">
        <v>348</v>
      </c>
      <c r="L200" s="46"/>
      <c r="M200" s="256" t="s">
        <v>1</v>
      </c>
      <c r="N200" s="257" t="s">
        <v>51</v>
      </c>
      <c r="O200" s="93"/>
      <c r="P200" s="258">
        <f>O200*H200</f>
        <v>0</v>
      </c>
      <c r="Q200" s="258">
        <v>0</v>
      </c>
      <c r="R200" s="258">
        <f>Q200*H200</f>
        <v>0</v>
      </c>
      <c r="S200" s="258">
        <v>0</v>
      </c>
      <c r="T200" s="25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60" t="s">
        <v>185</v>
      </c>
      <c r="AT200" s="260" t="s">
        <v>180</v>
      </c>
      <c r="AU200" s="260" t="s">
        <v>95</v>
      </c>
      <c r="AY200" s="18" t="s">
        <v>178</v>
      </c>
      <c r="BE200" s="261">
        <f>IF(N200="základní",J200,0)</f>
        <v>0</v>
      </c>
      <c r="BF200" s="261">
        <f>IF(N200="snížená",J200,0)</f>
        <v>0</v>
      </c>
      <c r="BG200" s="261">
        <f>IF(N200="zákl. přenesená",J200,0)</f>
        <v>0</v>
      </c>
      <c r="BH200" s="261">
        <f>IF(N200="sníž. přenesená",J200,0)</f>
        <v>0</v>
      </c>
      <c r="BI200" s="261">
        <f>IF(N200="nulová",J200,0)</f>
        <v>0</v>
      </c>
      <c r="BJ200" s="18" t="s">
        <v>93</v>
      </c>
      <c r="BK200" s="261">
        <f>ROUND(I200*H200,2)</f>
        <v>0</v>
      </c>
      <c r="BL200" s="18" t="s">
        <v>185</v>
      </c>
      <c r="BM200" s="260" t="s">
        <v>994</v>
      </c>
    </row>
    <row r="201" spans="1:51" s="13" customFormat="1" ht="12">
      <c r="A201" s="13"/>
      <c r="B201" s="262"/>
      <c r="C201" s="263"/>
      <c r="D201" s="264" t="s">
        <v>187</v>
      </c>
      <c r="E201" s="265" t="s">
        <v>1</v>
      </c>
      <c r="F201" s="266" t="s">
        <v>995</v>
      </c>
      <c r="G201" s="263"/>
      <c r="H201" s="265" t="s">
        <v>1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2" t="s">
        <v>187</v>
      </c>
      <c r="AU201" s="272" t="s">
        <v>95</v>
      </c>
      <c r="AV201" s="13" t="s">
        <v>93</v>
      </c>
      <c r="AW201" s="13" t="s">
        <v>41</v>
      </c>
      <c r="AX201" s="13" t="s">
        <v>86</v>
      </c>
      <c r="AY201" s="272" t="s">
        <v>178</v>
      </c>
    </row>
    <row r="202" spans="1:51" s="15" customFormat="1" ht="12">
      <c r="A202" s="15"/>
      <c r="B202" s="284"/>
      <c r="C202" s="285"/>
      <c r="D202" s="264" t="s">
        <v>187</v>
      </c>
      <c r="E202" s="286" t="s">
        <v>1</v>
      </c>
      <c r="F202" s="287" t="s">
        <v>996</v>
      </c>
      <c r="G202" s="285"/>
      <c r="H202" s="288">
        <v>1245</v>
      </c>
      <c r="I202" s="289"/>
      <c r="J202" s="285"/>
      <c r="K202" s="285"/>
      <c r="L202" s="290"/>
      <c r="M202" s="291"/>
      <c r="N202" s="292"/>
      <c r="O202" s="292"/>
      <c r="P202" s="292"/>
      <c r="Q202" s="292"/>
      <c r="R202" s="292"/>
      <c r="S202" s="292"/>
      <c r="T202" s="29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4" t="s">
        <v>187</v>
      </c>
      <c r="AU202" s="294" t="s">
        <v>95</v>
      </c>
      <c r="AV202" s="15" t="s">
        <v>95</v>
      </c>
      <c r="AW202" s="15" t="s">
        <v>41</v>
      </c>
      <c r="AX202" s="15" t="s">
        <v>86</v>
      </c>
      <c r="AY202" s="294" t="s">
        <v>178</v>
      </c>
    </row>
    <row r="203" spans="1:51" s="15" customFormat="1" ht="12">
      <c r="A203" s="15"/>
      <c r="B203" s="284"/>
      <c r="C203" s="285"/>
      <c r="D203" s="264" t="s">
        <v>187</v>
      </c>
      <c r="E203" s="286" t="s">
        <v>1</v>
      </c>
      <c r="F203" s="287" t="s">
        <v>997</v>
      </c>
      <c r="G203" s="285"/>
      <c r="H203" s="288">
        <v>80</v>
      </c>
      <c r="I203" s="289"/>
      <c r="J203" s="285"/>
      <c r="K203" s="285"/>
      <c r="L203" s="290"/>
      <c r="M203" s="291"/>
      <c r="N203" s="292"/>
      <c r="O203" s="292"/>
      <c r="P203" s="292"/>
      <c r="Q203" s="292"/>
      <c r="R203" s="292"/>
      <c r="S203" s="292"/>
      <c r="T203" s="29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4" t="s">
        <v>187</v>
      </c>
      <c r="AU203" s="294" t="s">
        <v>95</v>
      </c>
      <c r="AV203" s="15" t="s">
        <v>95</v>
      </c>
      <c r="AW203" s="15" t="s">
        <v>41</v>
      </c>
      <c r="AX203" s="15" t="s">
        <v>86</v>
      </c>
      <c r="AY203" s="294" t="s">
        <v>178</v>
      </c>
    </row>
    <row r="204" spans="1:51" s="16" customFormat="1" ht="12">
      <c r="A204" s="16"/>
      <c r="B204" s="295"/>
      <c r="C204" s="296"/>
      <c r="D204" s="264" t="s">
        <v>187</v>
      </c>
      <c r="E204" s="297" t="s">
        <v>1</v>
      </c>
      <c r="F204" s="298" t="s">
        <v>200</v>
      </c>
      <c r="G204" s="296"/>
      <c r="H204" s="299">
        <v>1325</v>
      </c>
      <c r="I204" s="300"/>
      <c r="J204" s="296"/>
      <c r="K204" s="296"/>
      <c r="L204" s="301"/>
      <c r="M204" s="302"/>
      <c r="N204" s="303"/>
      <c r="O204" s="303"/>
      <c r="P204" s="303"/>
      <c r="Q204" s="303"/>
      <c r="R204" s="303"/>
      <c r="S204" s="303"/>
      <c r="T204" s="304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305" t="s">
        <v>187</v>
      </c>
      <c r="AU204" s="305" t="s">
        <v>95</v>
      </c>
      <c r="AV204" s="16" t="s">
        <v>185</v>
      </c>
      <c r="AW204" s="16" t="s">
        <v>41</v>
      </c>
      <c r="AX204" s="16" t="s">
        <v>93</v>
      </c>
      <c r="AY204" s="305" t="s">
        <v>178</v>
      </c>
    </row>
    <row r="205" spans="1:65" s="2" customFormat="1" ht="16.5" customHeight="1">
      <c r="A205" s="40"/>
      <c r="B205" s="41"/>
      <c r="C205" s="249" t="s">
        <v>309</v>
      </c>
      <c r="D205" s="249" t="s">
        <v>180</v>
      </c>
      <c r="E205" s="250" t="s">
        <v>958</v>
      </c>
      <c r="F205" s="251" t="s">
        <v>959</v>
      </c>
      <c r="G205" s="252" t="s">
        <v>262</v>
      </c>
      <c r="H205" s="253">
        <v>0.006</v>
      </c>
      <c r="I205" s="254"/>
      <c r="J205" s="255">
        <f>ROUND(I205*H205,2)</f>
        <v>0</v>
      </c>
      <c r="K205" s="251" t="s">
        <v>184</v>
      </c>
      <c r="L205" s="46"/>
      <c r="M205" s="256" t="s">
        <v>1</v>
      </c>
      <c r="N205" s="257" t="s">
        <v>51</v>
      </c>
      <c r="O205" s="93"/>
      <c r="P205" s="258">
        <f>O205*H205</f>
        <v>0</v>
      </c>
      <c r="Q205" s="258">
        <v>0</v>
      </c>
      <c r="R205" s="258">
        <f>Q205*H205</f>
        <v>0</v>
      </c>
      <c r="S205" s="258">
        <v>0</v>
      </c>
      <c r="T205" s="25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60" t="s">
        <v>185</v>
      </c>
      <c r="AT205" s="260" t="s">
        <v>180</v>
      </c>
      <c r="AU205" s="260" t="s">
        <v>95</v>
      </c>
      <c r="AY205" s="18" t="s">
        <v>178</v>
      </c>
      <c r="BE205" s="261">
        <f>IF(N205="základní",J205,0)</f>
        <v>0</v>
      </c>
      <c r="BF205" s="261">
        <f>IF(N205="snížená",J205,0)</f>
        <v>0</v>
      </c>
      <c r="BG205" s="261">
        <f>IF(N205="zákl. přenesená",J205,0)</f>
        <v>0</v>
      </c>
      <c r="BH205" s="261">
        <f>IF(N205="sníž. přenesená",J205,0)</f>
        <v>0</v>
      </c>
      <c r="BI205" s="261">
        <f>IF(N205="nulová",J205,0)</f>
        <v>0</v>
      </c>
      <c r="BJ205" s="18" t="s">
        <v>93</v>
      </c>
      <c r="BK205" s="261">
        <f>ROUND(I205*H205,2)</f>
        <v>0</v>
      </c>
      <c r="BL205" s="18" t="s">
        <v>185</v>
      </c>
      <c r="BM205" s="260" t="s">
        <v>998</v>
      </c>
    </row>
    <row r="206" spans="1:51" s="13" customFormat="1" ht="12">
      <c r="A206" s="13"/>
      <c r="B206" s="262"/>
      <c r="C206" s="263"/>
      <c r="D206" s="264" t="s">
        <v>187</v>
      </c>
      <c r="E206" s="265" t="s">
        <v>1</v>
      </c>
      <c r="F206" s="266" t="s">
        <v>999</v>
      </c>
      <c r="G206" s="263"/>
      <c r="H206" s="265" t="s">
        <v>1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2" t="s">
        <v>187</v>
      </c>
      <c r="AU206" s="272" t="s">
        <v>95</v>
      </c>
      <c r="AV206" s="13" t="s">
        <v>93</v>
      </c>
      <c r="AW206" s="13" t="s">
        <v>41</v>
      </c>
      <c r="AX206" s="13" t="s">
        <v>86</v>
      </c>
      <c r="AY206" s="272" t="s">
        <v>178</v>
      </c>
    </row>
    <row r="207" spans="1:51" s="15" customFormat="1" ht="12">
      <c r="A207" s="15"/>
      <c r="B207" s="284"/>
      <c r="C207" s="285"/>
      <c r="D207" s="264" t="s">
        <v>187</v>
      </c>
      <c r="E207" s="286" t="s">
        <v>1</v>
      </c>
      <c r="F207" s="287" t="s">
        <v>1000</v>
      </c>
      <c r="G207" s="285"/>
      <c r="H207" s="288">
        <v>0.006</v>
      </c>
      <c r="I207" s="289"/>
      <c r="J207" s="285"/>
      <c r="K207" s="285"/>
      <c r="L207" s="290"/>
      <c r="M207" s="291"/>
      <c r="N207" s="292"/>
      <c r="O207" s="292"/>
      <c r="P207" s="292"/>
      <c r="Q207" s="292"/>
      <c r="R207" s="292"/>
      <c r="S207" s="292"/>
      <c r="T207" s="29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4" t="s">
        <v>187</v>
      </c>
      <c r="AU207" s="294" t="s">
        <v>95</v>
      </c>
      <c r="AV207" s="15" t="s">
        <v>95</v>
      </c>
      <c r="AW207" s="15" t="s">
        <v>41</v>
      </c>
      <c r="AX207" s="15" t="s">
        <v>93</v>
      </c>
      <c r="AY207" s="294" t="s">
        <v>178</v>
      </c>
    </row>
    <row r="208" spans="1:65" s="2" customFormat="1" ht="16.5" customHeight="1">
      <c r="A208" s="40"/>
      <c r="B208" s="41"/>
      <c r="C208" s="306" t="s">
        <v>319</v>
      </c>
      <c r="D208" s="306" t="s">
        <v>277</v>
      </c>
      <c r="E208" s="307" t="s">
        <v>1001</v>
      </c>
      <c r="F208" s="308" t="s">
        <v>1002</v>
      </c>
      <c r="G208" s="309" t="s">
        <v>931</v>
      </c>
      <c r="H208" s="310">
        <v>6.225</v>
      </c>
      <c r="I208" s="311"/>
      <c r="J208" s="312">
        <f>ROUND(I208*H208,2)</f>
        <v>0</v>
      </c>
      <c r="K208" s="308" t="s">
        <v>348</v>
      </c>
      <c r="L208" s="313"/>
      <c r="M208" s="314" t="s">
        <v>1</v>
      </c>
      <c r="N208" s="315" t="s">
        <v>51</v>
      </c>
      <c r="O208" s="93"/>
      <c r="P208" s="258">
        <f>O208*H208</f>
        <v>0</v>
      </c>
      <c r="Q208" s="258">
        <v>0.001</v>
      </c>
      <c r="R208" s="258">
        <f>Q208*H208</f>
        <v>0.006225</v>
      </c>
      <c r="S208" s="258">
        <v>0</v>
      </c>
      <c r="T208" s="25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60" t="s">
        <v>250</v>
      </c>
      <c r="AT208" s="260" t="s">
        <v>277</v>
      </c>
      <c r="AU208" s="260" t="s">
        <v>95</v>
      </c>
      <c r="AY208" s="18" t="s">
        <v>178</v>
      </c>
      <c r="BE208" s="261">
        <f>IF(N208="základní",J208,0)</f>
        <v>0</v>
      </c>
      <c r="BF208" s="261">
        <f>IF(N208="snížená",J208,0)</f>
        <v>0</v>
      </c>
      <c r="BG208" s="261">
        <f>IF(N208="zákl. přenesená",J208,0)</f>
        <v>0</v>
      </c>
      <c r="BH208" s="261">
        <f>IF(N208="sníž. přenesená",J208,0)</f>
        <v>0</v>
      </c>
      <c r="BI208" s="261">
        <f>IF(N208="nulová",J208,0)</f>
        <v>0</v>
      </c>
      <c r="BJ208" s="18" t="s">
        <v>93</v>
      </c>
      <c r="BK208" s="261">
        <f>ROUND(I208*H208,2)</f>
        <v>0</v>
      </c>
      <c r="BL208" s="18" t="s">
        <v>185</v>
      </c>
      <c r="BM208" s="260" t="s">
        <v>1003</v>
      </c>
    </row>
    <row r="209" spans="1:51" s="15" customFormat="1" ht="12">
      <c r="A209" s="15"/>
      <c r="B209" s="284"/>
      <c r="C209" s="285"/>
      <c r="D209" s="264" t="s">
        <v>187</v>
      </c>
      <c r="E209" s="286" t="s">
        <v>1</v>
      </c>
      <c r="F209" s="287" t="s">
        <v>1004</v>
      </c>
      <c r="G209" s="285"/>
      <c r="H209" s="288">
        <v>6.225</v>
      </c>
      <c r="I209" s="289"/>
      <c r="J209" s="285"/>
      <c r="K209" s="285"/>
      <c r="L209" s="290"/>
      <c r="M209" s="291"/>
      <c r="N209" s="292"/>
      <c r="O209" s="292"/>
      <c r="P209" s="292"/>
      <c r="Q209" s="292"/>
      <c r="R209" s="292"/>
      <c r="S209" s="292"/>
      <c r="T209" s="29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4" t="s">
        <v>187</v>
      </c>
      <c r="AU209" s="294" t="s">
        <v>95</v>
      </c>
      <c r="AV209" s="15" t="s">
        <v>95</v>
      </c>
      <c r="AW209" s="15" t="s">
        <v>41</v>
      </c>
      <c r="AX209" s="15" t="s">
        <v>93</v>
      </c>
      <c r="AY209" s="294" t="s">
        <v>178</v>
      </c>
    </row>
    <row r="210" spans="1:65" s="2" customFormat="1" ht="16.5" customHeight="1">
      <c r="A210" s="40"/>
      <c r="B210" s="41"/>
      <c r="C210" s="249" t="s">
        <v>327</v>
      </c>
      <c r="D210" s="249" t="s">
        <v>180</v>
      </c>
      <c r="E210" s="250" t="s">
        <v>1005</v>
      </c>
      <c r="F210" s="251" t="s">
        <v>1006</v>
      </c>
      <c r="G210" s="252" t="s">
        <v>183</v>
      </c>
      <c r="H210" s="253">
        <v>1325</v>
      </c>
      <c r="I210" s="254"/>
      <c r="J210" s="255">
        <f>ROUND(I210*H210,2)</f>
        <v>0</v>
      </c>
      <c r="K210" s="251" t="s">
        <v>184</v>
      </c>
      <c r="L210" s="46"/>
      <c r="M210" s="256" t="s">
        <v>1</v>
      </c>
      <c r="N210" s="257" t="s">
        <v>51</v>
      </c>
      <c r="O210" s="93"/>
      <c r="P210" s="258">
        <f>O210*H210</f>
        <v>0</v>
      </c>
      <c r="Q210" s="258">
        <v>0</v>
      </c>
      <c r="R210" s="258">
        <f>Q210*H210</f>
        <v>0</v>
      </c>
      <c r="S210" s="258">
        <v>0</v>
      </c>
      <c r="T210" s="25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60" t="s">
        <v>185</v>
      </c>
      <c r="AT210" s="260" t="s">
        <v>180</v>
      </c>
      <c r="AU210" s="260" t="s">
        <v>95</v>
      </c>
      <c r="AY210" s="18" t="s">
        <v>178</v>
      </c>
      <c r="BE210" s="261">
        <f>IF(N210="základní",J210,0)</f>
        <v>0</v>
      </c>
      <c r="BF210" s="261">
        <f>IF(N210="snížená",J210,0)</f>
        <v>0</v>
      </c>
      <c r="BG210" s="261">
        <f>IF(N210="zákl. přenesená",J210,0)</f>
        <v>0</v>
      </c>
      <c r="BH210" s="261">
        <f>IF(N210="sníž. přenesená",J210,0)</f>
        <v>0</v>
      </c>
      <c r="BI210" s="261">
        <f>IF(N210="nulová",J210,0)</f>
        <v>0</v>
      </c>
      <c r="BJ210" s="18" t="s">
        <v>93</v>
      </c>
      <c r="BK210" s="261">
        <f>ROUND(I210*H210,2)</f>
        <v>0</v>
      </c>
      <c r="BL210" s="18" t="s">
        <v>185</v>
      </c>
      <c r="BM210" s="260" t="s">
        <v>1007</v>
      </c>
    </row>
    <row r="211" spans="1:51" s="13" customFormat="1" ht="12">
      <c r="A211" s="13"/>
      <c r="B211" s="262"/>
      <c r="C211" s="263"/>
      <c r="D211" s="264" t="s">
        <v>187</v>
      </c>
      <c r="E211" s="265" t="s">
        <v>1</v>
      </c>
      <c r="F211" s="266" t="s">
        <v>1008</v>
      </c>
      <c r="G211" s="263"/>
      <c r="H211" s="265" t="s">
        <v>1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2" t="s">
        <v>187</v>
      </c>
      <c r="AU211" s="272" t="s">
        <v>95</v>
      </c>
      <c r="AV211" s="13" t="s">
        <v>93</v>
      </c>
      <c r="AW211" s="13" t="s">
        <v>41</v>
      </c>
      <c r="AX211" s="13" t="s">
        <v>86</v>
      </c>
      <c r="AY211" s="272" t="s">
        <v>178</v>
      </c>
    </row>
    <row r="212" spans="1:51" s="15" customFormat="1" ht="12">
      <c r="A212" s="15"/>
      <c r="B212" s="284"/>
      <c r="C212" s="285"/>
      <c r="D212" s="264" t="s">
        <v>187</v>
      </c>
      <c r="E212" s="286" t="s">
        <v>1</v>
      </c>
      <c r="F212" s="287" t="s">
        <v>996</v>
      </c>
      <c r="G212" s="285"/>
      <c r="H212" s="288">
        <v>1245</v>
      </c>
      <c r="I212" s="289"/>
      <c r="J212" s="285"/>
      <c r="K212" s="285"/>
      <c r="L212" s="290"/>
      <c r="M212" s="291"/>
      <c r="N212" s="292"/>
      <c r="O212" s="292"/>
      <c r="P212" s="292"/>
      <c r="Q212" s="292"/>
      <c r="R212" s="292"/>
      <c r="S212" s="292"/>
      <c r="T212" s="29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4" t="s">
        <v>187</v>
      </c>
      <c r="AU212" s="294" t="s">
        <v>95</v>
      </c>
      <c r="AV212" s="15" t="s">
        <v>95</v>
      </c>
      <c r="AW212" s="15" t="s">
        <v>41</v>
      </c>
      <c r="AX212" s="15" t="s">
        <v>86</v>
      </c>
      <c r="AY212" s="294" t="s">
        <v>178</v>
      </c>
    </row>
    <row r="213" spans="1:51" s="15" customFormat="1" ht="12">
      <c r="A213" s="15"/>
      <c r="B213" s="284"/>
      <c r="C213" s="285"/>
      <c r="D213" s="264" t="s">
        <v>187</v>
      </c>
      <c r="E213" s="286" t="s">
        <v>1</v>
      </c>
      <c r="F213" s="287" t="s">
        <v>997</v>
      </c>
      <c r="G213" s="285"/>
      <c r="H213" s="288">
        <v>80</v>
      </c>
      <c r="I213" s="289"/>
      <c r="J213" s="285"/>
      <c r="K213" s="285"/>
      <c r="L213" s="290"/>
      <c r="M213" s="291"/>
      <c r="N213" s="292"/>
      <c r="O213" s="292"/>
      <c r="P213" s="292"/>
      <c r="Q213" s="292"/>
      <c r="R213" s="292"/>
      <c r="S213" s="292"/>
      <c r="T213" s="29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4" t="s">
        <v>187</v>
      </c>
      <c r="AU213" s="294" t="s">
        <v>95</v>
      </c>
      <c r="AV213" s="15" t="s">
        <v>95</v>
      </c>
      <c r="AW213" s="15" t="s">
        <v>41</v>
      </c>
      <c r="AX213" s="15" t="s">
        <v>86</v>
      </c>
      <c r="AY213" s="294" t="s">
        <v>178</v>
      </c>
    </row>
    <row r="214" spans="1:51" s="16" customFormat="1" ht="12">
      <c r="A214" s="16"/>
      <c r="B214" s="295"/>
      <c r="C214" s="296"/>
      <c r="D214" s="264" t="s">
        <v>187</v>
      </c>
      <c r="E214" s="297" t="s">
        <v>1</v>
      </c>
      <c r="F214" s="298" t="s">
        <v>200</v>
      </c>
      <c r="G214" s="296"/>
      <c r="H214" s="299">
        <v>1325</v>
      </c>
      <c r="I214" s="300"/>
      <c r="J214" s="296"/>
      <c r="K214" s="296"/>
      <c r="L214" s="301"/>
      <c r="M214" s="302"/>
      <c r="N214" s="303"/>
      <c r="O214" s="303"/>
      <c r="P214" s="303"/>
      <c r="Q214" s="303"/>
      <c r="R214" s="303"/>
      <c r="S214" s="303"/>
      <c r="T214" s="304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305" t="s">
        <v>187</v>
      </c>
      <c r="AU214" s="305" t="s">
        <v>95</v>
      </c>
      <c r="AV214" s="16" t="s">
        <v>185</v>
      </c>
      <c r="AW214" s="16" t="s">
        <v>41</v>
      </c>
      <c r="AX214" s="16" t="s">
        <v>93</v>
      </c>
      <c r="AY214" s="305" t="s">
        <v>178</v>
      </c>
    </row>
    <row r="215" spans="1:65" s="2" customFormat="1" ht="16.5" customHeight="1">
      <c r="A215" s="40"/>
      <c r="B215" s="41"/>
      <c r="C215" s="249" t="s">
        <v>7</v>
      </c>
      <c r="D215" s="249" t="s">
        <v>180</v>
      </c>
      <c r="E215" s="250" t="s">
        <v>1009</v>
      </c>
      <c r="F215" s="251" t="s">
        <v>1010</v>
      </c>
      <c r="G215" s="252" t="s">
        <v>183</v>
      </c>
      <c r="H215" s="253">
        <v>1245</v>
      </c>
      <c r="I215" s="254"/>
      <c r="J215" s="255">
        <f>ROUND(I215*H215,2)</f>
        <v>0</v>
      </c>
      <c r="K215" s="251" t="s">
        <v>184</v>
      </c>
      <c r="L215" s="46"/>
      <c r="M215" s="256" t="s">
        <v>1</v>
      </c>
      <c r="N215" s="257" t="s">
        <v>51</v>
      </c>
      <c r="O215" s="93"/>
      <c r="P215" s="258">
        <f>O215*H215</f>
        <v>0</v>
      </c>
      <c r="Q215" s="258">
        <v>0</v>
      </c>
      <c r="R215" s="258">
        <f>Q215*H215</f>
        <v>0</v>
      </c>
      <c r="S215" s="258">
        <v>0</v>
      </c>
      <c r="T215" s="25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60" t="s">
        <v>185</v>
      </c>
      <c r="AT215" s="260" t="s">
        <v>180</v>
      </c>
      <c r="AU215" s="260" t="s">
        <v>95</v>
      </c>
      <c r="AY215" s="18" t="s">
        <v>178</v>
      </c>
      <c r="BE215" s="261">
        <f>IF(N215="základní",J215,0)</f>
        <v>0</v>
      </c>
      <c r="BF215" s="261">
        <f>IF(N215="snížená",J215,0)</f>
        <v>0</v>
      </c>
      <c r="BG215" s="261">
        <f>IF(N215="zákl. přenesená",J215,0)</f>
        <v>0</v>
      </c>
      <c r="BH215" s="261">
        <f>IF(N215="sníž. přenesená",J215,0)</f>
        <v>0</v>
      </c>
      <c r="BI215" s="261">
        <f>IF(N215="nulová",J215,0)</f>
        <v>0</v>
      </c>
      <c r="BJ215" s="18" t="s">
        <v>93</v>
      </c>
      <c r="BK215" s="261">
        <f>ROUND(I215*H215,2)</f>
        <v>0</v>
      </c>
      <c r="BL215" s="18" t="s">
        <v>185</v>
      </c>
      <c r="BM215" s="260" t="s">
        <v>1011</v>
      </c>
    </row>
    <row r="216" spans="1:51" s="15" customFormat="1" ht="12">
      <c r="A216" s="15"/>
      <c r="B216" s="284"/>
      <c r="C216" s="285"/>
      <c r="D216" s="264" t="s">
        <v>187</v>
      </c>
      <c r="E216" s="286" t="s">
        <v>1</v>
      </c>
      <c r="F216" s="287" t="s">
        <v>996</v>
      </c>
      <c r="G216" s="285"/>
      <c r="H216" s="288">
        <v>1245</v>
      </c>
      <c r="I216" s="289"/>
      <c r="J216" s="285"/>
      <c r="K216" s="285"/>
      <c r="L216" s="290"/>
      <c r="M216" s="291"/>
      <c r="N216" s="292"/>
      <c r="O216" s="292"/>
      <c r="P216" s="292"/>
      <c r="Q216" s="292"/>
      <c r="R216" s="292"/>
      <c r="S216" s="292"/>
      <c r="T216" s="29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4" t="s">
        <v>187</v>
      </c>
      <c r="AU216" s="294" t="s">
        <v>95</v>
      </c>
      <c r="AV216" s="15" t="s">
        <v>95</v>
      </c>
      <c r="AW216" s="15" t="s">
        <v>41</v>
      </c>
      <c r="AX216" s="15" t="s">
        <v>93</v>
      </c>
      <c r="AY216" s="294" t="s">
        <v>178</v>
      </c>
    </row>
    <row r="217" spans="1:65" s="2" customFormat="1" ht="16.5" customHeight="1">
      <c r="A217" s="40"/>
      <c r="B217" s="41"/>
      <c r="C217" s="249" t="s">
        <v>339</v>
      </c>
      <c r="D217" s="249" t="s">
        <v>180</v>
      </c>
      <c r="E217" s="250" t="s">
        <v>1012</v>
      </c>
      <c r="F217" s="251" t="s">
        <v>1013</v>
      </c>
      <c r="G217" s="252" t="s">
        <v>183</v>
      </c>
      <c r="H217" s="253">
        <v>249</v>
      </c>
      <c r="I217" s="254"/>
      <c r="J217" s="255">
        <f>ROUND(I217*H217,2)</f>
        <v>0</v>
      </c>
      <c r="K217" s="251" t="s">
        <v>184</v>
      </c>
      <c r="L217" s="46"/>
      <c r="M217" s="256" t="s">
        <v>1</v>
      </c>
      <c r="N217" s="257" t="s">
        <v>51</v>
      </c>
      <c r="O217" s="93"/>
      <c r="P217" s="258">
        <f>O217*H217</f>
        <v>0</v>
      </c>
      <c r="Q217" s="258">
        <v>0</v>
      </c>
      <c r="R217" s="258">
        <f>Q217*H217</f>
        <v>0</v>
      </c>
      <c r="S217" s="258">
        <v>0</v>
      </c>
      <c r="T217" s="25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60" t="s">
        <v>185</v>
      </c>
      <c r="AT217" s="260" t="s">
        <v>180</v>
      </c>
      <c r="AU217" s="260" t="s">
        <v>95</v>
      </c>
      <c r="AY217" s="18" t="s">
        <v>178</v>
      </c>
      <c r="BE217" s="261">
        <f>IF(N217="základní",J217,0)</f>
        <v>0</v>
      </c>
      <c r="BF217" s="261">
        <f>IF(N217="snížená",J217,0)</f>
        <v>0</v>
      </c>
      <c r="BG217" s="261">
        <f>IF(N217="zákl. přenesená",J217,0)</f>
        <v>0</v>
      </c>
      <c r="BH217" s="261">
        <f>IF(N217="sníž. přenesená",J217,0)</f>
        <v>0</v>
      </c>
      <c r="BI217" s="261">
        <f>IF(N217="nulová",J217,0)</f>
        <v>0</v>
      </c>
      <c r="BJ217" s="18" t="s">
        <v>93</v>
      </c>
      <c r="BK217" s="261">
        <f>ROUND(I217*H217,2)</f>
        <v>0</v>
      </c>
      <c r="BL217" s="18" t="s">
        <v>185</v>
      </c>
      <c r="BM217" s="260" t="s">
        <v>1014</v>
      </c>
    </row>
    <row r="218" spans="1:51" s="13" customFormat="1" ht="12">
      <c r="A218" s="13"/>
      <c r="B218" s="262"/>
      <c r="C218" s="263"/>
      <c r="D218" s="264" t="s">
        <v>187</v>
      </c>
      <c r="E218" s="265" t="s">
        <v>1</v>
      </c>
      <c r="F218" s="266" t="s">
        <v>1015</v>
      </c>
      <c r="G218" s="263"/>
      <c r="H218" s="265" t="s">
        <v>1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2" t="s">
        <v>187</v>
      </c>
      <c r="AU218" s="272" t="s">
        <v>95</v>
      </c>
      <c r="AV218" s="13" t="s">
        <v>93</v>
      </c>
      <c r="AW218" s="13" t="s">
        <v>41</v>
      </c>
      <c r="AX218" s="13" t="s">
        <v>86</v>
      </c>
      <c r="AY218" s="272" t="s">
        <v>178</v>
      </c>
    </row>
    <row r="219" spans="1:51" s="15" customFormat="1" ht="12">
      <c r="A219" s="15"/>
      <c r="B219" s="284"/>
      <c r="C219" s="285"/>
      <c r="D219" s="264" t="s">
        <v>187</v>
      </c>
      <c r="E219" s="286" t="s">
        <v>1</v>
      </c>
      <c r="F219" s="287" t="s">
        <v>1016</v>
      </c>
      <c r="G219" s="285"/>
      <c r="H219" s="288">
        <v>249</v>
      </c>
      <c r="I219" s="289"/>
      <c r="J219" s="285"/>
      <c r="K219" s="285"/>
      <c r="L219" s="290"/>
      <c r="M219" s="291"/>
      <c r="N219" s="292"/>
      <c r="O219" s="292"/>
      <c r="P219" s="292"/>
      <c r="Q219" s="292"/>
      <c r="R219" s="292"/>
      <c r="S219" s="292"/>
      <c r="T219" s="29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4" t="s">
        <v>187</v>
      </c>
      <c r="AU219" s="294" t="s">
        <v>95</v>
      </c>
      <c r="AV219" s="15" t="s">
        <v>95</v>
      </c>
      <c r="AW219" s="15" t="s">
        <v>41</v>
      </c>
      <c r="AX219" s="15" t="s">
        <v>93</v>
      </c>
      <c r="AY219" s="294" t="s">
        <v>178</v>
      </c>
    </row>
    <row r="220" spans="1:65" s="2" customFormat="1" ht="16.5" customHeight="1">
      <c r="A220" s="40"/>
      <c r="B220" s="41"/>
      <c r="C220" s="249" t="s">
        <v>345</v>
      </c>
      <c r="D220" s="249" t="s">
        <v>180</v>
      </c>
      <c r="E220" s="250" t="s">
        <v>978</v>
      </c>
      <c r="F220" s="251" t="s">
        <v>979</v>
      </c>
      <c r="G220" s="252" t="s">
        <v>223</v>
      </c>
      <c r="H220" s="253">
        <v>53</v>
      </c>
      <c r="I220" s="254"/>
      <c r="J220" s="255">
        <f>ROUND(I220*H220,2)</f>
        <v>0</v>
      </c>
      <c r="K220" s="251" t="s">
        <v>184</v>
      </c>
      <c r="L220" s="46"/>
      <c r="M220" s="256" t="s">
        <v>1</v>
      </c>
      <c r="N220" s="257" t="s">
        <v>51</v>
      </c>
      <c r="O220" s="93"/>
      <c r="P220" s="258">
        <f>O220*H220</f>
        <v>0</v>
      </c>
      <c r="Q220" s="258">
        <v>0</v>
      </c>
      <c r="R220" s="258">
        <f>Q220*H220</f>
        <v>0</v>
      </c>
      <c r="S220" s="258">
        <v>0</v>
      </c>
      <c r="T220" s="25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60" t="s">
        <v>185</v>
      </c>
      <c r="AT220" s="260" t="s">
        <v>180</v>
      </c>
      <c r="AU220" s="260" t="s">
        <v>95</v>
      </c>
      <c r="AY220" s="18" t="s">
        <v>178</v>
      </c>
      <c r="BE220" s="261">
        <f>IF(N220="základní",J220,0)</f>
        <v>0</v>
      </c>
      <c r="BF220" s="261">
        <f>IF(N220="snížená",J220,0)</f>
        <v>0</v>
      </c>
      <c r="BG220" s="261">
        <f>IF(N220="zákl. přenesená",J220,0)</f>
        <v>0</v>
      </c>
      <c r="BH220" s="261">
        <f>IF(N220="sníž. přenesená",J220,0)</f>
        <v>0</v>
      </c>
      <c r="BI220" s="261">
        <f>IF(N220="nulová",J220,0)</f>
        <v>0</v>
      </c>
      <c r="BJ220" s="18" t="s">
        <v>93</v>
      </c>
      <c r="BK220" s="261">
        <f>ROUND(I220*H220,2)</f>
        <v>0</v>
      </c>
      <c r="BL220" s="18" t="s">
        <v>185</v>
      </c>
      <c r="BM220" s="260" t="s">
        <v>1017</v>
      </c>
    </row>
    <row r="221" spans="1:51" s="13" customFormat="1" ht="12">
      <c r="A221" s="13"/>
      <c r="B221" s="262"/>
      <c r="C221" s="263"/>
      <c r="D221" s="264" t="s">
        <v>187</v>
      </c>
      <c r="E221" s="265" t="s">
        <v>1</v>
      </c>
      <c r="F221" s="266" t="s">
        <v>1018</v>
      </c>
      <c r="G221" s="263"/>
      <c r="H221" s="265" t="s">
        <v>1</v>
      </c>
      <c r="I221" s="267"/>
      <c r="J221" s="263"/>
      <c r="K221" s="263"/>
      <c r="L221" s="268"/>
      <c r="M221" s="269"/>
      <c r="N221" s="270"/>
      <c r="O221" s="270"/>
      <c r="P221" s="270"/>
      <c r="Q221" s="270"/>
      <c r="R221" s="270"/>
      <c r="S221" s="270"/>
      <c r="T221" s="27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2" t="s">
        <v>187</v>
      </c>
      <c r="AU221" s="272" t="s">
        <v>95</v>
      </c>
      <c r="AV221" s="13" t="s">
        <v>93</v>
      </c>
      <c r="AW221" s="13" t="s">
        <v>41</v>
      </c>
      <c r="AX221" s="13" t="s">
        <v>86</v>
      </c>
      <c r="AY221" s="272" t="s">
        <v>178</v>
      </c>
    </row>
    <row r="222" spans="1:51" s="15" customFormat="1" ht="12">
      <c r="A222" s="15"/>
      <c r="B222" s="284"/>
      <c r="C222" s="285"/>
      <c r="D222" s="264" t="s">
        <v>187</v>
      </c>
      <c r="E222" s="286" t="s">
        <v>1</v>
      </c>
      <c r="F222" s="287" t="s">
        <v>1019</v>
      </c>
      <c r="G222" s="285"/>
      <c r="H222" s="288">
        <v>49.8</v>
      </c>
      <c r="I222" s="289"/>
      <c r="J222" s="285"/>
      <c r="K222" s="285"/>
      <c r="L222" s="290"/>
      <c r="M222" s="291"/>
      <c r="N222" s="292"/>
      <c r="O222" s="292"/>
      <c r="P222" s="292"/>
      <c r="Q222" s="292"/>
      <c r="R222" s="292"/>
      <c r="S222" s="292"/>
      <c r="T222" s="29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4" t="s">
        <v>187</v>
      </c>
      <c r="AU222" s="294" t="s">
        <v>95</v>
      </c>
      <c r="AV222" s="15" t="s">
        <v>95</v>
      </c>
      <c r="AW222" s="15" t="s">
        <v>41</v>
      </c>
      <c r="AX222" s="15" t="s">
        <v>86</v>
      </c>
      <c r="AY222" s="294" t="s">
        <v>178</v>
      </c>
    </row>
    <row r="223" spans="1:51" s="15" customFormat="1" ht="12">
      <c r="A223" s="15"/>
      <c r="B223" s="284"/>
      <c r="C223" s="285"/>
      <c r="D223" s="264" t="s">
        <v>187</v>
      </c>
      <c r="E223" s="286" t="s">
        <v>1</v>
      </c>
      <c r="F223" s="287" t="s">
        <v>1020</v>
      </c>
      <c r="G223" s="285"/>
      <c r="H223" s="288">
        <v>3.2</v>
      </c>
      <c r="I223" s="289"/>
      <c r="J223" s="285"/>
      <c r="K223" s="285"/>
      <c r="L223" s="290"/>
      <c r="M223" s="291"/>
      <c r="N223" s="292"/>
      <c r="O223" s="292"/>
      <c r="P223" s="292"/>
      <c r="Q223" s="292"/>
      <c r="R223" s="292"/>
      <c r="S223" s="292"/>
      <c r="T223" s="29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4" t="s">
        <v>187</v>
      </c>
      <c r="AU223" s="294" t="s">
        <v>95</v>
      </c>
      <c r="AV223" s="15" t="s">
        <v>95</v>
      </c>
      <c r="AW223" s="15" t="s">
        <v>41</v>
      </c>
      <c r="AX223" s="15" t="s">
        <v>86</v>
      </c>
      <c r="AY223" s="294" t="s">
        <v>178</v>
      </c>
    </row>
    <row r="224" spans="1:51" s="14" customFormat="1" ht="12">
      <c r="A224" s="14"/>
      <c r="B224" s="273"/>
      <c r="C224" s="274"/>
      <c r="D224" s="264" t="s">
        <v>187</v>
      </c>
      <c r="E224" s="275" t="s">
        <v>909</v>
      </c>
      <c r="F224" s="276" t="s">
        <v>860</v>
      </c>
      <c r="G224" s="274"/>
      <c r="H224" s="277">
        <v>53</v>
      </c>
      <c r="I224" s="278"/>
      <c r="J224" s="274"/>
      <c r="K224" s="274"/>
      <c r="L224" s="279"/>
      <c r="M224" s="280"/>
      <c r="N224" s="281"/>
      <c r="O224" s="281"/>
      <c r="P224" s="281"/>
      <c r="Q224" s="281"/>
      <c r="R224" s="281"/>
      <c r="S224" s="281"/>
      <c r="T224" s="28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3" t="s">
        <v>187</v>
      </c>
      <c r="AU224" s="283" t="s">
        <v>95</v>
      </c>
      <c r="AV224" s="14" t="s">
        <v>196</v>
      </c>
      <c r="AW224" s="14" t="s">
        <v>41</v>
      </c>
      <c r="AX224" s="14" t="s">
        <v>93</v>
      </c>
      <c r="AY224" s="283" t="s">
        <v>178</v>
      </c>
    </row>
    <row r="225" spans="1:65" s="2" customFormat="1" ht="16.5" customHeight="1">
      <c r="A225" s="40"/>
      <c r="B225" s="41"/>
      <c r="C225" s="249" t="s">
        <v>352</v>
      </c>
      <c r="D225" s="249" t="s">
        <v>180</v>
      </c>
      <c r="E225" s="250" t="s">
        <v>861</v>
      </c>
      <c r="F225" s="251" t="s">
        <v>862</v>
      </c>
      <c r="G225" s="252" t="s">
        <v>223</v>
      </c>
      <c r="H225" s="253">
        <v>53</v>
      </c>
      <c r="I225" s="254"/>
      <c r="J225" s="255">
        <f>ROUND(I225*H225,2)</f>
        <v>0</v>
      </c>
      <c r="K225" s="251" t="s">
        <v>184</v>
      </c>
      <c r="L225" s="46"/>
      <c r="M225" s="256" t="s">
        <v>1</v>
      </c>
      <c r="N225" s="257" t="s">
        <v>51</v>
      </c>
      <c r="O225" s="93"/>
      <c r="P225" s="258">
        <f>O225*H225</f>
        <v>0</v>
      </c>
      <c r="Q225" s="258">
        <v>0</v>
      </c>
      <c r="R225" s="258">
        <f>Q225*H225</f>
        <v>0</v>
      </c>
      <c r="S225" s="258">
        <v>0</v>
      </c>
      <c r="T225" s="25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60" t="s">
        <v>185</v>
      </c>
      <c r="AT225" s="260" t="s">
        <v>180</v>
      </c>
      <c r="AU225" s="260" t="s">
        <v>95</v>
      </c>
      <c r="AY225" s="18" t="s">
        <v>178</v>
      </c>
      <c r="BE225" s="261">
        <f>IF(N225="základní",J225,0)</f>
        <v>0</v>
      </c>
      <c r="BF225" s="261">
        <f>IF(N225="snížená",J225,0)</f>
        <v>0</v>
      </c>
      <c r="BG225" s="261">
        <f>IF(N225="zákl. přenesená",J225,0)</f>
        <v>0</v>
      </c>
      <c r="BH225" s="261">
        <f>IF(N225="sníž. přenesená",J225,0)</f>
        <v>0</v>
      </c>
      <c r="BI225" s="261">
        <f>IF(N225="nulová",J225,0)</f>
        <v>0</v>
      </c>
      <c r="BJ225" s="18" t="s">
        <v>93</v>
      </c>
      <c r="BK225" s="261">
        <f>ROUND(I225*H225,2)</f>
        <v>0</v>
      </c>
      <c r="BL225" s="18" t="s">
        <v>185</v>
      </c>
      <c r="BM225" s="260" t="s">
        <v>1021</v>
      </c>
    </row>
    <row r="226" spans="1:51" s="15" customFormat="1" ht="12">
      <c r="A226" s="15"/>
      <c r="B226" s="284"/>
      <c r="C226" s="285"/>
      <c r="D226" s="264" t="s">
        <v>187</v>
      </c>
      <c r="E226" s="286" t="s">
        <v>1</v>
      </c>
      <c r="F226" s="287" t="s">
        <v>909</v>
      </c>
      <c r="G226" s="285"/>
      <c r="H226" s="288">
        <v>53</v>
      </c>
      <c r="I226" s="289"/>
      <c r="J226" s="285"/>
      <c r="K226" s="285"/>
      <c r="L226" s="290"/>
      <c r="M226" s="291"/>
      <c r="N226" s="292"/>
      <c r="O226" s="292"/>
      <c r="P226" s="292"/>
      <c r="Q226" s="292"/>
      <c r="R226" s="292"/>
      <c r="S226" s="292"/>
      <c r="T226" s="29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4" t="s">
        <v>187</v>
      </c>
      <c r="AU226" s="294" t="s">
        <v>95</v>
      </c>
      <c r="AV226" s="15" t="s">
        <v>95</v>
      </c>
      <c r="AW226" s="15" t="s">
        <v>41</v>
      </c>
      <c r="AX226" s="15" t="s">
        <v>93</v>
      </c>
      <c r="AY226" s="294" t="s">
        <v>178</v>
      </c>
    </row>
    <row r="227" spans="1:65" s="2" customFormat="1" ht="16.5" customHeight="1">
      <c r="A227" s="40"/>
      <c r="B227" s="41"/>
      <c r="C227" s="249" t="s">
        <v>356</v>
      </c>
      <c r="D227" s="249" t="s">
        <v>180</v>
      </c>
      <c r="E227" s="250" t="s">
        <v>864</v>
      </c>
      <c r="F227" s="251" t="s">
        <v>865</v>
      </c>
      <c r="G227" s="252" t="s">
        <v>223</v>
      </c>
      <c r="H227" s="253">
        <v>53</v>
      </c>
      <c r="I227" s="254"/>
      <c r="J227" s="255">
        <f>ROUND(I227*H227,2)</f>
        <v>0</v>
      </c>
      <c r="K227" s="251" t="s">
        <v>184</v>
      </c>
      <c r="L227" s="46"/>
      <c r="M227" s="256" t="s">
        <v>1</v>
      </c>
      <c r="N227" s="257" t="s">
        <v>51</v>
      </c>
      <c r="O227" s="93"/>
      <c r="P227" s="258">
        <f>O227*H227</f>
        <v>0</v>
      </c>
      <c r="Q227" s="258">
        <v>0</v>
      </c>
      <c r="R227" s="258">
        <f>Q227*H227</f>
        <v>0</v>
      </c>
      <c r="S227" s="258">
        <v>0</v>
      </c>
      <c r="T227" s="259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60" t="s">
        <v>185</v>
      </c>
      <c r="AT227" s="260" t="s">
        <v>180</v>
      </c>
      <c r="AU227" s="260" t="s">
        <v>95</v>
      </c>
      <c r="AY227" s="18" t="s">
        <v>178</v>
      </c>
      <c r="BE227" s="261">
        <f>IF(N227="základní",J227,0)</f>
        <v>0</v>
      </c>
      <c r="BF227" s="261">
        <f>IF(N227="snížená",J227,0)</f>
        <v>0</v>
      </c>
      <c r="BG227" s="261">
        <f>IF(N227="zákl. přenesená",J227,0)</f>
        <v>0</v>
      </c>
      <c r="BH227" s="261">
        <f>IF(N227="sníž. přenesená",J227,0)</f>
        <v>0</v>
      </c>
      <c r="BI227" s="261">
        <f>IF(N227="nulová",J227,0)</f>
        <v>0</v>
      </c>
      <c r="BJ227" s="18" t="s">
        <v>93</v>
      </c>
      <c r="BK227" s="261">
        <f>ROUND(I227*H227,2)</f>
        <v>0</v>
      </c>
      <c r="BL227" s="18" t="s">
        <v>185</v>
      </c>
      <c r="BM227" s="260" t="s">
        <v>1022</v>
      </c>
    </row>
    <row r="228" spans="1:51" s="13" customFormat="1" ht="12">
      <c r="A228" s="13"/>
      <c r="B228" s="262"/>
      <c r="C228" s="263"/>
      <c r="D228" s="264" t="s">
        <v>187</v>
      </c>
      <c r="E228" s="265" t="s">
        <v>1</v>
      </c>
      <c r="F228" s="266" t="s">
        <v>867</v>
      </c>
      <c r="G228" s="263"/>
      <c r="H228" s="265" t="s">
        <v>1</v>
      </c>
      <c r="I228" s="267"/>
      <c r="J228" s="263"/>
      <c r="K228" s="263"/>
      <c r="L228" s="268"/>
      <c r="M228" s="269"/>
      <c r="N228" s="270"/>
      <c r="O228" s="270"/>
      <c r="P228" s="270"/>
      <c r="Q228" s="270"/>
      <c r="R228" s="270"/>
      <c r="S228" s="270"/>
      <c r="T228" s="27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2" t="s">
        <v>187</v>
      </c>
      <c r="AU228" s="272" t="s">
        <v>95</v>
      </c>
      <c r="AV228" s="13" t="s">
        <v>93</v>
      </c>
      <c r="AW228" s="13" t="s">
        <v>41</v>
      </c>
      <c r="AX228" s="13" t="s">
        <v>86</v>
      </c>
      <c r="AY228" s="272" t="s">
        <v>178</v>
      </c>
    </row>
    <row r="229" spans="1:51" s="15" customFormat="1" ht="12">
      <c r="A229" s="15"/>
      <c r="B229" s="284"/>
      <c r="C229" s="285"/>
      <c r="D229" s="264" t="s">
        <v>187</v>
      </c>
      <c r="E229" s="286" t="s">
        <v>1</v>
      </c>
      <c r="F229" s="287" t="s">
        <v>1023</v>
      </c>
      <c r="G229" s="285"/>
      <c r="H229" s="288">
        <v>53</v>
      </c>
      <c r="I229" s="289"/>
      <c r="J229" s="285"/>
      <c r="K229" s="285"/>
      <c r="L229" s="290"/>
      <c r="M229" s="316"/>
      <c r="N229" s="317"/>
      <c r="O229" s="317"/>
      <c r="P229" s="317"/>
      <c r="Q229" s="317"/>
      <c r="R229" s="317"/>
      <c r="S229" s="317"/>
      <c r="T229" s="318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4" t="s">
        <v>187</v>
      </c>
      <c r="AU229" s="294" t="s">
        <v>95</v>
      </c>
      <c r="AV229" s="15" t="s">
        <v>95</v>
      </c>
      <c r="AW229" s="15" t="s">
        <v>41</v>
      </c>
      <c r="AX229" s="15" t="s">
        <v>93</v>
      </c>
      <c r="AY229" s="294" t="s">
        <v>178</v>
      </c>
    </row>
    <row r="230" spans="1:31" s="2" customFormat="1" ht="6.95" customHeight="1">
      <c r="A230" s="40"/>
      <c r="B230" s="68"/>
      <c r="C230" s="69"/>
      <c r="D230" s="69"/>
      <c r="E230" s="69"/>
      <c r="F230" s="69"/>
      <c r="G230" s="69"/>
      <c r="H230" s="69"/>
      <c r="I230" s="198"/>
      <c r="J230" s="69"/>
      <c r="K230" s="69"/>
      <c r="L230" s="46"/>
      <c r="M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</row>
  </sheetData>
  <sheetProtection password="C9CD" sheet="1" objects="1" scenarios="1" formatColumns="0" formatRows="0" autoFilter="0"/>
  <autoFilter ref="C121:K229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2"/>
      <c r="J3" s="151"/>
      <c r="K3" s="151"/>
      <c r="L3" s="21"/>
      <c r="AT3" s="18" t="s">
        <v>95</v>
      </c>
    </row>
    <row r="4" spans="2:46" s="1" customFormat="1" ht="24.95" customHeight="1">
      <c r="B4" s="21"/>
      <c r="D4" s="153" t="s">
        <v>127</v>
      </c>
      <c r="I4" s="148"/>
      <c r="L4" s="21"/>
      <c r="M4" s="154" t="s">
        <v>10</v>
      </c>
      <c r="AT4" s="18" t="s">
        <v>4</v>
      </c>
    </row>
    <row r="5" spans="2:12" s="1" customFormat="1" ht="6.95" customHeight="1">
      <c r="B5" s="21"/>
      <c r="I5" s="148"/>
      <c r="L5" s="21"/>
    </row>
    <row r="6" spans="2:12" s="1" customFormat="1" ht="12" customHeight="1">
      <c r="B6" s="21"/>
      <c r="D6" s="155" t="s">
        <v>16</v>
      </c>
      <c r="I6" s="148"/>
      <c r="L6" s="21"/>
    </row>
    <row r="7" spans="2:12" s="1" customFormat="1" ht="16.5" customHeight="1">
      <c r="B7" s="21"/>
      <c r="E7" s="156" t="str">
        <f>'Rekapitulace stavby'!K6</f>
        <v>REVITALIZACE CENTRÁLNÍHO PROSTORU NOVÝCH SADŮ</v>
      </c>
      <c r="F7" s="155"/>
      <c r="G7" s="155"/>
      <c r="H7" s="155"/>
      <c r="I7" s="148"/>
      <c r="L7" s="21"/>
    </row>
    <row r="8" spans="1:31" s="2" customFormat="1" ht="12" customHeight="1">
      <c r="A8" s="40"/>
      <c r="B8" s="46"/>
      <c r="C8" s="40"/>
      <c r="D8" s="155" t="s">
        <v>136</v>
      </c>
      <c r="E8" s="40"/>
      <c r="F8" s="40"/>
      <c r="G8" s="40"/>
      <c r="H8" s="40"/>
      <c r="I8" s="157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8" t="s">
        <v>1024</v>
      </c>
      <c r="F9" s="40"/>
      <c r="G9" s="40"/>
      <c r="H9" s="40"/>
      <c r="I9" s="157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7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55" t="s">
        <v>18</v>
      </c>
      <c r="E11" s="40"/>
      <c r="F11" s="143" t="s">
        <v>19</v>
      </c>
      <c r="G11" s="40"/>
      <c r="H11" s="40"/>
      <c r="I11" s="159" t="s">
        <v>20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55" t="s">
        <v>22</v>
      </c>
      <c r="E12" s="40"/>
      <c r="F12" s="143" t="s">
        <v>23</v>
      </c>
      <c r="G12" s="40"/>
      <c r="H12" s="40"/>
      <c r="I12" s="159" t="s">
        <v>24</v>
      </c>
      <c r="J12" s="160" t="str">
        <f>'Rekapitulace stavby'!AN8</f>
        <v>2. 7. 2020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7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55" t="s">
        <v>30</v>
      </c>
      <c r="E14" s="40"/>
      <c r="F14" s="40"/>
      <c r="G14" s="40"/>
      <c r="H14" s="40"/>
      <c r="I14" s="159" t="s">
        <v>31</v>
      </c>
      <c r="J14" s="143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3" t="s">
        <v>33</v>
      </c>
      <c r="F15" s="40"/>
      <c r="G15" s="40"/>
      <c r="H15" s="40"/>
      <c r="I15" s="159" t="s">
        <v>34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7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55" t="s">
        <v>35</v>
      </c>
      <c r="E17" s="40"/>
      <c r="F17" s="40"/>
      <c r="G17" s="40"/>
      <c r="H17" s="40"/>
      <c r="I17" s="159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9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7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55" t="s">
        <v>37</v>
      </c>
      <c r="E20" s="40"/>
      <c r="F20" s="40"/>
      <c r="G20" s="40"/>
      <c r="H20" s="40"/>
      <c r="I20" s="159" t="s">
        <v>31</v>
      </c>
      <c r="J20" s="143" t="s">
        <v>38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3" t="s">
        <v>39</v>
      </c>
      <c r="F21" s="40"/>
      <c r="G21" s="40"/>
      <c r="H21" s="40"/>
      <c r="I21" s="159" t="s">
        <v>34</v>
      </c>
      <c r="J21" s="143" t="s">
        <v>40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7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55" t="s">
        <v>42</v>
      </c>
      <c r="E23" s="40"/>
      <c r="F23" s="40"/>
      <c r="G23" s="40"/>
      <c r="H23" s="40"/>
      <c r="I23" s="159" t="s">
        <v>31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3" t="str">
        <f>IF('Rekapitulace stavby'!E20="","",'Rekapitulace stavby'!E20)</f>
        <v xml:space="preserve"> </v>
      </c>
      <c r="F24" s="40"/>
      <c r="G24" s="40"/>
      <c r="H24" s="40"/>
      <c r="I24" s="159" t="s">
        <v>34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7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55" t="s">
        <v>44</v>
      </c>
      <c r="E26" s="40"/>
      <c r="F26" s="40"/>
      <c r="G26" s="40"/>
      <c r="H26" s="40"/>
      <c r="I26" s="157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4"/>
      <c r="B27" s="165"/>
      <c r="C27" s="164"/>
      <c r="D27" s="164"/>
      <c r="E27" s="166" t="s">
        <v>1</v>
      </c>
      <c r="F27" s="166"/>
      <c r="G27" s="166"/>
      <c r="H27" s="166"/>
      <c r="I27" s="167"/>
      <c r="J27" s="164"/>
      <c r="K27" s="164"/>
      <c r="L27" s="168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7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9"/>
      <c r="E29" s="169"/>
      <c r="F29" s="169"/>
      <c r="G29" s="169"/>
      <c r="H29" s="169"/>
      <c r="I29" s="170"/>
      <c r="J29" s="169"/>
      <c r="K29" s="169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71" t="s">
        <v>46</v>
      </c>
      <c r="E30" s="40"/>
      <c r="F30" s="40"/>
      <c r="G30" s="40"/>
      <c r="H30" s="40"/>
      <c r="I30" s="157"/>
      <c r="J30" s="172">
        <f>ROUND(J121,2)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9"/>
      <c r="E31" s="169"/>
      <c r="F31" s="169"/>
      <c r="G31" s="169"/>
      <c r="H31" s="169"/>
      <c r="I31" s="170"/>
      <c r="J31" s="169"/>
      <c r="K31" s="169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73" t="s">
        <v>48</v>
      </c>
      <c r="G32" s="40"/>
      <c r="H32" s="40"/>
      <c r="I32" s="174" t="s">
        <v>47</v>
      </c>
      <c r="J32" s="173" t="s">
        <v>49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75" t="s">
        <v>50</v>
      </c>
      <c r="E33" s="155" t="s">
        <v>51</v>
      </c>
      <c r="F33" s="176">
        <f>ROUND((SUM(BE121:BE155)),2)</f>
        <v>0</v>
      </c>
      <c r="G33" s="40"/>
      <c r="H33" s="40"/>
      <c r="I33" s="177">
        <v>0.21</v>
      </c>
      <c r="J33" s="176">
        <f>ROUND(((SUM(BE121:BE155))*I33),2)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55" t="s">
        <v>52</v>
      </c>
      <c r="F34" s="176">
        <f>ROUND((SUM(BF121:BF155)),2)</f>
        <v>0</v>
      </c>
      <c r="G34" s="40"/>
      <c r="H34" s="40"/>
      <c r="I34" s="177">
        <v>0.15</v>
      </c>
      <c r="J34" s="176">
        <f>ROUND(((SUM(BF121:BF155))*I34),2)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55" t="s">
        <v>53</v>
      </c>
      <c r="F35" s="176">
        <f>ROUND((SUM(BG121:BG155)),2)</f>
        <v>0</v>
      </c>
      <c r="G35" s="40"/>
      <c r="H35" s="40"/>
      <c r="I35" s="177">
        <v>0.21</v>
      </c>
      <c r="J35" s="17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55" t="s">
        <v>54</v>
      </c>
      <c r="F36" s="176">
        <f>ROUND((SUM(BH121:BH155)),2)</f>
        <v>0</v>
      </c>
      <c r="G36" s="40"/>
      <c r="H36" s="40"/>
      <c r="I36" s="177">
        <v>0.15</v>
      </c>
      <c r="J36" s="17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55" t="s">
        <v>55</v>
      </c>
      <c r="F37" s="176">
        <f>ROUND((SUM(BI121:BI155)),2)</f>
        <v>0</v>
      </c>
      <c r="G37" s="40"/>
      <c r="H37" s="40"/>
      <c r="I37" s="177">
        <v>0</v>
      </c>
      <c r="J37" s="17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7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8"/>
      <c r="D39" s="179" t="s">
        <v>56</v>
      </c>
      <c r="E39" s="180"/>
      <c r="F39" s="180"/>
      <c r="G39" s="181" t="s">
        <v>57</v>
      </c>
      <c r="H39" s="182" t="s">
        <v>58</v>
      </c>
      <c r="I39" s="183"/>
      <c r="J39" s="184">
        <f>SUM(J30:J37)</f>
        <v>0</v>
      </c>
      <c r="K39" s="185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157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I41" s="148"/>
      <c r="L41" s="21"/>
    </row>
    <row r="42" spans="2:12" s="1" customFormat="1" ht="14.4" customHeight="1">
      <c r="B42" s="21"/>
      <c r="I42" s="148"/>
      <c r="L42" s="21"/>
    </row>
    <row r="43" spans="2:12" s="1" customFormat="1" ht="14.4" customHeight="1">
      <c r="B43" s="21"/>
      <c r="I43" s="148"/>
      <c r="L43" s="21"/>
    </row>
    <row r="44" spans="2:12" s="1" customFormat="1" ht="14.4" customHeight="1">
      <c r="B44" s="21"/>
      <c r="I44" s="148"/>
      <c r="L44" s="21"/>
    </row>
    <row r="45" spans="2:12" s="1" customFormat="1" ht="14.4" customHeight="1">
      <c r="B45" s="21"/>
      <c r="I45" s="148"/>
      <c r="L45" s="21"/>
    </row>
    <row r="46" spans="2:12" s="1" customFormat="1" ht="14.4" customHeight="1">
      <c r="B46" s="21"/>
      <c r="I46" s="148"/>
      <c r="L46" s="21"/>
    </row>
    <row r="47" spans="2:12" s="1" customFormat="1" ht="14.4" customHeight="1">
      <c r="B47" s="21"/>
      <c r="I47" s="148"/>
      <c r="L47" s="21"/>
    </row>
    <row r="48" spans="2:12" s="1" customFormat="1" ht="14.4" customHeight="1">
      <c r="B48" s="21"/>
      <c r="I48" s="148"/>
      <c r="L48" s="21"/>
    </row>
    <row r="49" spans="2:12" s="1" customFormat="1" ht="14.4" customHeight="1">
      <c r="B49" s="21"/>
      <c r="I49" s="148"/>
      <c r="L49" s="21"/>
    </row>
    <row r="50" spans="2:12" s="2" customFormat="1" ht="14.4" customHeight="1">
      <c r="B50" s="65"/>
      <c r="D50" s="186" t="s">
        <v>59</v>
      </c>
      <c r="E50" s="187"/>
      <c r="F50" s="187"/>
      <c r="G50" s="186" t="s">
        <v>60</v>
      </c>
      <c r="H50" s="187"/>
      <c r="I50" s="188"/>
      <c r="J50" s="187"/>
      <c r="K50" s="187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89" t="s">
        <v>61</v>
      </c>
      <c r="E61" s="190"/>
      <c r="F61" s="191" t="s">
        <v>62</v>
      </c>
      <c r="G61" s="189" t="s">
        <v>61</v>
      </c>
      <c r="H61" s="190"/>
      <c r="I61" s="192"/>
      <c r="J61" s="193" t="s">
        <v>62</v>
      </c>
      <c r="K61" s="190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86" t="s">
        <v>63</v>
      </c>
      <c r="E65" s="194"/>
      <c r="F65" s="194"/>
      <c r="G65" s="186" t="s">
        <v>64</v>
      </c>
      <c r="H65" s="194"/>
      <c r="I65" s="195"/>
      <c r="J65" s="194"/>
      <c r="K65" s="194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89" t="s">
        <v>61</v>
      </c>
      <c r="E76" s="190"/>
      <c r="F76" s="191" t="s">
        <v>62</v>
      </c>
      <c r="G76" s="189" t="s">
        <v>61</v>
      </c>
      <c r="H76" s="190"/>
      <c r="I76" s="192"/>
      <c r="J76" s="193" t="s">
        <v>62</v>
      </c>
      <c r="K76" s="190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6"/>
      <c r="C77" s="197"/>
      <c r="D77" s="197"/>
      <c r="E77" s="197"/>
      <c r="F77" s="197"/>
      <c r="G77" s="197"/>
      <c r="H77" s="197"/>
      <c r="I77" s="198"/>
      <c r="J77" s="197"/>
      <c r="K77" s="197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9"/>
      <c r="C81" s="200"/>
      <c r="D81" s="200"/>
      <c r="E81" s="200"/>
      <c r="F81" s="200"/>
      <c r="G81" s="200"/>
      <c r="H81" s="200"/>
      <c r="I81" s="201"/>
      <c r="J81" s="200"/>
      <c r="K81" s="200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152</v>
      </c>
      <c r="D82" s="42"/>
      <c r="E82" s="42"/>
      <c r="F82" s="42"/>
      <c r="G82" s="42"/>
      <c r="H82" s="42"/>
      <c r="I82" s="157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7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157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2" t="str">
        <f>E7</f>
        <v>REVITALIZACE CENTRÁLNÍHO PROSTORU NOVÝCH SADŮ</v>
      </c>
      <c r="F85" s="33"/>
      <c r="G85" s="33"/>
      <c r="H85" s="33"/>
      <c r="I85" s="157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136</v>
      </c>
      <c r="D86" s="42"/>
      <c r="E86" s="42"/>
      <c r="F86" s="42"/>
      <c r="G86" s="42"/>
      <c r="H86" s="42"/>
      <c r="I86" s="157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VRN - VEDLEJŠÍ A OSTATNÍ NÁKLADY</v>
      </c>
      <c r="F87" s="42"/>
      <c r="G87" s="42"/>
      <c r="H87" s="42"/>
      <c r="I87" s="157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57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22</v>
      </c>
      <c r="D89" s="42"/>
      <c r="E89" s="42"/>
      <c r="F89" s="28" t="str">
        <f>F12</f>
        <v>BRNO</v>
      </c>
      <c r="G89" s="42"/>
      <c r="H89" s="42"/>
      <c r="I89" s="159" t="s">
        <v>24</v>
      </c>
      <c r="J89" s="81" t="str">
        <f>IF(J12="","",J12)</f>
        <v>2. 7. 2020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7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3" t="s">
        <v>30</v>
      </c>
      <c r="D91" s="42"/>
      <c r="E91" s="42"/>
      <c r="F91" s="28" t="str">
        <f>E15</f>
        <v>Statutání město Brno -Městská část Brno-střed</v>
      </c>
      <c r="G91" s="42"/>
      <c r="H91" s="42"/>
      <c r="I91" s="159" t="s">
        <v>37</v>
      </c>
      <c r="J91" s="38" t="str">
        <f>E21</f>
        <v>Ing. Magr. Lucie Radilová, DiS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35</v>
      </c>
      <c r="D92" s="42"/>
      <c r="E92" s="42"/>
      <c r="F92" s="28" t="str">
        <f>IF(E18="","",E18)</f>
        <v>Vyplň údaj</v>
      </c>
      <c r="G92" s="42"/>
      <c r="H92" s="42"/>
      <c r="I92" s="159" t="s">
        <v>42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57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3" t="s">
        <v>153</v>
      </c>
      <c r="D94" s="204"/>
      <c r="E94" s="204"/>
      <c r="F94" s="204"/>
      <c r="G94" s="204"/>
      <c r="H94" s="204"/>
      <c r="I94" s="205"/>
      <c r="J94" s="206" t="s">
        <v>154</v>
      </c>
      <c r="K94" s="204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7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07" t="s">
        <v>155</v>
      </c>
      <c r="D96" s="42"/>
      <c r="E96" s="42"/>
      <c r="F96" s="42"/>
      <c r="G96" s="42"/>
      <c r="H96" s="42"/>
      <c r="I96" s="157"/>
      <c r="J96" s="112">
        <f>J121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156</v>
      </c>
    </row>
    <row r="97" spans="1:31" s="9" customFormat="1" ht="24.95" customHeight="1">
      <c r="A97" s="9"/>
      <c r="B97" s="208"/>
      <c r="C97" s="209"/>
      <c r="D97" s="210" t="s">
        <v>1025</v>
      </c>
      <c r="E97" s="211"/>
      <c r="F97" s="211"/>
      <c r="G97" s="211"/>
      <c r="H97" s="211"/>
      <c r="I97" s="212"/>
      <c r="J97" s="213">
        <f>J122</f>
        <v>0</v>
      </c>
      <c r="K97" s="209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5"/>
      <c r="C98" s="135"/>
      <c r="D98" s="216" t="s">
        <v>1026</v>
      </c>
      <c r="E98" s="217"/>
      <c r="F98" s="217"/>
      <c r="G98" s="217"/>
      <c r="H98" s="217"/>
      <c r="I98" s="218"/>
      <c r="J98" s="219">
        <f>J123</f>
        <v>0</v>
      </c>
      <c r="K98" s="135"/>
      <c r="L98" s="22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5"/>
      <c r="C99" s="135"/>
      <c r="D99" s="216" t="s">
        <v>1027</v>
      </c>
      <c r="E99" s="217"/>
      <c r="F99" s="217"/>
      <c r="G99" s="217"/>
      <c r="H99" s="217"/>
      <c r="I99" s="218"/>
      <c r="J99" s="219">
        <f>J128</f>
        <v>0</v>
      </c>
      <c r="K99" s="135"/>
      <c r="L99" s="22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5"/>
      <c r="C100" s="135"/>
      <c r="D100" s="216" t="s">
        <v>1028</v>
      </c>
      <c r="E100" s="217"/>
      <c r="F100" s="217"/>
      <c r="G100" s="217"/>
      <c r="H100" s="217"/>
      <c r="I100" s="218"/>
      <c r="J100" s="219">
        <f>J136</f>
        <v>0</v>
      </c>
      <c r="K100" s="135"/>
      <c r="L100" s="22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5"/>
      <c r="C101" s="135"/>
      <c r="D101" s="216" t="s">
        <v>1029</v>
      </c>
      <c r="E101" s="217"/>
      <c r="F101" s="217"/>
      <c r="G101" s="217"/>
      <c r="H101" s="217"/>
      <c r="I101" s="218"/>
      <c r="J101" s="219">
        <f>J151</f>
        <v>0</v>
      </c>
      <c r="K101" s="135"/>
      <c r="L101" s="22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40"/>
      <c r="B102" s="41"/>
      <c r="C102" s="42"/>
      <c r="D102" s="42"/>
      <c r="E102" s="42"/>
      <c r="F102" s="42"/>
      <c r="G102" s="42"/>
      <c r="H102" s="42"/>
      <c r="I102" s="157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68"/>
      <c r="C103" s="69"/>
      <c r="D103" s="69"/>
      <c r="E103" s="69"/>
      <c r="F103" s="69"/>
      <c r="G103" s="69"/>
      <c r="H103" s="69"/>
      <c r="I103" s="198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pans="1:31" s="2" customFormat="1" ht="6.95" customHeight="1">
      <c r="A107" s="40"/>
      <c r="B107" s="70"/>
      <c r="C107" s="71"/>
      <c r="D107" s="71"/>
      <c r="E107" s="71"/>
      <c r="F107" s="71"/>
      <c r="G107" s="71"/>
      <c r="H107" s="71"/>
      <c r="I107" s="20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4.95" customHeight="1">
      <c r="A108" s="40"/>
      <c r="B108" s="41"/>
      <c r="C108" s="24" t="s">
        <v>163</v>
      </c>
      <c r="D108" s="42"/>
      <c r="E108" s="42"/>
      <c r="F108" s="42"/>
      <c r="G108" s="42"/>
      <c r="H108" s="42"/>
      <c r="I108" s="157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157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157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202" t="str">
        <f>E7</f>
        <v>REVITALIZACE CENTRÁLNÍHO PROSTORU NOVÝCH SADŮ</v>
      </c>
      <c r="F111" s="33"/>
      <c r="G111" s="33"/>
      <c r="H111" s="33"/>
      <c r="I111" s="157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136</v>
      </c>
      <c r="D112" s="42"/>
      <c r="E112" s="42"/>
      <c r="F112" s="42"/>
      <c r="G112" s="42"/>
      <c r="H112" s="42"/>
      <c r="I112" s="157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78" t="str">
        <f>E9</f>
        <v>VRN - VEDLEJŠÍ A OSTATNÍ NÁKLADY</v>
      </c>
      <c r="F113" s="42"/>
      <c r="G113" s="42"/>
      <c r="H113" s="42"/>
      <c r="I113" s="157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157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22</v>
      </c>
      <c r="D115" s="42"/>
      <c r="E115" s="42"/>
      <c r="F115" s="28" t="str">
        <f>F12</f>
        <v>BRNO</v>
      </c>
      <c r="G115" s="42"/>
      <c r="H115" s="42"/>
      <c r="I115" s="159" t="s">
        <v>24</v>
      </c>
      <c r="J115" s="81" t="str">
        <f>IF(J12="","",J12)</f>
        <v>2. 7. 2020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57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3" t="s">
        <v>30</v>
      </c>
      <c r="D117" s="42"/>
      <c r="E117" s="42"/>
      <c r="F117" s="28" t="str">
        <f>E15</f>
        <v>Statutání město Brno -Městská část Brno-střed</v>
      </c>
      <c r="G117" s="42"/>
      <c r="H117" s="42"/>
      <c r="I117" s="159" t="s">
        <v>37</v>
      </c>
      <c r="J117" s="38" t="str">
        <f>E21</f>
        <v>Ing. Magr. Lucie Radilová, DiS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5.15" customHeight="1">
      <c r="A118" s="40"/>
      <c r="B118" s="41"/>
      <c r="C118" s="33" t="s">
        <v>35</v>
      </c>
      <c r="D118" s="42"/>
      <c r="E118" s="42"/>
      <c r="F118" s="28" t="str">
        <f>IF(E18="","",E18)</f>
        <v>Vyplň údaj</v>
      </c>
      <c r="G118" s="42"/>
      <c r="H118" s="42"/>
      <c r="I118" s="159" t="s">
        <v>42</v>
      </c>
      <c r="J118" s="38" t="str">
        <f>E24</f>
        <v xml:space="preserve">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0.3" customHeight="1">
      <c r="A119" s="40"/>
      <c r="B119" s="41"/>
      <c r="C119" s="42"/>
      <c r="D119" s="42"/>
      <c r="E119" s="42"/>
      <c r="F119" s="42"/>
      <c r="G119" s="42"/>
      <c r="H119" s="42"/>
      <c r="I119" s="157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11" customFormat="1" ht="29.25" customHeight="1">
      <c r="A120" s="221"/>
      <c r="B120" s="222"/>
      <c r="C120" s="223" t="s">
        <v>164</v>
      </c>
      <c r="D120" s="224" t="s">
        <v>71</v>
      </c>
      <c r="E120" s="224" t="s">
        <v>67</v>
      </c>
      <c r="F120" s="224" t="s">
        <v>68</v>
      </c>
      <c r="G120" s="224" t="s">
        <v>165</v>
      </c>
      <c r="H120" s="224" t="s">
        <v>166</v>
      </c>
      <c r="I120" s="225" t="s">
        <v>167</v>
      </c>
      <c r="J120" s="224" t="s">
        <v>154</v>
      </c>
      <c r="K120" s="226" t="s">
        <v>168</v>
      </c>
      <c r="L120" s="227"/>
      <c r="M120" s="102" t="s">
        <v>1</v>
      </c>
      <c r="N120" s="103" t="s">
        <v>50</v>
      </c>
      <c r="O120" s="103" t="s">
        <v>169</v>
      </c>
      <c r="P120" s="103" t="s">
        <v>170</v>
      </c>
      <c r="Q120" s="103" t="s">
        <v>171</v>
      </c>
      <c r="R120" s="103" t="s">
        <v>172</v>
      </c>
      <c r="S120" s="103" t="s">
        <v>173</v>
      </c>
      <c r="T120" s="104" t="s">
        <v>174</v>
      </c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</row>
    <row r="121" spans="1:63" s="2" customFormat="1" ht="22.8" customHeight="1">
      <c r="A121" s="40"/>
      <c r="B121" s="41"/>
      <c r="C121" s="109" t="s">
        <v>175</v>
      </c>
      <c r="D121" s="42"/>
      <c r="E121" s="42"/>
      <c r="F121" s="42"/>
      <c r="G121" s="42"/>
      <c r="H121" s="42"/>
      <c r="I121" s="157"/>
      <c r="J121" s="228">
        <f>BK121</f>
        <v>0</v>
      </c>
      <c r="K121" s="42"/>
      <c r="L121" s="46"/>
      <c r="M121" s="105"/>
      <c r="N121" s="229"/>
      <c r="O121" s="106"/>
      <c r="P121" s="230">
        <f>P122</f>
        <v>0</v>
      </c>
      <c r="Q121" s="106"/>
      <c r="R121" s="230">
        <f>R122</f>
        <v>0.51</v>
      </c>
      <c r="S121" s="106"/>
      <c r="T121" s="231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85</v>
      </c>
      <c r="AU121" s="18" t="s">
        <v>156</v>
      </c>
      <c r="BK121" s="232">
        <f>BK122</f>
        <v>0</v>
      </c>
    </row>
    <row r="122" spans="1:63" s="12" customFormat="1" ht="25.9" customHeight="1">
      <c r="A122" s="12"/>
      <c r="B122" s="233"/>
      <c r="C122" s="234"/>
      <c r="D122" s="235" t="s">
        <v>85</v>
      </c>
      <c r="E122" s="236" t="s">
        <v>119</v>
      </c>
      <c r="F122" s="236" t="s">
        <v>1030</v>
      </c>
      <c r="G122" s="234"/>
      <c r="H122" s="234"/>
      <c r="I122" s="237"/>
      <c r="J122" s="238">
        <f>BK122</f>
        <v>0</v>
      </c>
      <c r="K122" s="234"/>
      <c r="L122" s="239"/>
      <c r="M122" s="240"/>
      <c r="N122" s="241"/>
      <c r="O122" s="241"/>
      <c r="P122" s="242">
        <f>P123+P128+P136+P151</f>
        <v>0</v>
      </c>
      <c r="Q122" s="241"/>
      <c r="R122" s="242">
        <f>R123+R128+R136+R151</f>
        <v>0.51</v>
      </c>
      <c r="S122" s="241"/>
      <c r="T122" s="243">
        <f>T123+T128+T136+T151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44" t="s">
        <v>220</v>
      </c>
      <c r="AT122" s="245" t="s">
        <v>85</v>
      </c>
      <c r="AU122" s="245" t="s">
        <v>86</v>
      </c>
      <c r="AY122" s="244" t="s">
        <v>178</v>
      </c>
      <c r="BK122" s="246">
        <f>BK123+BK128+BK136+BK151</f>
        <v>0</v>
      </c>
    </row>
    <row r="123" spans="1:63" s="12" customFormat="1" ht="22.8" customHeight="1">
      <c r="A123" s="12"/>
      <c r="B123" s="233"/>
      <c r="C123" s="234"/>
      <c r="D123" s="235" t="s">
        <v>85</v>
      </c>
      <c r="E123" s="247" t="s">
        <v>1031</v>
      </c>
      <c r="F123" s="247" t="s">
        <v>1032</v>
      </c>
      <c r="G123" s="234"/>
      <c r="H123" s="234"/>
      <c r="I123" s="237"/>
      <c r="J123" s="248">
        <f>BK123</f>
        <v>0</v>
      </c>
      <c r="K123" s="234"/>
      <c r="L123" s="239"/>
      <c r="M123" s="240"/>
      <c r="N123" s="241"/>
      <c r="O123" s="241"/>
      <c r="P123" s="242">
        <f>SUM(P124:P127)</f>
        <v>0</v>
      </c>
      <c r="Q123" s="241"/>
      <c r="R123" s="242">
        <f>SUM(R124:R127)</f>
        <v>0</v>
      </c>
      <c r="S123" s="241"/>
      <c r="T123" s="243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4" t="s">
        <v>220</v>
      </c>
      <c r="AT123" s="245" t="s">
        <v>85</v>
      </c>
      <c r="AU123" s="245" t="s">
        <v>93</v>
      </c>
      <c r="AY123" s="244" t="s">
        <v>178</v>
      </c>
      <c r="BK123" s="246">
        <f>SUM(BK124:BK127)</f>
        <v>0</v>
      </c>
    </row>
    <row r="124" spans="1:65" s="2" customFormat="1" ht="16.5" customHeight="1">
      <c r="A124" s="40"/>
      <c r="B124" s="41"/>
      <c r="C124" s="249" t="s">
        <v>93</v>
      </c>
      <c r="D124" s="249" t="s">
        <v>180</v>
      </c>
      <c r="E124" s="250" t="s">
        <v>1033</v>
      </c>
      <c r="F124" s="251" t="s">
        <v>1034</v>
      </c>
      <c r="G124" s="252" t="s">
        <v>1035</v>
      </c>
      <c r="H124" s="253">
        <v>1</v>
      </c>
      <c r="I124" s="254"/>
      <c r="J124" s="255">
        <f>ROUND(I124*H124,2)</f>
        <v>0</v>
      </c>
      <c r="K124" s="251" t="s">
        <v>184</v>
      </c>
      <c r="L124" s="46"/>
      <c r="M124" s="256" t="s">
        <v>1</v>
      </c>
      <c r="N124" s="257" t="s">
        <v>51</v>
      </c>
      <c r="O124" s="93"/>
      <c r="P124" s="258">
        <f>O124*H124</f>
        <v>0</v>
      </c>
      <c r="Q124" s="258">
        <v>0</v>
      </c>
      <c r="R124" s="258">
        <f>Q124*H124</f>
        <v>0</v>
      </c>
      <c r="S124" s="258">
        <v>0</v>
      </c>
      <c r="T124" s="25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60" t="s">
        <v>1036</v>
      </c>
      <c r="AT124" s="260" t="s">
        <v>180</v>
      </c>
      <c r="AU124" s="260" t="s">
        <v>95</v>
      </c>
      <c r="AY124" s="18" t="s">
        <v>178</v>
      </c>
      <c r="BE124" s="261">
        <f>IF(N124="základní",J124,0)</f>
        <v>0</v>
      </c>
      <c r="BF124" s="261">
        <f>IF(N124="snížená",J124,0)</f>
        <v>0</v>
      </c>
      <c r="BG124" s="261">
        <f>IF(N124="zákl. přenesená",J124,0)</f>
        <v>0</v>
      </c>
      <c r="BH124" s="261">
        <f>IF(N124="sníž. přenesená",J124,0)</f>
        <v>0</v>
      </c>
      <c r="BI124" s="261">
        <f>IF(N124="nulová",J124,0)</f>
        <v>0</v>
      </c>
      <c r="BJ124" s="18" t="s">
        <v>93</v>
      </c>
      <c r="BK124" s="261">
        <f>ROUND(I124*H124,2)</f>
        <v>0</v>
      </c>
      <c r="BL124" s="18" t="s">
        <v>1036</v>
      </c>
      <c r="BM124" s="260" t="s">
        <v>1037</v>
      </c>
    </row>
    <row r="125" spans="1:51" s="13" customFormat="1" ht="12">
      <c r="A125" s="13"/>
      <c r="B125" s="262"/>
      <c r="C125" s="263"/>
      <c r="D125" s="264" t="s">
        <v>187</v>
      </c>
      <c r="E125" s="265" t="s">
        <v>1</v>
      </c>
      <c r="F125" s="266" t="s">
        <v>1038</v>
      </c>
      <c r="G125" s="263"/>
      <c r="H125" s="265" t="s">
        <v>1</v>
      </c>
      <c r="I125" s="267"/>
      <c r="J125" s="263"/>
      <c r="K125" s="263"/>
      <c r="L125" s="268"/>
      <c r="M125" s="269"/>
      <c r="N125" s="270"/>
      <c r="O125" s="270"/>
      <c r="P125" s="270"/>
      <c r="Q125" s="270"/>
      <c r="R125" s="270"/>
      <c r="S125" s="270"/>
      <c r="T125" s="27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72" t="s">
        <v>187</v>
      </c>
      <c r="AU125" s="272" t="s">
        <v>95</v>
      </c>
      <c r="AV125" s="13" t="s">
        <v>93</v>
      </c>
      <c r="AW125" s="13" t="s">
        <v>41</v>
      </c>
      <c r="AX125" s="13" t="s">
        <v>86</v>
      </c>
      <c r="AY125" s="272" t="s">
        <v>178</v>
      </c>
    </row>
    <row r="126" spans="1:51" s="13" customFormat="1" ht="12">
      <c r="A126" s="13"/>
      <c r="B126" s="262"/>
      <c r="C126" s="263"/>
      <c r="D126" s="264" t="s">
        <v>187</v>
      </c>
      <c r="E126" s="265" t="s">
        <v>1</v>
      </c>
      <c r="F126" s="266" t="s">
        <v>1039</v>
      </c>
      <c r="G126" s="263"/>
      <c r="H126" s="265" t="s">
        <v>1</v>
      </c>
      <c r="I126" s="267"/>
      <c r="J126" s="263"/>
      <c r="K126" s="263"/>
      <c r="L126" s="268"/>
      <c r="M126" s="269"/>
      <c r="N126" s="270"/>
      <c r="O126" s="270"/>
      <c r="P126" s="270"/>
      <c r="Q126" s="270"/>
      <c r="R126" s="270"/>
      <c r="S126" s="270"/>
      <c r="T126" s="27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72" t="s">
        <v>187</v>
      </c>
      <c r="AU126" s="272" t="s">
        <v>95</v>
      </c>
      <c r="AV126" s="13" t="s">
        <v>93</v>
      </c>
      <c r="AW126" s="13" t="s">
        <v>41</v>
      </c>
      <c r="AX126" s="13" t="s">
        <v>86</v>
      </c>
      <c r="AY126" s="272" t="s">
        <v>178</v>
      </c>
    </row>
    <row r="127" spans="1:51" s="15" customFormat="1" ht="12">
      <c r="A127" s="15"/>
      <c r="B127" s="284"/>
      <c r="C127" s="285"/>
      <c r="D127" s="264" t="s">
        <v>187</v>
      </c>
      <c r="E127" s="286" t="s">
        <v>1</v>
      </c>
      <c r="F127" s="287" t="s">
        <v>1040</v>
      </c>
      <c r="G127" s="285"/>
      <c r="H127" s="288">
        <v>1</v>
      </c>
      <c r="I127" s="289"/>
      <c r="J127" s="285"/>
      <c r="K127" s="285"/>
      <c r="L127" s="290"/>
      <c r="M127" s="291"/>
      <c r="N127" s="292"/>
      <c r="O127" s="292"/>
      <c r="P127" s="292"/>
      <c r="Q127" s="292"/>
      <c r="R127" s="292"/>
      <c r="S127" s="292"/>
      <c r="T127" s="29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94" t="s">
        <v>187</v>
      </c>
      <c r="AU127" s="294" t="s">
        <v>95</v>
      </c>
      <c r="AV127" s="15" t="s">
        <v>95</v>
      </c>
      <c r="AW127" s="15" t="s">
        <v>41</v>
      </c>
      <c r="AX127" s="15" t="s">
        <v>93</v>
      </c>
      <c r="AY127" s="294" t="s">
        <v>178</v>
      </c>
    </row>
    <row r="128" spans="1:63" s="12" customFormat="1" ht="22.8" customHeight="1">
      <c r="A128" s="12"/>
      <c r="B128" s="233"/>
      <c r="C128" s="234"/>
      <c r="D128" s="235" t="s">
        <v>85</v>
      </c>
      <c r="E128" s="247" t="s">
        <v>1041</v>
      </c>
      <c r="F128" s="247" t="s">
        <v>1042</v>
      </c>
      <c r="G128" s="234"/>
      <c r="H128" s="234"/>
      <c r="I128" s="237"/>
      <c r="J128" s="248">
        <f>BK128</f>
        <v>0</v>
      </c>
      <c r="K128" s="234"/>
      <c r="L128" s="239"/>
      <c r="M128" s="240"/>
      <c r="N128" s="241"/>
      <c r="O128" s="241"/>
      <c r="P128" s="242">
        <f>SUM(P129:P135)</f>
        <v>0</v>
      </c>
      <c r="Q128" s="241"/>
      <c r="R128" s="242">
        <f>SUM(R129:R135)</f>
        <v>0</v>
      </c>
      <c r="S128" s="241"/>
      <c r="T128" s="243">
        <f>SUM(T129:T135)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4" t="s">
        <v>220</v>
      </c>
      <c r="AT128" s="245" t="s">
        <v>85</v>
      </c>
      <c r="AU128" s="245" t="s">
        <v>93</v>
      </c>
      <c r="AY128" s="244" t="s">
        <v>178</v>
      </c>
      <c r="BK128" s="246">
        <f>SUM(BK129:BK135)</f>
        <v>0</v>
      </c>
    </row>
    <row r="129" spans="1:65" s="2" customFormat="1" ht="21.75" customHeight="1">
      <c r="A129" s="40"/>
      <c r="B129" s="41"/>
      <c r="C129" s="249" t="s">
        <v>95</v>
      </c>
      <c r="D129" s="249" t="s">
        <v>180</v>
      </c>
      <c r="E129" s="250" t="s">
        <v>1043</v>
      </c>
      <c r="F129" s="251" t="s">
        <v>1044</v>
      </c>
      <c r="G129" s="252" t="s">
        <v>1035</v>
      </c>
      <c r="H129" s="253">
        <v>1</v>
      </c>
      <c r="I129" s="254"/>
      <c r="J129" s="255">
        <f>ROUND(I129*H129,2)</f>
        <v>0</v>
      </c>
      <c r="K129" s="251" t="s">
        <v>348</v>
      </c>
      <c r="L129" s="46"/>
      <c r="M129" s="256" t="s">
        <v>1</v>
      </c>
      <c r="N129" s="257" t="s">
        <v>51</v>
      </c>
      <c r="O129" s="93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60" t="s">
        <v>1036</v>
      </c>
      <c r="AT129" s="260" t="s">
        <v>180</v>
      </c>
      <c r="AU129" s="260" t="s">
        <v>95</v>
      </c>
      <c r="AY129" s="18" t="s">
        <v>178</v>
      </c>
      <c r="BE129" s="261">
        <f>IF(N129="základní",J129,0)</f>
        <v>0</v>
      </c>
      <c r="BF129" s="261">
        <f>IF(N129="snížená",J129,0)</f>
        <v>0</v>
      </c>
      <c r="BG129" s="261">
        <f>IF(N129="zákl. přenesená",J129,0)</f>
        <v>0</v>
      </c>
      <c r="BH129" s="261">
        <f>IF(N129="sníž. přenesená",J129,0)</f>
        <v>0</v>
      </c>
      <c r="BI129" s="261">
        <f>IF(N129="nulová",J129,0)</f>
        <v>0</v>
      </c>
      <c r="BJ129" s="18" t="s">
        <v>93</v>
      </c>
      <c r="BK129" s="261">
        <f>ROUND(I129*H129,2)</f>
        <v>0</v>
      </c>
      <c r="BL129" s="18" t="s">
        <v>1036</v>
      </c>
      <c r="BM129" s="260" t="s">
        <v>1045</v>
      </c>
    </row>
    <row r="130" spans="1:51" s="13" customFormat="1" ht="12">
      <c r="A130" s="13"/>
      <c r="B130" s="262"/>
      <c r="C130" s="263"/>
      <c r="D130" s="264" t="s">
        <v>187</v>
      </c>
      <c r="E130" s="265" t="s">
        <v>1</v>
      </c>
      <c r="F130" s="266" t="s">
        <v>1046</v>
      </c>
      <c r="G130" s="263"/>
      <c r="H130" s="265" t="s">
        <v>1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2" t="s">
        <v>187</v>
      </c>
      <c r="AU130" s="272" t="s">
        <v>95</v>
      </c>
      <c r="AV130" s="13" t="s">
        <v>93</v>
      </c>
      <c r="AW130" s="13" t="s">
        <v>41</v>
      </c>
      <c r="AX130" s="13" t="s">
        <v>86</v>
      </c>
      <c r="AY130" s="272" t="s">
        <v>178</v>
      </c>
    </row>
    <row r="131" spans="1:51" s="13" customFormat="1" ht="12">
      <c r="A131" s="13"/>
      <c r="B131" s="262"/>
      <c r="C131" s="263"/>
      <c r="D131" s="264" t="s">
        <v>187</v>
      </c>
      <c r="E131" s="265" t="s">
        <v>1</v>
      </c>
      <c r="F131" s="266" t="s">
        <v>1047</v>
      </c>
      <c r="G131" s="263"/>
      <c r="H131" s="265" t="s">
        <v>1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2" t="s">
        <v>187</v>
      </c>
      <c r="AU131" s="272" t="s">
        <v>95</v>
      </c>
      <c r="AV131" s="13" t="s">
        <v>93</v>
      </c>
      <c r="AW131" s="13" t="s">
        <v>41</v>
      </c>
      <c r="AX131" s="13" t="s">
        <v>86</v>
      </c>
      <c r="AY131" s="272" t="s">
        <v>178</v>
      </c>
    </row>
    <row r="132" spans="1:51" s="13" customFormat="1" ht="12">
      <c r="A132" s="13"/>
      <c r="B132" s="262"/>
      <c r="C132" s="263"/>
      <c r="D132" s="264" t="s">
        <v>187</v>
      </c>
      <c r="E132" s="265" t="s">
        <v>1</v>
      </c>
      <c r="F132" s="266" t="s">
        <v>1048</v>
      </c>
      <c r="G132" s="263"/>
      <c r="H132" s="265" t="s">
        <v>1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2" t="s">
        <v>187</v>
      </c>
      <c r="AU132" s="272" t="s">
        <v>95</v>
      </c>
      <c r="AV132" s="13" t="s">
        <v>93</v>
      </c>
      <c r="AW132" s="13" t="s">
        <v>41</v>
      </c>
      <c r="AX132" s="13" t="s">
        <v>86</v>
      </c>
      <c r="AY132" s="272" t="s">
        <v>178</v>
      </c>
    </row>
    <row r="133" spans="1:51" s="13" customFormat="1" ht="12">
      <c r="A133" s="13"/>
      <c r="B133" s="262"/>
      <c r="C133" s="263"/>
      <c r="D133" s="264" t="s">
        <v>187</v>
      </c>
      <c r="E133" s="265" t="s">
        <v>1</v>
      </c>
      <c r="F133" s="266" t="s">
        <v>1049</v>
      </c>
      <c r="G133" s="263"/>
      <c r="H133" s="265" t="s">
        <v>1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2" t="s">
        <v>187</v>
      </c>
      <c r="AU133" s="272" t="s">
        <v>95</v>
      </c>
      <c r="AV133" s="13" t="s">
        <v>93</v>
      </c>
      <c r="AW133" s="13" t="s">
        <v>41</v>
      </c>
      <c r="AX133" s="13" t="s">
        <v>86</v>
      </c>
      <c r="AY133" s="272" t="s">
        <v>178</v>
      </c>
    </row>
    <row r="134" spans="1:51" s="13" customFormat="1" ht="12">
      <c r="A134" s="13"/>
      <c r="B134" s="262"/>
      <c r="C134" s="263"/>
      <c r="D134" s="264" t="s">
        <v>187</v>
      </c>
      <c r="E134" s="265" t="s">
        <v>1</v>
      </c>
      <c r="F134" s="266" t="s">
        <v>1050</v>
      </c>
      <c r="G134" s="263"/>
      <c r="H134" s="265" t="s">
        <v>1</v>
      </c>
      <c r="I134" s="267"/>
      <c r="J134" s="263"/>
      <c r="K134" s="263"/>
      <c r="L134" s="268"/>
      <c r="M134" s="269"/>
      <c r="N134" s="270"/>
      <c r="O134" s="270"/>
      <c r="P134" s="270"/>
      <c r="Q134" s="270"/>
      <c r="R134" s="270"/>
      <c r="S134" s="270"/>
      <c r="T134" s="27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2" t="s">
        <v>187</v>
      </c>
      <c r="AU134" s="272" t="s">
        <v>95</v>
      </c>
      <c r="AV134" s="13" t="s">
        <v>93</v>
      </c>
      <c r="AW134" s="13" t="s">
        <v>41</v>
      </c>
      <c r="AX134" s="13" t="s">
        <v>86</v>
      </c>
      <c r="AY134" s="272" t="s">
        <v>178</v>
      </c>
    </row>
    <row r="135" spans="1:51" s="15" customFormat="1" ht="12">
      <c r="A135" s="15"/>
      <c r="B135" s="284"/>
      <c r="C135" s="285"/>
      <c r="D135" s="264" t="s">
        <v>187</v>
      </c>
      <c r="E135" s="286" t="s">
        <v>1</v>
      </c>
      <c r="F135" s="287" t="s">
        <v>1051</v>
      </c>
      <c r="G135" s="285"/>
      <c r="H135" s="288">
        <v>1</v>
      </c>
      <c r="I135" s="289"/>
      <c r="J135" s="285"/>
      <c r="K135" s="285"/>
      <c r="L135" s="290"/>
      <c r="M135" s="291"/>
      <c r="N135" s="292"/>
      <c r="O135" s="292"/>
      <c r="P135" s="292"/>
      <c r="Q135" s="292"/>
      <c r="R135" s="292"/>
      <c r="S135" s="292"/>
      <c r="T135" s="29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4" t="s">
        <v>187</v>
      </c>
      <c r="AU135" s="294" t="s">
        <v>95</v>
      </c>
      <c r="AV135" s="15" t="s">
        <v>95</v>
      </c>
      <c r="AW135" s="15" t="s">
        <v>41</v>
      </c>
      <c r="AX135" s="15" t="s">
        <v>93</v>
      </c>
      <c r="AY135" s="294" t="s">
        <v>178</v>
      </c>
    </row>
    <row r="136" spans="1:63" s="12" customFormat="1" ht="22.8" customHeight="1">
      <c r="A136" s="12"/>
      <c r="B136" s="233"/>
      <c r="C136" s="234"/>
      <c r="D136" s="235" t="s">
        <v>85</v>
      </c>
      <c r="E136" s="247" t="s">
        <v>1052</v>
      </c>
      <c r="F136" s="247" t="s">
        <v>1053</v>
      </c>
      <c r="G136" s="234"/>
      <c r="H136" s="234"/>
      <c r="I136" s="237"/>
      <c r="J136" s="248">
        <f>BK136</f>
        <v>0</v>
      </c>
      <c r="K136" s="234"/>
      <c r="L136" s="239"/>
      <c r="M136" s="240"/>
      <c r="N136" s="241"/>
      <c r="O136" s="241"/>
      <c r="P136" s="242">
        <f>SUM(P137:P150)</f>
        <v>0</v>
      </c>
      <c r="Q136" s="241"/>
      <c r="R136" s="242">
        <f>SUM(R137:R150)</f>
        <v>0.51</v>
      </c>
      <c r="S136" s="241"/>
      <c r="T136" s="243">
        <f>SUM(T137:T150)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4" t="s">
        <v>220</v>
      </c>
      <c r="AT136" s="245" t="s">
        <v>85</v>
      </c>
      <c r="AU136" s="245" t="s">
        <v>93</v>
      </c>
      <c r="AY136" s="244" t="s">
        <v>178</v>
      </c>
      <c r="BK136" s="246">
        <f>SUM(BK137:BK150)</f>
        <v>0</v>
      </c>
    </row>
    <row r="137" spans="1:65" s="2" customFormat="1" ht="16.5" customHeight="1">
      <c r="A137" s="40"/>
      <c r="B137" s="41"/>
      <c r="C137" s="249" t="s">
        <v>196</v>
      </c>
      <c r="D137" s="249" t="s">
        <v>180</v>
      </c>
      <c r="E137" s="250" t="s">
        <v>1054</v>
      </c>
      <c r="F137" s="251" t="s">
        <v>1055</v>
      </c>
      <c r="G137" s="252" t="s">
        <v>1035</v>
      </c>
      <c r="H137" s="253">
        <v>1</v>
      </c>
      <c r="I137" s="254"/>
      <c r="J137" s="255">
        <f>ROUND(I137*H137,2)</f>
        <v>0</v>
      </c>
      <c r="K137" s="251" t="s">
        <v>184</v>
      </c>
      <c r="L137" s="46"/>
      <c r="M137" s="256" t="s">
        <v>1</v>
      </c>
      <c r="N137" s="257" t="s">
        <v>51</v>
      </c>
      <c r="O137" s="93"/>
      <c r="P137" s="258">
        <f>O137*H137</f>
        <v>0</v>
      </c>
      <c r="Q137" s="258">
        <v>0</v>
      </c>
      <c r="R137" s="258">
        <f>Q137*H137</f>
        <v>0</v>
      </c>
      <c r="S137" s="258">
        <v>0</v>
      </c>
      <c r="T137" s="25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60" t="s">
        <v>1036</v>
      </c>
      <c r="AT137" s="260" t="s">
        <v>180</v>
      </c>
      <c r="AU137" s="260" t="s">
        <v>95</v>
      </c>
      <c r="AY137" s="18" t="s">
        <v>178</v>
      </c>
      <c r="BE137" s="261">
        <f>IF(N137="základní",J137,0)</f>
        <v>0</v>
      </c>
      <c r="BF137" s="261">
        <f>IF(N137="snížená",J137,0)</f>
        <v>0</v>
      </c>
      <c r="BG137" s="261">
        <f>IF(N137="zákl. přenesená",J137,0)</f>
        <v>0</v>
      </c>
      <c r="BH137" s="261">
        <f>IF(N137="sníž. přenesená",J137,0)</f>
        <v>0</v>
      </c>
      <c r="BI137" s="261">
        <f>IF(N137="nulová",J137,0)</f>
        <v>0</v>
      </c>
      <c r="BJ137" s="18" t="s">
        <v>93</v>
      </c>
      <c r="BK137" s="261">
        <f>ROUND(I137*H137,2)</f>
        <v>0</v>
      </c>
      <c r="BL137" s="18" t="s">
        <v>1036</v>
      </c>
      <c r="BM137" s="260" t="s">
        <v>1056</v>
      </c>
    </row>
    <row r="138" spans="1:51" s="13" customFormat="1" ht="12">
      <c r="A138" s="13"/>
      <c r="B138" s="262"/>
      <c r="C138" s="263"/>
      <c r="D138" s="264" t="s">
        <v>187</v>
      </c>
      <c r="E138" s="265" t="s">
        <v>1</v>
      </c>
      <c r="F138" s="266" t="s">
        <v>1057</v>
      </c>
      <c r="G138" s="263"/>
      <c r="H138" s="265" t="s">
        <v>1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2" t="s">
        <v>187</v>
      </c>
      <c r="AU138" s="272" t="s">
        <v>95</v>
      </c>
      <c r="AV138" s="13" t="s">
        <v>93</v>
      </c>
      <c r="AW138" s="13" t="s">
        <v>41</v>
      </c>
      <c r="AX138" s="13" t="s">
        <v>86</v>
      </c>
      <c r="AY138" s="272" t="s">
        <v>178</v>
      </c>
    </row>
    <row r="139" spans="1:51" s="13" customFormat="1" ht="12">
      <c r="A139" s="13"/>
      <c r="B139" s="262"/>
      <c r="C139" s="263"/>
      <c r="D139" s="264" t="s">
        <v>187</v>
      </c>
      <c r="E139" s="265" t="s">
        <v>1</v>
      </c>
      <c r="F139" s="266" t="s">
        <v>1058</v>
      </c>
      <c r="G139" s="263"/>
      <c r="H139" s="265" t="s">
        <v>1</v>
      </c>
      <c r="I139" s="267"/>
      <c r="J139" s="263"/>
      <c r="K139" s="263"/>
      <c r="L139" s="268"/>
      <c r="M139" s="269"/>
      <c r="N139" s="270"/>
      <c r="O139" s="270"/>
      <c r="P139" s="270"/>
      <c r="Q139" s="270"/>
      <c r="R139" s="270"/>
      <c r="S139" s="270"/>
      <c r="T139" s="27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2" t="s">
        <v>187</v>
      </c>
      <c r="AU139" s="272" t="s">
        <v>95</v>
      </c>
      <c r="AV139" s="13" t="s">
        <v>93</v>
      </c>
      <c r="AW139" s="13" t="s">
        <v>41</v>
      </c>
      <c r="AX139" s="13" t="s">
        <v>86</v>
      </c>
      <c r="AY139" s="272" t="s">
        <v>178</v>
      </c>
    </row>
    <row r="140" spans="1:51" s="13" customFormat="1" ht="12">
      <c r="A140" s="13"/>
      <c r="B140" s="262"/>
      <c r="C140" s="263"/>
      <c r="D140" s="264" t="s">
        <v>187</v>
      </c>
      <c r="E140" s="265" t="s">
        <v>1</v>
      </c>
      <c r="F140" s="266" t="s">
        <v>1059</v>
      </c>
      <c r="G140" s="263"/>
      <c r="H140" s="265" t="s">
        <v>1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2" t="s">
        <v>187</v>
      </c>
      <c r="AU140" s="272" t="s">
        <v>95</v>
      </c>
      <c r="AV140" s="13" t="s">
        <v>93</v>
      </c>
      <c r="AW140" s="13" t="s">
        <v>41</v>
      </c>
      <c r="AX140" s="13" t="s">
        <v>86</v>
      </c>
      <c r="AY140" s="272" t="s">
        <v>178</v>
      </c>
    </row>
    <row r="141" spans="1:51" s="13" customFormat="1" ht="12">
      <c r="A141" s="13"/>
      <c r="B141" s="262"/>
      <c r="C141" s="263"/>
      <c r="D141" s="264" t="s">
        <v>187</v>
      </c>
      <c r="E141" s="265" t="s">
        <v>1</v>
      </c>
      <c r="F141" s="266" t="s">
        <v>1060</v>
      </c>
      <c r="G141" s="263"/>
      <c r="H141" s="265" t="s">
        <v>1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2" t="s">
        <v>187</v>
      </c>
      <c r="AU141" s="272" t="s">
        <v>95</v>
      </c>
      <c r="AV141" s="13" t="s">
        <v>93</v>
      </c>
      <c r="AW141" s="13" t="s">
        <v>41</v>
      </c>
      <c r="AX141" s="13" t="s">
        <v>86</v>
      </c>
      <c r="AY141" s="272" t="s">
        <v>178</v>
      </c>
    </row>
    <row r="142" spans="1:51" s="15" customFormat="1" ht="12">
      <c r="A142" s="15"/>
      <c r="B142" s="284"/>
      <c r="C142" s="285"/>
      <c r="D142" s="264" t="s">
        <v>187</v>
      </c>
      <c r="E142" s="286" t="s">
        <v>1</v>
      </c>
      <c r="F142" s="287" t="s">
        <v>1061</v>
      </c>
      <c r="G142" s="285"/>
      <c r="H142" s="288">
        <v>1</v>
      </c>
      <c r="I142" s="289"/>
      <c r="J142" s="285"/>
      <c r="K142" s="285"/>
      <c r="L142" s="290"/>
      <c r="M142" s="291"/>
      <c r="N142" s="292"/>
      <c r="O142" s="292"/>
      <c r="P142" s="292"/>
      <c r="Q142" s="292"/>
      <c r="R142" s="292"/>
      <c r="S142" s="292"/>
      <c r="T142" s="29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4" t="s">
        <v>187</v>
      </c>
      <c r="AU142" s="294" t="s">
        <v>95</v>
      </c>
      <c r="AV142" s="15" t="s">
        <v>95</v>
      </c>
      <c r="AW142" s="15" t="s">
        <v>41</v>
      </c>
      <c r="AX142" s="15" t="s">
        <v>86</v>
      </c>
      <c r="AY142" s="294" t="s">
        <v>178</v>
      </c>
    </row>
    <row r="143" spans="1:51" s="16" customFormat="1" ht="12">
      <c r="A143" s="16"/>
      <c r="B143" s="295"/>
      <c r="C143" s="296"/>
      <c r="D143" s="264" t="s">
        <v>187</v>
      </c>
      <c r="E143" s="297" t="s">
        <v>1</v>
      </c>
      <c r="F143" s="298" t="s">
        <v>200</v>
      </c>
      <c r="G143" s="296"/>
      <c r="H143" s="299">
        <v>1</v>
      </c>
      <c r="I143" s="300"/>
      <c r="J143" s="296"/>
      <c r="K143" s="296"/>
      <c r="L143" s="301"/>
      <c r="M143" s="302"/>
      <c r="N143" s="303"/>
      <c r="O143" s="303"/>
      <c r="P143" s="303"/>
      <c r="Q143" s="303"/>
      <c r="R143" s="303"/>
      <c r="S143" s="303"/>
      <c r="T143" s="304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305" t="s">
        <v>187</v>
      </c>
      <c r="AU143" s="305" t="s">
        <v>95</v>
      </c>
      <c r="AV143" s="16" t="s">
        <v>185</v>
      </c>
      <c r="AW143" s="16" t="s">
        <v>41</v>
      </c>
      <c r="AX143" s="16" t="s">
        <v>93</v>
      </c>
      <c r="AY143" s="305" t="s">
        <v>178</v>
      </c>
    </row>
    <row r="144" spans="1:65" s="2" customFormat="1" ht="16.5" customHeight="1">
      <c r="A144" s="40"/>
      <c r="B144" s="41"/>
      <c r="C144" s="249" t="s">
        <v>185</v>
      </c>
      <c r="D144" s="249" t="s">
        <v>180</v>
      </c>
      <c r="E144" s="250" t="s">
        <v>1062</v>
      </c>
      <c r="F144" s="251" t="s">
        <v>1063</v>
      </c>
      <c r="G144" s="252" t="s">
        <v>587</v>
      </c>
      <c r="H144" s="253">
        <v>170</v>
      </c>
      <c r="I144" s="254"/>
      <c r="J144" s="255">
        <f>ROUND(I144*H144,2)</f>
        <v>0</v>
      </c>
      <c r="K144" s="251" t="s">
        <v>184</v>
      </c>
      <c r="L144" s="46"/>
      <c r="M144" s="256" t="s">
        <v>1</v>
      </c>
      <c r="N144" s="257" t="s">
        <v>51</v>
      </c>
      <c r="O144" s="93"/>
      <c r="P144" s="258">
        <f>O144*H144</f>
        <v>0</v>
      </c>
      <c r="Q144" s="258">
        <v>0</v>
      </c>
      <c r="R144" s="258">
        <f>Q144*H144</f>
        <v>0</v>
      </c>
      <c r="S144" s="258">
        <v>0</v>
      </c>
      <c r="T144" s="25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60" t="s">
        <v>1036</v>
      </c>
      <c r="AT144" s="260" t="s">
        <v>180</v>
      </c>
      <c r="AU144" s="260" t="s">
        <v>95</v>
      </c>
      <c r="AY144" s="18" t="s">
        <v>178</v>
      </c>
      <c r="BE144" s="261">
        <f>IF(N144="základní",J144,0)</f>
        <v>0</v>
      </c>
      <c r="BF144" s="261">
        <f>IF(N144="snížená",J144,0)</f>
        <v>0</v>
      </c>
      <c r="BG144" s="261">
        <f>IF(N144="zákl. přenesená",J144,0)</f>
        <v>0</v>
      </c>
      <c r="BH144" s="261">
        <f>IF(N144="sníž. přenesená",J144,0)</f>
        <v>0</v>
      </c>
      <c r="BI144" s="261">
        <f>IF(N144="nulová",J144,0)</f>
        <v>0</v>
      </c>
      <c r="BJ144" s="18" t="s">
        <v>93</v>
      </c>
      <c r="BK144" s="261">
        <f>ROUND(I144*H144,2)</f>
        <v>0</v>
      </c>
      <c r="BL144" s="18" t="s">
        <v>1036</v>
      </c>
      <c r="BM144" s="260" t="s">
        <v>1064</v>
      </c>
    </row>
    <row r="145" spans="1:51" s="13" customFormat="1" ht="12">
      <c r="A145" s="13"/>
      <c r="B145" s="262"/>
      <c r="C145" s="263"/>
      <c r="D145" s="264" t="s">
        <v>187</v>
      </c>
      <c r="E145" s="265" t="s">
        <v>1</v>
      </c>
      <c r="F145" s="266" t="s">
        <v>1065</v>
      </c>
      <c r="G145" s="263"/>
      <c r="H145" s="265" t="s">
        <v>1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2" t="s">
        <v>187</v>
      </c>
      <c r="AU145" s="272" t="s">
        <v>95</v>
      </c>
      <c r="AV145" s="13" t="s">
        <v>93</v>
      </c>
      <c r="AW145" s="13" t="s">
        <v>41</v>
      </c>
      <c r="AX145" s="13" t="s">
        <v>86</v>
      </c>
      <c r="AY145" s="272" t="s">
        <v>178</v>
      </c>
    </row>
    <row r="146" spans="1:51" s="13" customFormat="1" ht="12">
      <c r="A146" s="13"/>
      <c r="B146" s="262"/>
      <c r="C146" s="263"/>
      <c r="D146" s="264" t="s">
        <v>187</v>
      </c>
      <c r="E146" s="265" t="s">
        <v>1</v>
      </c>
      <c r="F146" s="266" t="s">
        <v>1066</v>
      </c>
      <c r="G146" s="263"/>
      <c r="H146" s="265" t="s">
        <v>1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2" t="s">
        <v>187</v>
      </c>
      <c r="AU146" s="272" t="s">
        <v>95</v>
      </c>
      <c r="AV146" s="13" t="s">
        <v>93</v>
      </c>
      <c r="AW146" s="13" t="s">
        <v>41</v>
      </c>
      <c r="AX146" s="13" t="s">
        <v>86</v>
      </c>
      <c r="AY146" s="272" t="s">
        <v>178</v>
      </c>
    </row>
    <row r="147" spans="1:51" s="15" customFormat="1" ht="12">
      <c r="A147" s="15"/>
      <c r="B147" s="284"/>
      <c r="C147" s="285"/>
      <c r="D147" s="264" t="s">
        <v>187</v>
      </c>
      <c r="E147" s="286" t="s">
        <v>1</v>
      </c>
      <c r="F147" s="287" t="s">
        <v>1067</v>
      </c>
      <c r="G147" s="285"/>
      <c r="H147" s="288">
        <v>170</v>
      </c>
      <c r="I147" s="289"/>
      <c r="J147" s="285"/>
      <c r="K147" s="285"/>
      <c r="L147" s="290"/>
      <c r="M147" s="291"/>
      <c r="N147" s="292"/>
      <c r="O147" s="292"/>
      <c r="P147" s="292"/>
      <c r="Q147" s="292"/>
      <c r="R147" s="292"/>
      <c r="S147" s="292"/>
      <c r="T147" s="29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4" t="s">
        <v>187</v>
      </c>
      <c r="AU147" s="294" t="s">
        <v>95</v>
      </c>
      <c r="AV147" s="15" t="s">
        <v>95</v>
      </c>
      <c r="AW147" s="15" t="s">
        <v>41</v>
      </c>
      <c r="AX147" s="15" t="s">
        <v>93</v>
      </c>
      <c r="AY147" s="294" t="s">
        <v>178</v>
      </c>
    </row>
    <row r="148" spans="1:65" s="2" customFormat="1" ht="16.5" customHeight="1">
      <c r="A148" s="40"/>
      <c r="B148" s="41"/>
      <c r="C148" s="249" t="s">
        <v>220</v>
      </c>
      <c r="D148" s="249" t="s">
        <v>180</v>
      </c>
      <c r="E148" s="250" t="s">
        <v>1068</v>
      </c>
      <c r="F148" s="251" t="s">
        <v>1069</v>
      </c>
      <c r="G148" s="252" t="s">
        <v>587</v>
      </c>
      <c r="H148" s="253">
        <v>510</v>
      </c>
      <c r="I148" s="254"/>
      <c r="J148" s="255">
        <f>ROUND(I148*H148,2)</f>
        <v>0</v>
      </c>
      <c r="K148" s="251" t="s">
        <v>348</v>
      </c>
      <c r="L148" s="46"/>
      <c r="M148" s="256" t="s">
        <v>1</v>
      </c>
      <c r="N148" s="257" t="s">
        <v>51</v>
      </c>
      <c r="O148" s="93"/>
      <c r="P148" s="258">
        <f>O148*H148</f>
        <v>0</v>
      </c>
      <c r="Q148" s="258">
        <v>0.001</v>
      </c>
      <c r="R148" s="258">
        <f>Q148*H148</f>
        <v>0.51</v>
      </c>
      <c r="S148" s="258">
        <v>0</v>
      </c>
      <c r="T148" s="25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60" t="s">
        <v>1036</v>
      </c>
      <c r="AT148" s="260" t="s">
        <v>180</v>
      </c>
      <c r="AU148" s="260" t="s">
        <v>95</v>
      </c>
      <c r="AY148" s="18" t="s">
        <v>178</v>
      </c>
      <c r="BE148" s="261">
        <f>IF(N148="základní",J148,0)</f>
        <v>0</v>
      </c>
      <c r="BF148" s="261">
        <f>IF(N148="snížená",J148,0)</f>
        <v>0</v>
      </c>
      <c r="BG148" s="261">
        <f>IF(N148="zákl. přenesená",J148,0)</f>
        <v>0</v>
      </c>
      <c r="BH148" s="261">
        <f>IF(N148="sníž. přenesená",J148,0)</f>
        <v>0</v>
      </c>
      <c r="BI148" s="261">
        <f>IF(N148="nulová",J148,0)</f>
        <v>0</v>
      </c>
      <c r="BJ148" s="18" t="s">
        <v>93</v>
      </c>
      <c r="BK148" s="261">
        <f>ROUND(I148*H148,2)</f>
        <v>0</v>
      </c>
      <c r="BL148" s="18" t="s">
        <v>1036</v>
      </c>
      <c r="BM148" s="260" t="s">
        <v>1070</v>
      </c>
    </row>
    <row r="149" spans="1:51" s="13" customFormat="1" ht="12">
      <c r="A149" s="13"/>
      <c r="B149" s="262"/>
      <c r="C149" s="263"/>
      <c r="D149" s="264" t="s">
        <v>187</v>
      </c>
      <c r="E149" s="265" t="s">
        <v>1</v>
      </c>
      <c r="F149" s="266" t="s">
        <v>1071</v>
      </c>
      <c r="G149" s="263"/>
      <c r="H149" s="265" t="s">
        <v>1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2" t="s">
        <v>187</v>
      </c>
      <c r="AU149" s="272" t="s">
        <v>95</v>
      </c>
      <c r="AV149" s="13" t="s">
        <v>93</v>
      </c>
      <c r="AW149" s="13" t="s">
        <v>41</v>
      </c>
      <c r="AX149" s="13" t="s">
        <v>86</v>
      </c>
      <c r="AY149" s="272" t="s">
        <v>178</v>
      </c>
    </row>
    <row r="150" spans="1:51" s="15" customFormat="1" ht="12">
      <c r="A150" s="15"/>
      <c r="B150" s="284"/>
      <c r="C150" s="285"/>
      <c r="D150" s="264" t="s">
        <v>187</v>
      </c>
      <c r="E150" s="286" t="s">
        <v>1</v>
      </c>
      <c r="F150" s="287" t="s">
        <v>1072</v>
      </c>
      <c r="G150" s="285"/>
      <c r="H150" s="288">
        <v>510</v>
      </c>
      <c r="I150" s="289"/>
      <c r="J150" s="285"/>
      <c r="K150" s="285"/>
      <c r="L150" s="290"/>
      <c r="M150" s="291"/>
      <c r="N150" s="292"/>
      <c r="O150" s="292"/>
      <c r="P150" s="292"/>
      <c r="Q150" s="292"/>
      <c r="R150" s="292"/>
      <c r="S150" s="292"/>
      <c r="T150" s="29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4" t="s">
        <v>187</v>
      </c>
      <c r="AU150" s="294" t="s">
        <v>95</v>
      </c>
      <c r="AV150" s="15" t="s">
        <v>95</v>
      </c>
      <c r="AW150" s="15" t="s">
        <v>41</v>
      </c>
      <c r="AX150" s="15" t="s">
        <v>93</v>
      </c>
      <c r="AY150" s="294" t="s">
        <v>178</v>
      </c>
    </row>
    <row r="151" spans="1:63" s="12" customFormat="1" ht="22.8" customHeight="1">
      <c r="A151" s="12"/>
      <c r="B151" s="233"/>
      <c r="C151" s="234"/>
      <c r="D151" s="235" t="s">
        <v>85</v>
      </c>
      <c r="E151" s="247" t="s">
        <v>1073</v>
      </c>
      <c r="F151" s="247" t="s">
        <v>1074</v>
      </c>
      <c r="G151" s="234"/>
      <c r="H151" s="234"/>
      <c r="I151" s="237"/>
      <c r="J151" s="248">
        <f>BK151</f>
        <v>0</v>
      </c>
      <c r="K151" s="234"/>
      <c r="L151" s="239"/>
      <c r="M151" s="240"/>
      <c r="N151" s="241"/>
      <c r="O151" s="241"/>
      <c r="P151" s="242">
        <f>SUM(P152:P155)</f>
        <v>0</v>
      </c>
      <c r="Q151" s="241"/>
      <c r="R151" s="242">
        <f>SUM(R152:R155)</f>
        <v>0</v>
      </c>
      <c r="S151" s="241"/>
      <c r="T151" s="243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44" t="s">
        <v>220</v>
      </c>
      <c r="AT151" s="245" t="s">
        <v>85</v>
      </c>
      <c r="AU151" s="245" t="s">
        <v>93</v>
      </c>
      <c r="AY151" s="244" t="s">
        <v>178</v>
      </c>
      <c r="BK151" s="246">
        <f>SUM(BK152:BK155)</f>
        <v>0</v>
      </c>
    </row>
    <row r="152" spans="1:65" s="2" customFormat="1" ht="16.5" customHeight="1">
      <c r="A152" s="40"/>
      <c r="B152" s="41"/>
      <c r="C152" s="249" t="s">
        <v>230</v>
      </c>
      <c r="D152" s="249" t="s">
        <v>180</v>
      </c>
      <c r="E152" s="250" t="s">
        <v>1075</v>
      </c>
      <c r="F152" s="251" t="s">
        <v>1076</v>
      </c>
      <c r="G152" s="252" t="s">
        <v>1035</v>
      </c>
      <c r="H152" s="253">
        <v>1</v>
      </c>
      <c r="I152" s="254"/>
      <c r="J152" s="255">
        <f>ROUND(I152*H152,2)</f>
        <v>0</v>
      </c>
      <c r="K152" s="251" t="s">
        <v>348</v>
      </c>
      <c r="L152" s="46"/>
      <c r="M152" s="256" t="s">
        <v>1</v>
      </c>
      <c r="N152" s="257" t="s">
        <v>51</v>
      </c>
      <c r="O152" s="93"/>
      <c r="P152" s="258">
        <f>O152*H152</f>
        <v>0</v>
      </c>
      <c r="Q152" s="258">
        <v>0</v>
      </c>
      <c r="R152" s="258">
        <f>Q152*H152</f>
        <v>0</v>
      </c>
      <c r="S152" s="258">
        <v>0</v>
      </c>
      <c r="T152" s="25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60" t="s">
        <v>1036</v>
      </c>
      <c r="AT152" s="260" t="s">
        <v>180</v>
      </c>
      <c r="AU152" s="260" t="s">
        <v>95</v>
      </c>
      <c r="AY152" s="18" t="s">
        <v>178</v>
      </c>
      <c r="BE152" s="261">
        <f>IF(N152="základní",J152,0)</f>
        <v>0</v>
      </c>
      <c r="BF152" s="261">
        <f>IF(N152="snížená",J152,0)</f>
        <v>0</v>
      </c>
      <c r="BG152" s="261">
        <f>IF(N152="zákl. přenesená",J152,0)</f>
        <v>0</v>
      </c>
      <c r="BH152" s="261">
        <f>IF(N152="sníž. přenesená",J152,0)</f>
        <v>0</v>
      </c>
      <c r="BI152" s="261">
        <f>IF(N152="nulová",J152,0)</f>
        <v>0</v>
      </c>
      <c r="BJ152" s="18" t="s">
        <v>93</v>
      </c>
      <c r="BK152" s="261">
        <f>ROUND(I152*H152,2)</f>
        <v>0</v>
      </c>
      <c r="BL152" s="18" t="s">
        <v>1036</v>
      </c>
      <c r="BM152" s="260" t="s">
        <v>1077</v>
      </c>
    </row>
    <row r="153" spans="1:65" s="2" customFormat="1" ht="21.75" customHeight="1">
      <c r="A153" s="40"/>
      <c r="B153" s="41"/>
      <c r="C153" s="249" t="s">
        <v>241</v>
      </c>
      <c r="D153" s="249" t="s">
        <v>180</v>
      </c>
      <c r="E153" s="250" t="s">
        <v>1078</v>
      </c>
      <c r="F153" s="251" t="s">
        <v>1079</v>
      </c>
      <c r="G153" s="252" t="s">
        <v>1035</v>
      </c>
      <c r="H153" s="253">
        <v>1</v>
      </c>
      <c r="I153" s="254"/>
      <c r="J153" s="255">
        <f>ROUND(I153*H153,2)</f>
        <v>0</v>
      </c>
      <c r="K153" s="251" t="s">
        <v>348</v>
      </c>
      <c r="L153" s="46"/>
      <c r="M153" s="256" t="s">
        <v>1</v>
      </c>
      <c r="N153" s="257" t="s">
        <v>51</v>
      </c>
      <c r="O153" s="93"/>
      <c r="P153" s="258">
        <f>O153*H153</f>
        <v>0</v>
      </c>
      <c r="Q153" s="258">
        <v>0</v>
      </c>
      <c r="R153" s="258">
        <f>Q153*H153</f>
        <v>0</v>
      </c>
      <c r="S153" s="258">
        <v>0</v>
      </c>
      <c r="T153" s="25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60" t="s">
        <v>1036</v>
      </c>
      <c r="AT153" s="260" t="s">
        <v>180</v>
      </c>
      <c r="AU153" s="260" t="s">
        <v>95</v>
      </c>
      <c r="AY153" s="18" t="s">
        <v>178</v>
      </c>
      <c r="BE153" s="261">
        <f>IF(N153="základní",J153,0)</f>
        <v>0</v>
      </c>
      <c r="BF153" s="261">
        <f>IF(N153="snížená",J153,0)</f>
        <v>0</v>
      </c>
      <c r="BG153" s="261">
        <f>IF(N153="zákl. přenesená",J153,0)</f>
        <v>0</v>
      </c>
      <c r="BH153" s="261">
        <f>IF(N153="sníž. přenesená",J153,0)</f>
        <v>0</v>
      </c>
      <c r="BI153" s="261">
        <f>IF(N153="nulová",J153,0)</f>
        <v>0</v>
      </c>
      <c r="BJ153" s="18" t="s">
        <v>93</v>
      </c>
      <c r="BK153" s="261">
        <f>ROUND(I153*H153,2)</f>
        <v>0</v>
      </c>
      <c r="BL153" s="18" t="s">
        <v>1036</v>
      </c>
      <c r="BM153" s="260" t="s">
        <v>1080</v>
      </c>
    </row>
    <row r="154" spans="1:51" s="15" customFormat="1" ht="12">
      <c r="A154" s="15"/>
      <c r="B154" s="284"/>
      <c r="C154" s="285"/>
      <c r="D154" s="264" t="s">
        <v>187</v>
      </c>
      <c r="E154" s="286" t="s">
        <v>1</v>
      </c>
      <c r="F154" s="287" t="s">
        <v>1081</v>
      </c>
      <c r="G154" s="285"/>
      <c r="H154" s="288">
        <v>1</v>
      </c>
      <c r="I154" s="289"/>
      <c r="J154" s="285"/>
      <c r="K154" s="285"/>
      <c r="L154" s="290"/>
      <c r="M154" s="291"/>
      <c r="N154" s="292"/>
      <c r="O154" s="292"/>
      <c r="P154" s="292"/>
      <c r="Q154" s="292"/>
      <c r="R154" s="292"/>
      <c r="S154" s="292"/>
      <c r="T154" s="29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4" t="s">
        <v>187</v>
      </c>
      <c r="AU154" s="294" t="s">
        <v>95</v>
      </c>
      <c r="AV154" s="15" t="s">
        <v>95</v>
      </c>
      <c r="AW154" s="15" t="s">
        <v>41</v>
      </c>
      <c r="AX154" s="15" t="s">
        <v>93</v>
      </c>
      <c r="AY154" s="294" t="s">
        <v>178</v>
      </c>
    </row>
    <row r="155" spans="1:65" s="2" customFormat="1" ht="16.5" customHeight="1">
      <c r="A155" s="40"/>
      <c r="B155" s="41"/>
      <c r="C155" s="249" t="s">
        <v>250</v>
      </c>
      <c r="D155" s="249" t="s">
        <v>180</v>
      </c>
      <c r="E155" s="250" t="s">
        <v>1082</v>
      </c>
      <c r="F155" s="251" t="s">
        <v>1083</v>
      </c>
      <c r="G155" s="252" t="s">
        <v>1035</v>
      </c>
      <c r="H155" s="253">
        <v>1</v>
      </c>
      <c r="I155" s="254"/>
      <c r="J155" s="255">
        <f>ROUND(I155*H155,2)</f>
        <v>0</v>
      </c>
      <c r="K155" s="251" t="s">
        <v>184</v>
      </c>
      <c r="L155" s="46"/>
      <c r="M155" s="322" t="s">
        <v>1</v>
      </c>
      <c r="N155" s="323" t="s">
        <v>51</v>
      </c>
      <c r="O155" s="324"/>
      <c r="P155" s="325">
        <f>O155*H155</f>
        <v>0</v>
      </c>
      <c r="Q155" s="325">
        <v>0</v>
      </c>
      <c r="R155" s="325">
        <f>Q155*H155</f>
        <v>0</v>
      </c>
      <c r="S155" s="325">
        <v>0</v>
      </c>
      <c r="T155" s="3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60" t="s">
        <v>1036</v>
      </c>
      <c r="AT155" s="260" t="s">
        <v>180</v>
      </c>
      <c r="AU155" s="260" t="s">
        <v>95</v>
      </c>
      <c r="AY155" s="18" t="s">
        <v>178</v>
      </c>
      <c r="BE155" s="261">
        <f>IF(N155="základní",J155,0)</f>
        <v>0</v>
      </c>
      <c r="BF155" s="261">
        <f>IF(N155="snížená",J155,0)</f>
        <v>0</v>
      </c>
      <c r="BG155" s="261">
        <f>IF(N155="zákl. přenesená",J155,0)</f>
        <v>0</v>
      </c>
      <c r="BH155" s="261">
        <f>IF(N155="sníž. přenesená",J155,0)</f>
        <v>0</v>
      </c>
      <c r="BI155" s="261">
        <f>IF(N155="nulová",J155,0)</f>
        <v>0</v>
      </c>
      <c r="BJ155" s="18" t="s">
        <v>93</v>
      </c>
      <c r="BK155" s="261">
        <f>ROUND(I155*H155,2)</f>
        <v>0</v>
      </c>
      <c r="BL155" s="18" t="s">
        <v>1036</v>
      </c>
      <c r="BM155" s="260" t="s">
        <v>1084</v>
      </c>
    </row>
    <row r="156" spans="1:31" s="2" customFormat="1" ht="6.95" customHeight="1">
      <c r="A156" s="40"/>
      <c r="B156" s="68"/>
      <c r="C156" s="69"/>
      <c r="D156" s="69"/>
      <c r="E156" s="69"/>
      <c r="F156" s="69"/>
      <c r="G156" s="69"/>
      <c r="H156" s="69"/>
      <c r="I156" s="198"/>
      <c r="J156" s="69"/>
      <c r="K156" s="69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9CD" sheet="1" objects="1" scenarios="1" formatColumns="0" formatRows="0" autoFilter="0"/>
  <autoFilter ref="C120:K15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50"/>
      <c r="C3" s="151"/>
      <c r="D3" s="151"/>
      <c r="E3" s="151"/>
      <c r="F3" s="151"/>
      <c r="G3" s="151"/>
      <c r="H3" s="21"/>
    </row>
    <row r="4" spans="2:8" s="1" customFormat="1" ht="24.95" customHeight="1">
      <c r="B4" s="21"/>
      <c r="C4" s="153" t="s">
        <v>1085</v>
      </c>
      <c r="H4" s="21"/>
    </row>
    <row r="5" spans="2:8" s="1" customFormat="1" ht="12" customHeight="1">
      <c r="B5" s="21"/>
      <c r="C5" s="161" t="s">
        <v>13</v>
      </c>
      <c r="D5" s="166" t="s">
        <v>14</v>
      </c>
      <c r="E5" s="1"/>
      <c r="F5" s="1"/>
      <c r="H5" s="21"/>
    </row>
    <row r="6" spans="2:8" s="1" customFormat="1" ht="36.95" customHeight="1">
      <c r="B6" s="21"/>
      <c r="C6" s="327" t="s">
        <v>16</v>
      </c>
      <c r="D6" s="328" t="s">
        <v>17</v>
      </c>
      <c r="E6" s="1"/>
      <c r="F6" s="1"/>
      <c r="H6" s="21"/>
    </row>
    <row r="7" spans="2:8" s="1" customFormat="1" ht="16.5" customHeight="1">
      <c r="B7" s="21"/>
      <c r="C7" s="155" t="s">
        <v>24</v>
      </c>
      <c r="D7" s="160" t="str">
        <f>'Rekapitulace stavby'!AN8</f>
        <v>2. 7. 2020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221"/>
      <c r="B9" s="329"/>
      <c r="C9" s="330" t="s">
        <v>67</v>
      </c>
      <c r="D9" s="331" t="s">
        <v>68</v>
      </c>
      <c r="E9" s="331" t="s">
        <v>165</v>
      </c>
      <c r="F9" s="332" t="s">
        <v>1086</v>
      </c>
      <c r="G9" s="221"/>
      <c r="H9" s="329"/>
    </row>
    <row r="10" spans="1:8" s="2" customFormat="1" ht="26.4" customHeight="1">
      <c r="A10" s="40"/>
      <c r="B10" s="46"/>
      <c r="C10" s="333" t="s">
        <v>1087</v>
      </c>
      <c r="D10" s="333" t="s">
        <v>98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34" t="s">
        <v>148</v>
      </c>
      <c r="D11" s="335" t="s">
        <v>1</v>
      </c>
      <c r="E11" s="336" t="s">
        <v>1</v>
      </c>
      <c r="F11" s="337">
        <v>0.144</v>
      </c>
      <c r="G11" s="40"/>
      <c r="H11" s="46"/>
    </row>
    <row r="12" spans="1:8" s="2" customFormat="1" ht="16.8" customHeight="1">
      <c r="A12" s="40"/>
      <c r="B12" s="46"/>
      <c r="C12" s="338" t="s">
        <v>1</v>
      </c>
      <c r="D12" s="338" t="s">
        <v>417</v>
      </c>
      <c r="E12" s="18" t="s">
        <v>1</v>
      </c>
      <c r="F12" s="339">
        <v>0</v>
      </c>
      <c r="G12" s="40"/>
      <c r="H12" s="46"/>
    </row>
    <row r="13" spans="1:8" s="2" customFormat="1" ht="16.8" customHeight="1">
      <c r="A13" s="40"/>
      <c r="B13" s="46"/>
      <c r="C13" s="338" t="s">
        <v>1</v>
      </c>
      <c r="D13" s="338" t="s">
        <v>418</v>
      </c>
      <c r="E13" s="18" t="s">
        <v>1</v>
      </c>
      <c r="F13" s="339">
        <v>0.144</v>
      </c>
      <c r="G13" s="40"/>
      <c r="H13" s="46"/>
    </row>
    <row r="14" spans="1:8" s="2" customFormat="1" ht="16.8" customHeight="1">
      <c r="A14" s="40"/>
      <c r="B14" s="46"/>
      <c r="C14" s="338" t="s">
        <v>148</v>
      </c>
      <c r="D14" s="338" t="s">
        <v>199</v>
      </c>
      <c r="E14" s="18" t="s">
        <v>1</v>
      </c>
      <c r="F14" s="339">
        <v>0.144</v>
      </c>
      <c r="G14" s="40"/>
      <c r="H14" s="46"/>
    </row>
    <row r="15" spans="1:8" s="2" customFormat="1" ht="16.8" customHeight="1">
      <c r="A15" s="40"/>
      <c r="B15" s="46"/>
      <c r="C15" s="340" t="s">
        <v>1088</v>
      </c>
      <c r="D15" s="40"/>
      <c r="E15" s="40"/>
      <c r="F15" s="40"/>
      <c r="G15" s="40"/>
      <c r="H15" s="46"/>
    </row>
    <row r="16" spans="1:8" s="2" customFormat="1" ht="16.8" customHeight="1">
      <c r="A16" s="40"/>
      <c r="B16" s="46"/>
      <c r="C16" s="338" t="s">
        <v>414</v>
      </c>
      <c r="D16" s="338" t="s">
        <v>415</v>
      </c>
      <c r="E16" s="18" t="s">
        <v>262</v>
      </c>
      <c r="F16" s="339">
        <v>0.144</v>
      </c>
      <c r="G16" s="40"/>
      <c r="H16" s="46"/>
    </row>
    <row r="17" spans="1:8" s="2" customFormat="1" ht="16.8" customHeight="1">
      <c r="A17" s="40"/>
      <c r="B17" s="46"/>
      <c r="C17" s="338" t="s">
        <v>369</v>
      </c>
      <c r="D17" s="338" t="s">
        <v>370</v>
      </c>
      <c r="E17" s="18" t="s">
        <v>262</v>
      </c>
      <c r="F17" s="339">
        <v>13.104</v>
      </c>
      <c r="G17" s="40"/>
      <c r="H17" s="46"/>
    </row>
    <row r="18" spans="1:8" s="2" customFormat="1" ht="16.8" customHeight="1">
      <c r="A18" s="40"/>
      <c r="B18" s="46"/>
      <c r="C18" s="338" t="s">
        <v>373</v>
      </c>
      <c r="D18" s="338" t="s">
        <v>374</v>
      </c>
      <c r="E18" s="18" t="s">
        <v>262</v>
      </c>
      <c r="F18" s="339">
        <v>66.096</v>
      </c>
      <c r="G18" s="40"/>
      <c r="H18" s="46"/>
    </row>
    <row r="19" spans="1:8" s="2" customFormat="1" ht="16.8" customHeight="1">
      <c r="A19" s="40"/>
      <c r="B19" s="46"/>
      <c r="C19" s="338" t="s">
        <v>384</v>
      </c>
      <c r="D19" s="338" t="s">
        <v>385</v>
      </c>
      <c r="E19" s="18" t="s">
        <v>262</v>
      </c>
      <c r="F19" s="339">
        <v>0.144</v>
      </c>
      <c r="G19" s="40"/>
      <c r="H19" s="46"/>
    </row>
    <row r="20" spans="1:8" s="2" customFormat="1" ht="16.8" customHeight="1">
      <c r="A20" s="40"/>
      <c r="B20" s="46"/>
      <c r="C20" s="338" t="s">
        <v>399</v>
      </c>
      <c r="D20" s="338" t="s">
        <v>400</v>
      </c>
      <c r="E20" s="18" t="s">
        <v>262</v>
      </c>
      <c r="F20" s="339">
        <v>1.728</v>
      </c>
      <c r="G20" s="40"/>
      <c r="H20" s="46"/>
    </row>
    <row r="21" spans="1:8" s="2" customFormat="1" ht="16.8" customHeight="1">
      <c r="A21" s="40"/>
      <c r="B21" s="46"/>
      <c r="C21" s="334" t="s">
        <v>140</v>
      </c>
      <c r="D21" s="335" t="s">
        <v>1</v>
      </c>
      <c r="E21" s="336" t="s">
        <v>1</v>
      </c>
      <c r="F21" s="337">
        <v>12.96</v>
      </c>
      <c r="G21" s="40"/>
      <c r="H21" s="46"/>
    </row>
    <row r="22" spans="1:8" s="2" customFormat="1" ht="16.8" customHeight="1">
      <c r="A22" s="40"/>
      <c r="B22" s="46"/>
      <c r="C22" s="338" t="s">
        <v>1</v>
      </c>
      <c r="D22" s="338" t="s">
        <v>396</v>
      </c>
      <c r="E22" s="18" t="s">
        <v>1</v>
      </c>
      <c r="F22" s="339">
        <v>12.96</v>
      </c>
      <c r="G22" s="40"/>
      <c r="H22" s="46"/>
    </row>
    <row r="23" spans="1:8" s="2" customFormat="1" ht="16.8" customHeight="1">
      <c r="A23" s="40"/>
      <c r="B23" s="46"/>
      <c r="C23" s="338" t="s">
        <v>140</v>
      </c>
      <c r="D23" s="338" t="s">
        <v>199</v>
      </c>
      <c r="E23" s="18" t="s">
        <v>1</v>
      </c>
      <c r="F23" s="339">
        <v>12.96</v>
      </c>
      <c r="G23" s="40"/>
      <c r="H23" s="46"/>
    </row>
    <row r="24" spans="1:8" s="2" customFormat="1" ht="16.8" customHeight="1">
      <c r="A24" s="40"/>
      <c r="B24" s="46"/>
      <c r="C24" s="340" t="s">
        <v>1088</v>
      </c>
      <c r="D24" s="40"/>
      <c r="E24" s="40"/>
      <c r="F24" s="40"/>
      <c r="G24" s="40"/>
      <c r="H24" s="46"/>
    </row>
    <row r="25" spans="1:8" s="2" customFormat="1" ht="16.8" customHeight="1">
      <c r="A25" s="40"/>
      <c r="B25" s="46"/>
      <c r="C25" s="338" t="s">
        <v>393</v>
      </c>
      <c r="D25" s="338" t="s">
        <v>394</v>
      </c>
      <c r="E25" s="18" t="s">
        <v>262</v>
      </c>
      <c r="F25" s="339">
        <v>60.21</v>
      </c>
      <c r="G25" s="40"/>
      <c r="H25" s="46"/>
    </row>
    <row r="26" spans="1:8" s="2" customFormat="1" ht="16.8" customHeight="1">
      <c r="A26" s="40"/>
      <c r="B26" s="46"/>
      <c r="C26" s="338" t="s">
        <v>369</v>
      </c>
      <c r="D26" s="338" t="s">
        <v>370</v>
      </c>
      <c r="E26" s="18" t="s">
        <v>262</v>
      </c>
      <c r="F26" s="339">
        <v>13.104</v>
      </c>
      <c r="G26" s="40"/>
      <c r="H26" s="46"/>
    </row>
    <row r="27" spans="1:8" s="2" customFormat="1" ht="16.8" customHeight="1">
      <c r="A27" s="40"/>
      <c r="B27" s="46"/>
      <c r="C27" s="338" t="s">
        <v>373</v>
      </c>
      <c r="D27" s="338" t="s">
        <v>374</v>
      </c>
      <c r="E27" s="18" t="s">
        <v>262</v>
      </c>
      <c r="F27" s="339">
        <v>66.096</v>
      </c>
      <c r="G27" s="40"/>
      <c r="H27" s="46"/>
    </row>
    <row r="28" spans="1:8" s="2" customFormat="1" ht="16.8" customHeight="1">
      <c r="A28" s="40"/>
      <c r="B28" s="46"/>
      <c r="C28" s="338" t="s">
        <v>399</v>
      </c>
      <c r="D28" s="338" t="s">
        <v>400</v>
      </c>
      <c r="E28" s="18" t="s">
        <v>262</v>
      </c>
      <c r="F28" s="339">
        <v>1.728</v>
      </c>
      <c r="G28" s="40"/>
      <c r="H28" s="46"/>
    </row>
    <row r="29" spans="1:8" s="2" customFormat="1" ht="16.8" customHeight="1">
      <c r="A29" s="40"/>
      <c r="B29" s="46"/>
      <c r="C29" s="334" t="s">
        <v>125</v>
      </c>
      <c r="D29" s="335" t="s">
        <v>1</v>
      </c>
      <c r="E29" s="336" t="s">
        <v>1</v>
      </c>
      <c r="F29" s="337">
        <v>12.51</v>
      </c>
      <c r="G29" s="40"/>
      <c r="H29" s="46"/>
    </row>
    <row r="30" spans="1:8" s="2" customFormat="1" ht="16.8" customHeight="1">
      <c r="A30" s="40"/>
      <c r="B30" s="46"/>
      <c r="C30" s="338" t="s">
        <v>1</v>
      </c>
      <c r="D30" s="338" t="s">
        <v>245</v>
      </c>
      <c r="E30" s="18" t="s">
        <v>1</v>
      </c>
      <c r="F30" s="339">
        <v>0</v>
      </c>
      <c r="G30" s="40"/>
      <c r="H30" s="46"/>
    </row>
    <row r="31" spans="1:8" s="2" customFormat="1" ht="16.8" customHeight="1">
      <c r="A31" s="40"/>
      <c r="B31" s="46"/>
      <c r="C31" s="338" t="s">
        <v>1</v>
      </c>
      <c r="D31" s="338" t="s">
        <v>246</v>
      </c>
      <c r="E31" s="18" t="s">
        <v>1</v>
      </c>
      <c r="F31" s="339">
        <v>0</v>
      </c>
      <c r="G31" s="40"/>
      <c r="H31" s="46"/>
    </row>
    <row r="32" spans="1:8" s="2" customFormat="1" ht="16.8" customHeight="1">
      <c r="A32" s="40"/>
      <c r="B32" s="46"/>
      <c r="C32" s="338" t="s">
        <v>1</v>
      </c>
      <c r="D32" s="338" t="s">
        <v>247</v>
      </c>
      <c r="E32" s="18" t="s">
        <v>1</v>
      </c>
      <c r="F32" s="339">
        <v>6.75</v>
      </c>
      <c r="G32" s="40"/>
      <c r="H32" s="46"/>
    </row>
    <row r="33" spans="1:8" s="2" customFormat="1" ht="16.8" customHeight="1">
      <c r="A33" s="40"/>
      <c r="B33" s="46"/>
      <c r="C33" s="338" t="s">
        <v>1</v>
      </c>
      <c r="D33" s="338" t="s">
        <v>248</v>
      </c>
      <c r="E33" s="18" t="s">
        <v>1</v>
      </c>
      <c r="F33" s="339">
        <v>5</v>
      </c>
      <c r="G33" s="40"/>
      <c r="H33" s="46"/>
    </row>
    <row r="34" spans="1:8" s="2" customFormat="1" ht="16.8" customHeight="1">
      <c r="A34" s="40"/>
      <c r="B34" s="46"/>
      <c r="C34" s="338" t="s">
        <v>1</v>
      </c>
      <c r="D34" s="338" t="s">
        <v>249</v>
      </c>
      <c r="E34" s="18" t="s">
        <v>1</v>
      </c>
      <c r="F34" s="339">
        <v>0</v>
      </c>
      <c r="G34" s="40"/>
      <c r="H34" s="46"/>
    </row>
    <row r="35" spans="1:8" s="2" customFormat="1" ht="16.8" customHeight="1">
      <c r="A35" s="40"/>
      <c r="B35" s="46"/>
      <c r="C35" s="338" t="s">
        <v>1</v>
      </c>
      <c r="D35" s="338" t="s">
        <v>227</v>
      </c>
      <c r="E35" s="18" t="s">
        <v>1</v>
      </c>
      <c r="F35" s="339">
        <v>0.76</v>
      </c>
      <c r="G35" s="40"/>
      <c r="H35" s="46"/>
    </row>
    <row r="36" spans="1:8" s="2" customFormat="1" ht="16.8" customHeight="1">
      <c r="A36" s="40"/>
      <c r="B36" s="46"/>
      <c r="C36" s="338" t="s">
        <v>125</v>
      </c>
      <c r="D36" s="338" t="s">
        <v>200</v>
      </c>
      <c r="E36" s="18" t="s">
        <v>1</v>
      </c>
      <c r="F36" s="339">
        <v>12.51</v>
      </c>
      <c r="G36" s="40"/>
      <c r="H36" s="46"/>
    </row>
    <row r="37" spans="1:8" s="2" customFormat="1" ht="16.8" customHeight="1">
      <c r="A37" s="40"/>
      <c r="B37" s="46"/>
      <c r="C37" s="340" t="s">
        <v>1088</v>
      </c>
      <c r="D37" s="40"/>
      <c r="E37" s="40"/>
      <c r="F37" s="40"/>
      <c r="G37" s="40"/>
      <c r="H37" s="46"/>
    </row>
    <row r="38" spans="1:8" s="2" customFormat="1" ht="16.8" customHeight="1">
      <c r="A38" s="40"/>
      <c r="B38" s="46"/>
      <c r="C38" s="338" t="s">
        <v>242</v>
      </c>
      <c r="D38" s="338" t="s">
        <v>243</v>
      </c>
      <c r="E38" s="18" t="s">
        <v>223</v>
      </c>
      <c r="F38" s="339">
        <v>12.51</v>
      </c>
      <c r="G38" s="40"/>
      <c r="H38" s="46"/>
    </row>
    <row r="39" spans="1:8" s="2" customFormat="1" ht="16.8" customHeight="1">
      <c r="A39" s="40"/>
      <c r="B39" s="46"/>
      <c r="C39" s="338" t="s">
        <v>221</v>
      </c>
      <c r="D39" s="338" t="s">
        <v>222</v>
      </c>
      <c r="E39" s="18" t="s">
        <v>223</v>
      </c>
      <c r="F39" s="339">
        <v>4.513</v>
      </c>
      <c r="G39" s="40"/>
      <c r="H39" s="46"/>
    </row>
    <row r="40" spans="1:8" s="2" customFormat="1" ht="16.8" customHeight="1">
      <c r="A40" s="40"/>
      <c r="B40" s="46"/>
      <c r="C40" s="334" t="s">
        <v>132</v>
      </c>
      <c r="D40" s="335" t="s">
        <v>1</v>
      </c>
      <c r="E40" s="336" t="s">
        <v>1</v>
      </c>
      <c r="F40" s="337">
        <v>53.95</v>
      </c>
      <c r="G40" s="40"/>
      <c r="H40" s="46"/>
    </row>
    <row r="41" spans="1:8" s="2" customFormat="1" ht="16.8" customHeight="1">
      <c r="A41" s="40"/>
      <c r="B41" s="46"/>
      <c r="C41" s="338" t="s">
        <v>1</v>
      </c>
      <c r="D41" s="338" t="s">
        <v>337</v>
      </c>
      <c r="E41" s="18" t="s">
        <v>1</v>
      </c>
      <c r="F41" s="339">
        <v>0</v>
      </c>
      <c r="G41" s="40"/>
      <c r="H41" s="46"/>
    </row>
    <row r="42" spans="1:8" s="2" customFormat="1" ht="16.8" customHeight="1">
      <c r="A42" s="40"/>
      <c r="B42" s="46"/>
      <c r="C42" s="338" t="s">
        <v>1</v>
      </c>
      <c r="D42" s="338" t="s">
        <v>338</v>
      </c>
      <c r="E42" s="18" t="s">
        <v>1</v>
      </c>
      <c r="F42" s="339">
        <v>53.95</v>
      </c>
      <c r="G42" s="40"/>
      <c r="H42" s="46"/>
    </row>
    <row r="43" spans="1:8" s="2" customFormat="1" ht="16.8" customHeight="1">
      <c r="A43" s="40"/>
      <c r="B43" s="46"/>
      <c r="C43" s="338" t="s">
        <v>132</v>
      </c>
      <c r="D43" s="338" t="s">
        <v>199</v>
      </c>
      <c r="E43" s="18" t="s">
        <v>1</v>
      </c>
      <c r="F43" s="339">
        <v>53.95</v>
      </c>
      <c r="G43" s="40"/>
      <c r="H43" s="46"/>
    </row>
    <row r="44" spans="1:8" s="2" customFormat="1" ht="16.8" customHeight="1">
      <c r="A44" s="40"/>
      <c r="B44" s="46"/>
      <c r="C44" s="340" t="s">
        <v>1088</v>
      </c>
      <c r="D44" s="40"/>
      <c r="E44" s="40"/>
      <c r="F44" s="40"/>
      <c r="G44" s="40"/>
      <c r="H44" s="46"/>
    </row>
    <row r="45" spans="1:8" s="2" customFormat="1" ht="16.8" customHeight="1">
      <c r="A45" s="40"/>
      <c r="B45" s="46"/>
      <c r="C45" s="338" t="s">
        <v>334</v>
      </c>
      <c r="D45" s="338" t="s">
        <v>335</v>
      </c>
      <c r="E45" s="18" t="s">
        <v>262</v>
      </c>
      <c r="F45" s="339">
        <v>53.95</v>
      </c>
      <c r="G45" s="40"/>
      <c r="H45" s="46"/>
    </row>
    <row r="46" spans="1:8" s="2" customFormat="1" ht="16.8" customHeight="1">
      <c r="A46" s="40"/>
      <c r="B46" s="46"/>
      <c r="C46" s="338" t="s">
        <v>340</v>
      </c>
      <c r="D46" s="338" t="s">
        <v>341</v>
      </c>
      <c r="E46" s="18" t="s">
        <v>262</v>
      </c>
      <c r="F46" s="339">
        <v>485.55</v>
      </c>
      <c r="G46" s="40"/>
      <c r="H46" s="46"/>
    </row>
    <row r="47" spans="1:8" s="2" customFormat="1" ht="16.8" customHeight="1">
      <c r="A47" s="40"/>
      <c r="B47" s="46"/>
      <c r="C47" s="338" t="s">
        <v>399</v>
      </c>
      <c r="D47" s="338" t="s">
        <v>400</v>
      </c>
      <c r="E47" s="18" t="s">
        <v>262</v>
      </c>
      <c r="F47" s="339">
        <v>1.728</v>
      </c>
      <c r="G47" s="40"/>
      <c r="H47" s="46"/>
    </row>
    <row r="48" spans="1:8" s="2" customFormat="1" ht="16.8" customHeight="1">
      <c r="A48" s="40"/>
      <c r="B48" s="46"/>
      <c r="C48" s="334" t="s">
        <v>128</v>
      </c>
      <c r="D48" s="335" t="s">
        <v>1</v>
      </c>
      <c r="E48" s="336" t="s">
        <v>1</v>
      </c>
      <c r="F48" s="337">
        <v>3.801</v>
      </c>
      <c r="G48" s="40"/>
      <c r="H48" s="46"/>
    </row>
    <row r="49" spans="1:8" s="2" customFormat="1" ht="16.8" customHeight="1">
      <c r="A49" s="40"/>
      <c r="B49" s="46"/>
      <c r="C49" s="338" t="s">
        <v>1</v>
      </c>
      <c r="D49" s="338" t="s">
        <v>204</v>
      </c>
      <c r="E49" s="18" t="s">
        <v>1</v>
      </c>
      <c r="F49" s="339">
        <v>0</v>
      </c>
      <c r="G49" s="40"/>
      <c r="H49" s="46"/>
    </row>
    <row r="50" spans="1:8" s="2" customFormat="1" ht="16.8" customHeight="1">
      <c r="A50" s="40"/>
      <c r="B50" s="46"/>
      <c r="C50" s="338" t="s">
        <v>1</v>
      </c>
      <c r="D50" s="338" t="s">
        <v>205</v>
      </c>
      <c r="E50" s="18" t="s">
        <v>1</v>
      </c>
      <c r="F50" s="339">
        <v>0</v>
      </c>
      <c r="G50" s="40"/>
      <c r="H50" s="46"/>
    </row>
    <row r="51" spans="1:8" s="2" customFormat="1" ht="16.8" customHeight="1">
      <c r="A51" s="40"/>
      <c r="B51" s="46"/>
      <c r="C51" s="338" t="s">
        <v>1</v>
      </c>
      <c r="D51" s="338" t="s">
        <v>206</v>
      </c>
      <c r="E51" s="18" t="s">
        <v>1</v>
      </c>
      <c r="F51" s="339">
        <v>3.801</v>
      </c>
      <c r="G51" s="40"/>
      <c r="H51" s="46"/>
    </row>
    <row r="52" spans="1:8" s="2" customFormat="1" ht="16.8" customHeight="1">
      <c r="A52" s="40"/>
      <c r="B52" s="46"/>
      <c r="C52" s="338" t="s">
        <v>128</v>
      </c>
      <c r="D52" s="338" t="s">
        <v>200</v>
      </c>
      <c r="E52" s="18" t="s">
        <v>1</v>
      </c>
      <c r="F52" s="339">
        <v>3.801</v>
      </c>
      <c r="G52" s="40"/>
      <c r="H52" s="46"/>
    </row>
    <row r="53" spans="1:8" s="2" customFormat="1" ht="16.8" customHeight="1">
      <c r="A53" s="40"/>
      <c r="B53" s="46"/>
      <c r="C53" s="340" t="s">
        <v>1088</v>
      </c>
      <c r="D53" s="40"/>
      <c r="E53" s="40"/>
      <c r="F53" s="40"/>
      <c r="G53" s="40"/>
      <c r="H53" s="46"/>
    </row>
    <row r="54" spans="1:8" s="2" customFormat="1" ht="16.8" customHeight="1">
      <c r="A54" s="40"/>
      <c r="B54" s="46"/>
      <c r="C54" s="338" t="s">
        <v>201</v>
      </c>
      <c r="D54" s="338" t="s">
        <v>202</v>
      </c>
      <c r="E54" s="18" t="s">
        <v>183</v>
      </c>
      <c r="F54" s="339">
        <v>3.801</v>
      </c>
      <c r="G54" s="40"/>
      <c r="H54" s="46"/>
    </row>
    <row r="55" spans="1:8" s="2" customFormat="1" ht="16.8" customHeight="1">
      <c r="A55" s="40"/>
      <c r="B55" s="46"/>
      <c r="C55" s="338" t="s">
        <v>207</v>
      </c>
      <c r="D55" s="338" t="s">
        <v>208</v>
      </c>
      <c r="E55" s="18" t="s">
        <v>183</v>
      </c>
      <c r="F55" s="339">
        <v>162.199</v>
      </c>
      <c r="G55" s="40"/>
      <c r="H55" s="46"/>
    </row>
    <row r="56" spans="1:8" s="2" customFormat="1" ht="16.8" customHeight="1">
      <c r="A56" s="40"/>
      <c r="B56" s="46"/>
      <c r="C56" s="338" t="s">
        <v>346</v>
      </c>
      <c r="D56" s="338" t="s">
        <v>347</v>
      </c>
      <c r="E56" s="18" t="s">
        <v>262</v>
      </c>
      <c r="F56" s="339">
        <v>1.235</v>
      </c>
      <c r="G56" s="40"/>
      <c r="H56" s="46"/>
    </row>
    <row r="57" spans="1:8" s="2" customFormat="1" ht="16.8" customHeight="1">
      <c r="A57" s="40"/>
      <c r="B57" s="46"/>
      <c r="C57" s="334" t="s">
        <v>130</v>
      </c>
      <c r="D57" s="335" t="s">
        <v>1</v>
      </c>
      <c r="E57" s="336" t="s">
        <v>1</v>
      </c>
      <c r="F57" s="337">
        <v>4.513</v>
      </c>
      <c r="G57" s="40"/>
      <c r="H57" s="46"/>
    </row>
    <row r="58" spans="1:8" s="2" customFormat="1" ht="16.8" customHeight="1">
      <c r="A58" s="40"/>
      <c r="B58" s="46"/>
      <c r="C58" s="338" t="s">
        <v>1</v>
      </c>
      <c r="D58" s="338" t="s">
        <v>225</v>
      </c>
      <c r="E58" s="18" t="s">
        <v>1</v>
      </c>
      <c r="F58" s="339">
        <v>0</v>
      </c>
      <c r="G58" s="40"/>
      <c r="H58" s="46"/>
    </row>
    <row r="59" spans="1:8" s="2" customFormat="1" ht="16.8" customHeight="1">
      <c r="A59" s="40"/>
      <c r="B59" s="46"/>
      <c r="C59" s="338" t="s">
        <v>1</v>
      </c>
      <c r="D59" s="338" t="s">
        <v>226</v>
      </c>
      <c r="E59" s="18" t="s">
        <v>1</v>
      </c>
      <c r="F59" s="339">
        <v>0</v>
      </c>
      <c r="G59" s="40"/>
      <c r="H59" s="46"/>
    </row>
    <row r="60" spans="1:8" s="2" customFormat="1" ht="16.8" customHeight="1">
      <c r="A60" s="40"/>
      <c r="B60" s="46"/>
      <c r="C60" s="338" t="s">
        <v>1</v>
      </c>
      <c r="D60" s="338" t="s">
        <v>227</v>
      </c>
      <c r="E60" s="18" t="s">
        <v>1</v>
      </c>
      <c r="F60" s="339">
        <v>0.76</v>
      </c>
      <c r="G60" s="40"/>
      <c r="H60" s="46"/>
    </row>
    <row r="61" spans="1:8" s="2" customFormat="1" ht="16.8" customHeight="1">
      <c r="A61" s="40"/>
      <c r="B61" s="46"/>
      <c r="C61" s="338" t="s">
        <v>1</v>
      </c>
      <c r="D61" s="338" t="s">
        <v>228</v>
      </c>
      <c r="E61" s="18" t="s">
        <v>1</v>
      </c>
      <c r="F61" s="339">
        <v>0</v>
      </c>
      <c r="G61" s="40"/>
      <c r="H61" s="46"/>
    </row>
    <row r="62" spans="1:8" s="2" customFormat="1" ht="16.8" customHeight="1">
      <c r="A62" s="40"/>
      <c r="B62" s="46"/>
      <c r="C62" s="338" t="s">
        <v>1</v>
      </c>
      <c r="D62" s="338" t="s">
        <v>229</v>
      </c>
      <c r="E62" s="18" t="s">
        <v>1</v>
      </c>
      <c r="F62" s="339">
        <v>3.753</v>
      </c>
      <c r="G62" s="40"/>
      <c r="H62" s="46"/>
    </row>
    <row r="63" spans="1:8" s="2" customFormat="1" ht="16.8" customHeight="1">
      <c r="A63" s="40"/>
      <c r="B63" s="46"/>
      <c r="C63" s="338" t="s">
        <v>130</v>
      </c>
      <c r="D63" s="338" t="s">
        <v>200</v>
      </c>
      <c r="E63" s="18" t="s">
        <v>1</v>
      </c>
      <c r="F63" s="339">
        <v>4.513</v>
      </c>
      <c r="G63" s="40"/>
      <c r="H63" s="46"/>
    </row>
    <row r="64" spans="1:8" s="2" customFormat="1" ht="16.8" customHeight="1">
      <c r="A64" s="40"/>
      <c r="B64" s="46"/>
      <c r="C64" s="340" t="s">
        <v>1088</v>
      </c>
      <c r="D64" s="40"/>
      <c r="E64" s="40"/>
      <c r="F64" s="40"/>
      <c r="G64" s="40"/>
      <c r="H64" s="46"/>
    </row>
    <row r="65" spans="1:8" s="2" customFormat="1" ht="16.8" customHeight="1">
      <c r="A65" s="40"/>
      <c r="B65" s="46"/>
      <c r="C65" s="338" t="s">
        <v>221</v>
      </c>
      <c r="D65" s="338" t="s">
        <v>222</v>
      </c>
      <c r="E65" s="18" t="s">
        <v>223</v>
      </c>
      <c r="F65" s="339">
        <v>4.513</v>
      </c>
      <c r="G65" s="40"/>
      <c r="H65" s="46"/>
    </row>
    <row r="66" spans="1:8" s="2" customFormat="1" ht="16.8" customHeight="1">
      <c r="A66" s="40"/>
      <c r="B66" s="46"/>
      <c r="C66" s="338" t="s">
        <v>231</v>
      </c>
      <c r="D66" s="338" t="s">
        <v>232</v>
      </c>
      <c r="E66" s="18" t="s">
        <v>223</v>
      </c>
      <c r="F66" s="339">
        <v>58.687</v>
      </c>
      <c r="G66" s="40"/>
      <c r="H66" s="46"/>
    </row>
    <row r="67" spans="1:8" s="2" customFormat="1" ht="16.8" customHeight="1">
      <c r="A67" s="40"/>
      <c r="B67" s="46"/>
      <c r="C67" s="338" t="s">
        <v>251</v>
      </c>
      <c r="D67" s="338" t="s">
        <v>252</v>
      </c>
      <c r="E67" s="18" t="s">
        <v>223</v>
      </c>
      <c r="F67" s="339">
        <v>63.2</v>
      </c>
      <c r="G67" s="40"/>
      <c r="H67" s="46"/>
    </row>
    <row r="68" spans="1:8" s="2" customFormat="1" ht="16.8" customHeight="1">
      <c r="A68" s="40"/>
      <c r="B68" s="46"/>
      <c r="C68" s="338" t="s">
        <v>255</v>
      </c>
      <c r="D68" s="338" t="s">
        <v>256</v>
      </c>
      <c r="E68" s="18" t="s">
        <v>223</v>
      </c>
      <c r="F68" s="339">
        <v>4.513</v>
      </c>
      <c r="G68" s="40"/>
      <c r="H68" s="46"/>
    </row>
    <row r="69" spans="1:8" s="2" customFormat="1" ht="16.8" customHeight="1">
      <c r="A69" s="40"/>
      <c r="B69" s="46"/>
      <c r="C69" s="338" t="s">
        <v>260</v>
      </c>
      <c r="D69" s="338" t="s">
        <v>261</v>
      </c>
      <c r="E69" s="18" t="s">
        <v>262</v>
      </c>
      <c r="F69" s="339">
        <v>116.92</v>
      </c>
      <c r="G69" s="40"/>
      <c r="H69" s="46"/>
    </row>
    <row r="70" spans="1:8" s="2" customFormat="1" ht="16.8" customHeight="1">
      <c r="A70" s="40"/>
      <c r="B70" s="46"/>
      <c r="C70" s="338" t="s">
        <v>267</v>
      </c>
      <c r="D70" s="338" t="s">
        <v>268</v>
      </c>
      <c r="E70" s="18" t="s">
        <v>223</v>
      </c>
      <c r="F70" s="339">
        <v>63.2</v>
      </c>
      <c r="G70" s="40"/>
      <c r="H70" s="46"/>
    </row>
    <row r="71" spans="1:8" s="2" customFormat="1" ht="16.8" customHeight="1">
      <c r="A71" s="40"/>
      <c r="B71" s="46"/>
      <c r="C71" s="334" t="s">
        <v>134</v>
      </c>
      <c r="D71" s="335" t="s">
        <v>1</v>
      </c>
      <c r="E71" s="336" t="s">
        <v>1</v>
      </c>
      <c r="F71" s="337">
        <v>0.189</v>
      </c>
      <c r="G71" s="40"/>
      <c r="H71" s="46"/>
    </row>
    <row r="72" spans="1:8" s="2" customFormat="1" ht="16.8" customHeight="1">
      <c r="A72" s="40"/>
      <c r="B72" s="46"/>
      <c r="C72" s="338" t="s">
        <v>1</v>
      </c>
      <c r="D72" s="338" t="s">
        <v>274</v>
      </c>
      <c r="E72" s="18" t="s">
        <v>1</v>
      </c>
      <c r="F72" s="339">
        <v>0</v>
      </c>
      <c r="G72" s="40"/>
      <c r="H72" s="46"/>
    </row>
    <row r="73" spans="1:8" s="2" customFormat="1" ht="16.8" customHeight="1">
      <c r="A73" s="40"/>
      <c r="B73" s="46"/>
      <c r="C73" s="338" t="s">
        <v>1</v>
      </c>
      <c r="D73" s="338" t="s">
        <v>275</v>
      </c>
      <c r="E73" s="18" t="s">
        <v>1</v>
      </c>
      <c r="F73" s="339">
        <v>0.189</v>
      </c>
      <c r="G73" s="40"/>
      <c r="H73" s="46"/>
    </row>
    <row r="74" spans="1:8" s="2" customFormat="1" ht="16.8" customHeight="1">
      <c r="A74" s="40"/>
      <c r="B74" s="46"/>
      <c r="C74" s="338" t="s">
        <v>134</v>
      </c>
      <c r="D74" s="338" t="s">
        <v>199</v>
      </c>
      <c r="E74" s="18" t="s">
        <v>1</v>
      </c>
      <c r="F74" s="339">
        <v>0.189</v>
      </c>
      <c r="G74" s="40"/>
      <c r="H74" s="46"/>
    </row>
    <row r="75" spans="1:8" s="2" customFormat="1" ht="16.8" customHeight="1">
      <c r="A75" s="40"/>
      <c r="B75" s="46"/>
      <c r="C75" s="340" t="s">
        <v>1088</v>
      </c>
      <c r="D75" s="40"/>
      <c r="E75" s="40"/>
      <c r="F75" s="40"/>
      <c r="G75" s="40"/>
      <c r="H75" s="46"/>
    </row>
    <row r="76" spans="1:8" s="2" customFormat="1" ht="16.8" customHeight="1">
      <c r="A76" s="40"/>
      <c r="B76" s="46"/>
      <c r="C76" s="338" t="s">
        <v>271</v>
      </c>
      <c r="D76" s="338" t="s">
        <v>272</v>
      </c>
      <c r="E76" s="18" t="s">
        <v>223</v>
      </c>
      <c r="F76" s="339">
        <v>0.189</v>
      </c>
      <c r="G76" s="40"/>
      <c r="H76" s="46"/>
    </row>
    <row r="77" spans="1:8" s="2" customFormat="1" ht="16.8" customHeight="1">
      <c r="A77" s="40"/>
      <c r="B77" s="46"/>
      <c r="C77" s="338" t="s">
        <v>278</v>
      </c>
      <c r="D77" s="338" t="s">
        <v>279</v>
      </c>
      <c r="E77" s="18" t="s">
        <v>262</v>
      </c>
      <c r="F77" s="339">
        <v>0.435</v>
      </c>
      <c r="G77" s="40"/>
      <c r="H77" s="46"/>
    </row>
    <row r="78" spans="1:8" s="2" customFormat="1" ht="16.8" customHeight="1">
      <c r="A78" s="40"/>
      <c r="B78" s="46"/>
      <c r="C78" s="334" t="s">
        <v>123</v>
      </c>
      <c r="D78" s="335" t="s">
        <v>1</v>
      </c>
      <c r="E78" s="336" t="s">
        <v>1</v>
      </c>
      <c r="F78" s="337">
        <v>58.687</v>
      </c>
      <c r="G78" s="40"/>
      <c r="H78" s="46"/>
    </row>
    <row r="79" spans="1:8" s="2" customFormat="1" ht="16.8" customHeight="1">
      <c r="A79" s="40"/>
      <c r="B79" s="46"/>
      <c r="C79" s="338" t="s">
        <v>1</v>
      </c>
      <c r="D79" s="338" t="s">
        <v>234</v>
      </c>
      <c r="E79" s="18" t="s">
        <v>1</v>
      </c>
      <c r="F79" s="339">
        <v>0</v>
      </c>
      <c r="G79" s="40"/>
      <c r="H79" s="46"/>
    </row>
    <row r="80" spans="1:8" s="2" customFormat="1" ht="16.8" customHeight="1">
      <c r="A80" s="40"/>
      <c r="B80" s="46"/>
      <c r="C80" s="338" t="s">
        <v>1</v>
      </c>
      <c r="D80" s="338" t="s">
        <v>235</v>
      </c>
      <c r="E80" s="18" t="s">
        <v>1</v>
      </c>
      <c r="F80" s="339">
        <v>33.2</v>
      </c>
      <c r="G80" s="40"/>
      <c r="H80" s="46"/>
    </row>
    <row r="81" spans="1:8" s="2" customFormat="1" ht="16.8" customHeight="1">
      <c r="A81" s="40"/>
      <c r="B81" s="46"/>
      <c r="C81" s="338" t="s">
        <v>1</v>
      </c>
      <c r="D81" s="338" t="s">
        <v>236</v>
      </c>
      <c r="E81" s="18" t="s">
        <v>1</v>
      </c>
      <c r="F81" s="339">
        <v>0</v>
      </c>
      <c r="G81" s="40"/>
      <c r="H81" s="46"/>
    </row>
    <row r="82" spans="1:8" s="2" customFormat="1" ht="16.8" customHeight="1">
      <c r="A82" s="40"/>
      <c r="B82" s="46"/>
      <c r="C82" s="338" t="s">
        <v>1</v>
      </c>
      <c r="D82" s="338" t="s">
        <v>237</v>
      </c>
      <c r="E82" s="18" t="s">
        <v>1</v>
      </c>
      <c r="F82" s="339">
        <v>30</v>
      </c>
      <c r="G82" s="40"/>
      <c r="H82" s="46"/>
    </row>
    <row r="83" spans="1:8" s="2" customFormat="1" ht="16.8" customHeight="1">
      <c r="A83" s="40"/>
      <c r="B83" s="46"/>
      <c r="C83" s="338" t="s">
        <v>1</v>
      </c>
      <c r="D83" s="338" t="s">
        <v>238</v>
      </c>
      <c r="E83" s="18" t="s">
        <v>1</v>
      </c>
      <c r="F83" s="339">
        <v>0</v>
      </c>
      <c r="G83" s="40"/>
      <c r="H83" s="46"/>
    </row>
    <row r="84" spans="1:8" s="2" customFormat="1" ht="16.8" customHeight="1">
      <c r="A84" s="40"/>
      <c r="B84" s="46"/>
      <c r="C84" s="338" t="s">
        <v>1</v>
      </c>
      <c r="D84" s="338" t="s">
        <v>239</v>
      </c>
      <c r="E84" s="18" t="s">
        <v>1</v>
      </c>
      <c r="F84" s="339">
        <v>0</v>
      </c>
      <c r="G84" s="40"/>
      <c r="H84" s="46"/>
    </row>
    <row r="85" spans="1:8" s="2" customFormat="1" ht="16.8" customHeight="1">
      <c r="A85" s="40"/>
      <c r="B85" s="46"/>
      <c r="C85" s="338" t="s">
        <v>1</v>
      </c>
      <c r="D85" s="338" t="s">
        <v>240</v>
      </c>
      <c r="E85" s="18" t="s">
        <v>1</v>
      </c>
      <c r="F85" s="339">
        <v>-4.513</v>
      </c>
      <c r="G85" s="40"/>
      <c r="H85" s="46"/>
    </row>
    <row r="86" spans="1:8" s="2" customFormat="1" ht="16.8" customHeight="1">
      <c r="A86" s="40"/>
      <c r="B86" s="46"/>
      <c r="C86" s="338" t="s">
        <v>123</v>
      </c>
      <c r="D86" s="338" t="s">
        <v>200</v>
      </c>
      <c r="E86" s="18" t="s">
        <v>1</v>
      </c>
      <c r="F86" s="339">
        <v>58.687</v>
      </c>
      <c r="G86" s="40"/>
      <c r="H86" s="46"/>
    </row>
    <row r="87" spans="1:8" s="2" customFormat="1" ht="16.8" customHeight="1">
      <c r="A87" s="40"/>
      <c r="B87" s="46"/>
      <c r="C87" s="340" t="s">
        <v>1088</v>
      </c>
      <c r="D87" s="40"/>
      <c r="E87" s="40"/>
      <c r="F87" s="40"/>
      <c r="G87" s="40"/>
      <c r="H87" s="46"/>
    </row>
    <row r="88" spans="1:8" s="2" customFormat="1" ht="16.8" customHeight="1">
      <c r="A88" s="40"/>
      <c r="B88" s="46"/>
      <c r="C88" s="338" t="s">
        <v>231</v>
      </c>
      <c r="D88" s="338" t="s">
        <v>232</v>
      </c>
      <c r="E88" s="18" t="s">
        <v>223</v>
      </c>
      <c r="F88" s="339">
        <v>58.687</v>
      </c>
      <c r="G88" s="40"/>
      <c r="H88" s="46"/>
    </row>
    <row r="89" spans="1:8" s="2" customFormat="1" ht="16.8" customHeight="1">
      <c r="A89" s="40"/>
      <c r="B89" s="46"/>
      <c r="C89" s="338" t="s">
        <v>251</v>
      </c>
      <c r="D89" s="338" t="s">
        <v>252</v>
      </c>
      <c r="E89" s="18" t="s">
        <v>223</v>
      </c>
      <c r="F89" s="339">
        <v>63.2</v>
      </c>
      <c r="G89" s="40"/>
      <c r="H89" s="46"/>
    </row>
    <row r="90" spans="1:8" s="2" customFormat="1" ht="16.8" customHeight="1">
      <c r="A90" s="40"/>
      <c r="B90" s="46"/>
      <c r="C90" s="338" t="s">
        <v>260</v>
      </c>
      <c r="D90" s="338" t="s">
        <v>261</v>
      </c>
      <c r="E90" s="18" t="s">
        <v>262</v>
      </c>
      <c r="F90" s="339">
        <v>116.92</v>
      </c>
      <c r="G90" s="40"/>
      <c r="H90" s="46"/>
    </row>
    <row r="91" spans="1:8" s="2" customFormat="1" ht="16.8" customHeight="1">
      <c r="A91" s="40"/>
      <c r="B91" s="46"/>
      <c r="C91" s="338" t="s">
        <v>267</v>
      </c>
      <c r="D91" s="338" t="s">
        <v>268</v>
      </c>
      <c r="E91" s="18" t="s">
        <v>223</v>
      </c>
      <c r="F91" s="339">
        <v>63.2</v>
      </c>
      <c r="G91" s="40"/>
      <c r="H91" s="46"/>
    </row>
    <row r="92" spans="1:8" s="2" customFormat="1" ht="16.8" customHeight="1">
      <c r="A92" s="40"/>
      <c r="B92" s="46"/>
      <c r="C92" s="334" t="s">
        <v>150</v>
      </c>
      <c r="D92" s="335" t="s">
        <v>1</v>
      </c>
      <c r="E92" s="336" t="s">
        <v>1</v>
      </c>
      <c r="F92" s="337">
        <v>1.72800000000001</v>
      </c>
      <c r="G92" s="40"/>
      <c r="H92" s="46"/>
    </row>
    <row r="93" spans="1:8" s="2" customFormat="1" ht="16.8" customHeight="1">
      <c r="A93" s="40"/>
      <c r="B93" s="46"/>
      <c r="C93" s="338" t="s">
        <v>1</v>
      </c>
      <c r="D93" s="338" t="s">
        <v>402</v>
      </c>
      <c r="E93" s="18" t="s">
        <v>1</v>
      </c>
      <c r="F93" s="339">
        <v>117.76</v>
      </c>
      <c r="G93" s="40"/>
      <c r="H93" s="46"/>
    </row>
    <row r="94" spans="1:8" s="2" customFormat="1" ht="16.8" customHeight="1">
      <c r="A94" s="40"/>
      <c r="B94" s="46"/>
      <c r="C94" s="338" t="s">
        <v>1</v>
      </c>
      <c r="D94" s="338" t="s">
        <v>403</v>
      </c>
      <c r="E94" s="18" t="s">
        <v>1</v>
      </c>
      <c r="F94" s="339">
        <v>0</v>
      </c>
      <c r="G94" s="40"/>
      <c r="H94" s="46"/>
    </row>
    <row r="95" spans="1:8" s="2" customFormat="1" ht="16.8" customHeight="1">
      <c r="A95" s="40"/>
      <c r="B95" s="46"/>
      <c r="C95" s="338" t="s">
        <v>1</v>
      </c>
      <c r="D95" s="338" t="s">
        <v>404</v>
      </c>
      <c r="E95" s="18" t="s">
        <v>1</v>
      </c>
      <c r="F95" s="339">
        <v>-1.35</v>
      </c>
      <c r="G95" s="40"/>
      <c r="H95" s="46"/>
    </row>
    <row r="96" spans="1:8" s="2" customFormat="1" ht="16.8" customHeight="1">
      <c r="A96" s="40"/>
      <c r="B96" s="46"/>
      <c r="C96" s="338" t="s">
        <v>1</v>
      </c>
      <c r="D96" s="338" t="s">
        <v>405</v>
      </c>
      <c r="E96" s="18" t="s">
        <v>1</v>
      </c>
      <c r="F96" s="339">
        <v>0</v>
      </c>
      <c r="G96" s="40"/>
      <c r="H96" s="46"/>
    </row>
    <row r="97" spans="1:8" s="2" customFormat="1" ht="16.8" customHeight="1">
      <c r="A97" s="40"/>
      <c r="B97" s="46"/>
      <c r="C97" s="338" t="s">
        <v>1</v>
      </c>
      <c r="D97" s="338" t="s">
        <v>406</v>
      </c>
      <c r="E97" s="18" t="s">
        <v>1</v>
      </c>
      <c r="F97" s="339">
        <v>-0.378</v>
      </c>
      <c r="G97" s="40"/>
      <c r="H97" s="46"/>
    </row>
    <row r="98" spans="1:8" s="2" customFormat="1" ht="16.8" customHeight="1">
      <c r="A98" s="40"/>
      <c r="B98" s="46"/>
      <c r="C98" s="338" t="s">
        <v>1</v>
      </c>
      <c r="D98" s="338" t="s">
        <v>407</v>
      </c>
      <c r="E98" s="18" t="s">
        <v>1</v>
      </c>
      <c r="F98" s="339">
        <v>-47.25</v>
      </c>
      <c r="G98" s="40"/>
      <c r="H98" s="46"/>
    </row>
    <row r="99" spans="1:8" s="2" customFormat="1" ht="16.8" customHeight="1">
      <c r="A99" s="40"/>
      <c r="B99" s="46"/>
      <c r="C99" s="338" t="s">
        <v>1</v>
      </c>
      <c r="D99" s="338" t="s">
        <v>408</v>
      </c>
      <c r="E99" s="18" t="s">
        <v>1</v>
      </c>
      <c r="F99" s="339">
        <v>-12.96</v>
      </c>
      <c r="G99" s="40"/>
      <c r="H99" s="46"/>
    </row>
    <row r="100" spans="1:8" s="2" customFormat="1" ht="16.8" customHeight="1">
      <c r="A100" s="40"/>
      <c r="B100" s="46"/>
      <c r="C100" s="338" t="s">
        <v>1</v>
      </c>
      <c r="D100" s="338" t="s">
        <v>409</v>
      </c>
      <c r="E100" s="18" t="s">
        <v>1</v>
      </c>
      <c r="F100" s="339">
        <v>-0.144</v>
      </c>
      <c r="G100" s="40"/>
      <c r="H100" s="46"/>
    </row>
    <row r="101" spans="1:8" s="2" customFormat="1" ht="16.8" customHeight="1">
      <c r="A101" s="40"/>
      <c r="B101" s="46"/>
      <c r="C101" s="338" t="s">
        <v>1</v>
      </c>
      <c r="D101" s="338" t="s">
        <v>410</v>
      </c>
      <c r="E101" s="18" t="s">
        <v>1</v>
      </c>
      <c r="F101" s="339">
        <v>0</v>
      </c>
      <c r="G101" s="40"/>
      <c r="H101" s="46"/>
    </row>
    <row r="102" spans="1:8" s="2" customFormat="1" ht="16.8" customHeight="1">
      <c r="A102" s="40"/>
      <c r="B102" s="46"/>
      <c r="C102" s="338" t="s">
        <v>1</v>
      </c>
      <c r="D102" s="338" t="s">
        <v>411</v>
      </c>
      <c r="E102" s="18" t="s">
        <v>1</v>
      </c>
      <c r="F102" s="339">
        <v>-53.95</v>
      </c>
      <c r="G102" s="40"/>
      <c r="H102" s="46"/>
    </row>
    <row r="103" spans="1:8" s="2" customFormat="1" ht="16.8" customHeight="1">
      <c r="A103" s="40"/>
      <c r="B103" s="46"/>
      <c r="C103" s="338" t="s">
        <v>150</v>
      </c>
      <c r="D103" s="338" t="s">
        <v>412</v>
      </c>
      <c r="E103" s="18" t="s">
        <v>1</v>
      </c>
      <c r="F103" s="339">
        <v>1.72800000000001</v>
      </c>
      <c r="G103" s="40"/>
      <c r="H103" s="46"/>
    </row>
    <row r="104" spans="1:8" s="2" customFormat="1" ht="16.8" customHeight="1">
      <c r="A104" s="40"/>
      <c r="B104" s="46"/>
      <c r="C104" s="340" t="s">
        <v>1088</v>
      </c>
      <c r="D104" s="40"/>
      <c r="E104" s="40"/>
      <c r="F104" s="40"/>
      <c r="G104" s="40"/>
      <c r="H104" s="46"/>
    </row>
    <row r="105" spans="1:8" s="2" customFormat="1" ht="16.8" customHeight="1">
      <c r="A105" s="40"/>
      <c r="B105" s="46"/>
      <c r="C105" s="338" t="s">
        <v>399</v>
      </c>
      <c r="D105" s="338" t="s">
        <v>400</v>
      </c>
      <c r="E105" s="18" t="s">
        <v>262</v>
      </c>
      <c r="F105" s="339">
        <v>1.728</v>
      </c>
      <c r="G105" s="40"/>
      <c r="H105" s="46"/>
    </row>
    <row r="106" spans="1:8" s="2" customFormat="1" ht="16.8" customHeight="1">
      <c r="A106" s="40"/>
      <c r="B106" s="46"/>
      <c r="C106" s="338" t="s">
        <v>353</v>
      </c>
      <c r="D106" s="338" t="s">
        <v>354</v>
      </c>
      <c r="E106" s="18" t="s">
        <v>262</v>
      </c>
      <c r="F106" s="339">
        <v>2.106</v>
      </c>
      <c r="G106" s="40"/>
      <c r="H106" s="46"/>
    </row>
    <row r="107" spans="1:8" s="2" customFormat="1" ht="16.8" customHeight="1">
      <c r="A107" s="40"/>
      <c r="B107" s="46"/>
      <c r="C107" s="338" t="s">
        <v>357</v>
      </c>
      <c r="D107" s="338" t="s">
        <v>358</v>
      </c>
      <c r="E107" s="18" t="s">
        <v>262</v>
      </c>
      <c r="F107" s="339">
        <v>10.53</v>
      </c>
      <c r="G107" s="40"/>
      <c r="H107" s="46"/>
    </row>
    <row r="108" spans="1:8" s="2" customFormat="1" ht="16.8" customHeight="1">
      <c r="A108" s="40"/>
      <c r="B108" s="46"/>
      <c r="C108" s="338" t="s">
        <v>380</v>
      </c>
      <c r="D108" s="338" t="s">
        <v>381</v>
      </c>
      <c r="E108" s="18" t="s">
        <v>262</v>
      </c>
      <c r="F108" s="339">
        <v>2.106</v>
      </c>
      <c r="G108" s="40"/>
      <c r="H108" s="46"/>
    </row>
    <row r="109" spans="1:8" s="2" customFormat="1" ht="16.8" customHeight="1">
      <c r="A109" s="40"/>
      <c r="B109" s="46"/>
      <c r="C109" s="334" t="s">
        <v>143</v>
      </c>
      <c r="D109" s="335" t="s">
        <v>1</v>
      </c>
      <c r="E109" s="336" t="s">
        <v>1</v>
      </c>
      <c r="F109" s="337">
        <v>47.25</v>
      </c>
      <c r="G109" s="40"/>
      <c r="H109" s="46"/>
    </row>
    <row r="110" spans="1:8" s="2" customFormat="1" ht="16.8" customHeight="1">
      <c r="A110" s="40"/>
      <c r="B110" s="46"/>
      <c r="C110" s="338" t="s">
        <v>1</v>
      </c>
      <c r="D110" s="338" t="s">
        <v>397</v>
      </c>
      <c r="E110" s="18" t="s">
        <v>1</v>
      </c>
      <c r="F110" s="339">
        <v>47.25</v>
      </c>
      <c r="G110" s="40"/>
      <c r="H110" s="46"/>
    </row>
    <row r="111" spans="1:8" s="2" customFormat="1" ht="16.8" customHeight="1">
      <c r="A111" s="40"/>
      <c r="B111" s="46"/>
      <c r="C111" s="338" t="s">
        <v>143</v>
      </c>
      <c r="D111" s="338" t="s">
        <v>199</v>
      </c>
      <c r="E111" s="18" t="s">
        <v>1</v>
      </c>
      <c r="F111" s="339">
        <v>47.25</v>
      </c>
      <c r="G111" s="40"/>
      <c r="H111" s="46"/>
    </row>
    <row r="112" spans="1:8" s="2" customFormat="1" ht="16.8" customHeight="1">
      <c r="A112" s="40"/>
      <c r="B112" s="46"/>
      <c r="C112" s="340" t="s">
        <v>1088</v>
      </c>
      <c r="D112" s="40"/>
      <c r="E112" s="40"/>
      <c r="F112" s="40"/>
      <c r="G112" s="40"/>
      <c r="H112" s="46"/>
    </row>
    <row r="113" spans="1:8" s="2" customFormat="1" ht="16.8" customHeight="1">
      <c r="A113" s="40"/>
      <c r="B113" s="46"/>
      <c r="C113" s="338" t="s">
        <v>393</v>
      </c>
      <c r="D113" s="338" t="s">
        <v>394</v>
      </c>
      <c r="E113" s="18" t="s">
        <v>262</v>
      </c>
      <c r="F113" s="339">
        <v>60.21</v>
      </c>
      <c r="G113" s="40"/>
      <c r="H113" s="46"/>
    </row>
    <row r="114" spans="1:8" s="2" customFormat="1" ht="16.8" customHeight="1">
      <c r="A114" s="40"/>
      <c r="B114" s="46"/>
      <c r="C114" s="338" t="s">
        <v>334</v>
      </c>
      <c r="D114" s="338" t="s">
        <v>335</v>
      </c>
      <c r="E114" s="18" t="s">
        <v>262</v>
      </c>
      <c r="F114" s="339">
        <v>47.25</v>
      </c>
      <c r="G114" s="40"/>
      <c r="H114" s="46"/>
    </row>
    <row r="115" spans="1:8" s="2" customFormat="1" ht="16.8" customHeight="1">
      <c r="A115" s="40"/>
      <c r="B115" s="46"/>
      <c r="C115" s="338" t="s">
        <v>340</v>
      </c>
      <c r="D115" s="338" t="s">
        <v>341</v>
      </c>
      <c r="E115" s="18" t="s">
        <v>262</v>
      </c>
      <c r="F115" s="339">
        <v>236.25</v>
      </c>
      <c r="G115" s="40"/>
      <c r="H115" s="46"/>
    </row>
    <row r="116" spans="1:8" s="2" customFormat="1" ht="16.8" customHeight="1">
      <c r="A116" s="40"/>
      <c r="B116" s="46"/>
      <c r="C116" s="338" t="s">
        <v>399</v>
      </c>
      <c r="D116" s="338" t="s">
        <v>400</v>
      </c>
      <c r="E116" s="18" t="s">
        <v>262</v>
      </c>
      <c r="F116" s="339">
        <v>1.728</v>
      </c>
      <c r="G116" s="40"/>
      <c r="H116" s="46"/>
    </row>
    <row r="117" spans="1:8" s="2" customFormat="1" ht="16.8" customHeight="1">
      <c r="A117" s="40"/>
      <c r="B117" s="46"/>
      <c r="C117" s="334" t="s">
        <v>146</v>
      </c>
      <c r="D117" s="335" t="s">
        <v>1</v>
      </c>
      <c r="E117" s="336" t="s">
        <v>1</v>
      </c>
      <c r="F117" s="337">
        <v>0.378</v>
      </c>
      <c r="G117" s="40"/>
      <c r="H117" s="46"/>
    </row>
    <row r="118" spans="1:8" s="2" customFormat="1" ht="16.8" customHeight="1">
      <c r="A118" s="40"/>
      <c r="B118" s="46"/>
      <c r="C118" s="338" t="s">
        <v>1</v>
      </c>
      <c r="D118" s="338" t="s">
        <v>391</v>
      </c>
      <c r="E118" s="18" t="s">
        <v>1</v>
      </c>
      <c r="F118" s="339">
        <v>0.378</v>
      </c>
      <c r="G118" s="40"/>
      <c r="H118" s="46"/>
    </row>
    <row r="119" spans="1:8" s="2" customFormat="1" ht="16.8" customHeight="1">
      <c r="A119" s="40"/>
      <c r="B119" s="46"/>
      <c r="C119" s="338" t="s">
        <v>146</v>
      </c>
      <c r="D119" s="338" t="s">
        <v>199</v>
      </c>
      <c r="E119" s="18" t="s">
        <v>1</v>
      </c>
      <c r="F119" s="339">
        <v>0.378</v>
      </c>
      <c r="G119" s="40"/>
      <c r="H119" s="46"/>
    </row>
    <row r="120" spans="1:8" s="2" customFormat="1" ht="16.8" customHeight="1">
      <c r="A120" s="40"/>
      <c r="B120" s="46"/>
      <c r="C120" s="340" t="s">
        <v>1088</v>
      </c>
      <c r="D120" s="40"/>
      <c r="E120" s="40"/>
      <c r="F120" s="40"/>
      <c r="G120" s="40"/>
      <c r="H120" s="46"/>
    </row>
    <row r="121" spans="1:8" s="2" customFormat="1" ht="16.8" customHeight="1">
      <c r="A121" s="40"/>
      <c r="B121" s="46"/>
      <c r="C121" s="338" t="s">
        <v>388</v>
      </c>
      <c r="D121" s="338" t="s">
        <v>389</v>
      </c>
      <c r="E121" s="18" t="s">
        <v>262</v>
      </c>
      <c r="F121" s="339">
        <v>0.378</v>
      </c>
      <c r="G121" s="40"/>
      <c r="H121" s="46"/>
    </row>
    <row r="122" spans="1:8" s="2" customFormat="1" ht="16.8" customHeight="1">
      <c r="A122" s="40"/>
      <c r="B122" s="46"/>
      <c r="C122" s="338" t="s">
        <v>353</v>
      </c>
      <c r="D122" s="338" t="s">
        <v>354</v>
      </c>
      <c r="E122" s="18" t="s">
        <v>262</v>
      </c>
      <c r="F122" s="339">
        <v>2.106</v>
      </c>
      <c r="G122" s="40"/>
      <c r="H122" s="46"/>
    </row>
    <row r="123" spans="1:8" s="2" customFormat="1" ht="16.8" customHeight="1">
      <c r="A123" s="40"/>
      <c r="B123" s="46"/>
      <c r="C123" s="338" t="s">
        <v>357</v>
      </c>
      <c r="D123" s="338" t="s">
        <v>358</v>
      </c>
      <c r="E123" s="18" t="s">
        <v>262</v>
      </c>
      <c r="F123" s="339">
        <v>10.53</v>
      </c>
      <c r="G123" s="40"/>
      <c r="H123" s="46"/>
    </row>
    <row r="124" spans="1:8" s="2" customFormat="1" ht="16.8" customHeight="1">
      <c r="A124" s="40"/>
      <c r="B124" s="46"/>
      <c r="C124" s="338" t="s">
        <v>380</v>
      </c>
      <c r="D124" s="338" t="s">
        <v>381</v>
      </c>
      <c r="E124" s="18" t="s">
        <v>262</v>
      </c>
      <c r="F124" s="339">
        <v>2.106</v>
      </c>
      <c r="G124" s="40"/>
      <c r="H124" s="46"/>
    </row>
    <row r="125" spans="1:8" s="2" customFormat="1" ht="16.8" customHeight="1">
      <c r="A125" s="40"/>
      <c r="B125" s="46"/>
      <c r="C125" s="338" t="s">
        <v>399</v>
      </c>
      <c r="D125" s="338" t="s">
        <v>400</v>
      </c>
      <c r="E125" s="18" t="s">
        <v>262</v>
      </c>
      <c r="F125" s="339">
        <v>1.728</v>
      </c>
      <c r="G125" s="40"/>
      <c r="H125" s="46"/>
    </row>
    <row r="126" spans="1:8" s="2" customFormat="1" ht="16.8" customHeight="1">
      <c r="A126" s="40"/>
      <c r="B126" s="46"/>
      <c r="C126" s="334" t="s">
        <v>137</v>
      </c>
      <c r="D126" s="335" t="s">
        <v>1</v>
      </c>
      <c r="E126" s="336" t="s">
        <v>1</v>
      </c>
      <c r="F126" s="337">
        <v>12.6</v>
      </c>
      <c r="G126" s="40"/>
      <c r="H126" s="46"/>
    </row>
    <row r="127" spans="1:8" s="2" customFormat="1" ht="16.8" customHeight="1">
      <c r="A127" s="40"/>
      <c r="B127" s="46"/>
      <c r="C127" s="338" t="s">
        <v>1</v>
      </c>
      <c r="D127" s="338" t="s">
        <v>287</v>
      </c>
      <c r="E127" s="18" t="s">
        <v>1</v>
      </c>
      <c r="F127" s="339">
        <v>0</v>
      </c>
      <c r="G127" s="40"/>
      <c r="H127" s="46"/>
    </row>
    <row r="128" spans="1:8" s="2" customFormat="1" ht="16.8" customHeight="1">
      <c r="A128" s="40"/>
      <c r="B128" s="46"/>
      <c r="C128" s="338" t="s">
        <v>1</v>
      </c>
      <c r="D128" s="338" t="s">
        <v>288</v>
      </c>
      <c r="E128" s="18" t="s">
        <v>1</v>
      </c>
      <c r="F128" s="339">
        <v>0</v>
      </c>
      <c r="G128" s="40"/>
      <c r="H128" s="46"/>
    </row>
    <row r="129" spans="1:8" s="2" customFormat="1" ht="16.8" customHeight="1">
      <c r="A129" s="40"/>
      <c r="B129" s="46"/>
      <c r="C129" s="338" t="s">
        <v>1</v>
      </c>
      <c r="D129" s="338" t="s">
        <v>289</v>
      </c>
      <c r="E129" s="18" t="s">
        <v>1</v>
      </c>
      <c r="F129" s="339">
        <v>0</v>
      </c>
      <c r="G129" s="40"/>
      <c r="H129" s="46"/>
    </row>
    <row r="130" spans="1:8" s="2" customFormat="1" ht="16.8" customHeight="1">
      <c r="A130" s="40"/>
      <c r="B130" s="46"/>
      <c r="C130" s="338" t="s">
        <v>1</v>
      </c>
      <c r="D130" s="338" t="s">
        <v>290</v>
      </c>
      <c r="E130" s="18" t="s">
        <v>1</v>
      </c>
      <c r="F130" s="339">
        <v>0</v>
      </c>
      <c r="G130" s="40"/>
      <c r="H130" s="46"/>
    </row>
    <row r="131" spans="1:8" s="2" customFormat="1" ht="16.8" customHeight="1">
      <c r="A131" s="40"/>
      <c r="B131" s="46"/>
      <c r="C131" s="338" t="s">
        <v>1</v>
      </c>
      <c r="D131" s="338" t="s">
        <v>291</v>
      </c>
      <c r="E131" s="18" t="s">
        <v>1</v>
      </c>
      <c r="F131" s="339">
        <v>12.6</v>
      </c>
      <c r="G131" s="40"/>
      <c r="H131" s="46"/>
    </row>
    <row r="132" spans="1:8" s="2" customFormat="1" ht="16.8" customHeight="1">
      <c r="A132" s="40"/>
      <c r="B132" s="46"/>
      <c r="C132" s="338" t="s">
        <v>137</v>
      </c>
      <c r="D132" s="338" t="s">
        <v>199</v>
      </c>
      <c r="E132" s="18" t="s">
        <v>1</v>
      </c>
      <c r="F132" s="339">
        <v>12.6</v>
      </c>
      <c r="G132" s="40"/>
      <c r="H132" s="46"/>
    </row>
    <row r="133" spans="1:8" s="2" customFormat="1" ht="16.8" customHeight="1">
      <c r="A133" s="40"/>
      <c r="B133" s="46"/>
      <c r="C133" s="340" t="s">
        <v>1088</v>
      </c>
      <c r="D133" s="40"/>
      <c r="E133" s="40"/>
      <c r="F133" s="40"/>
      <c r="G133" s="40"/>
      <c r="H133" s="46"/>
    </row>
    <row r="134" spans="1:8" s="2" customFormat="1" ht="16.8" customHeight="1">
      <c r="A134" s="40"/>
      <c r="B134" s="46"/>
      <c r="C134" s="338" t="s">
        <v>284</v>
      </c>
      <c r="D134" s="338" t="s">
        <v>285</v>
      </c>
      <c r="E134" s="18" t="s">
        <v>223</v>
      </c>
      <c r="F134" s="339">
        <v>12.6</v>
      </c>
      <c r="G134" s="40"/>
      <c r="H134" s="46"/>
    </row>
    <row r="135" spans="1:8" s="2" customFormat="1" ht="16.8" customHeight="1">
      <c r="A135" s="40"/>
      <c r="B135" s="46"/>
      <c r="C135" s="338" t="s">
        <v>278</v>
      </c>
      <c r="D135" s="338" t="s">
        <v>279</v>
      </c>
      <c r="E135" s="18" t="s">
        <v>262</v>
      </c>
      <c r="F135" s="339">
        <v>28.98</v>
      </c>
      <c r="G135" s="40"/>
      <c r="H135" s="46"/>
    </row>
    <row r="136" spans="1:8" s="2" customFormat="1" ht="26.4" customHeight="1">
      <c r="A136" s="40"/>
      <c r="B136" s="46"/>
      <c r="C136" s="333" t="s">
        <v>1089</v>
      </c>
      <c r="D136" s="333" t="s">
        <v>102</v>
      </c>
      <c r="E136" s="40"/>
      <c r="F136" s="40"/>
      <c r="G136" s="40"/>
      <c r="H136" s="46"/>
    </row>
    <row r="137" spans="1:8" s="2" customFormat="1" ht="16.8" customHeight="1">
      <c r="A137" s="40"/>
      <c r="B137" s="46"/>
      <c r="C137" s="334" t="s">
        <v>436</v>
      </c>
      <c r="D137" s="335" t="s">
        <v>1</v>
      </c>
      <c r="E137" s="336" t="s">
        <v>1</v>
      </c>
      <c r="F137" s="337">
        <v>42.333</v>
      </c>
      <c r="G137" s="40"/>
      <c r="H137" s="46"/>
    </row>
    <row r="138" spans="1:8" s="2" customFormat="1" ht="16.8" customHeight="1">
      <c r="A138" s="40"/>
      <c r="B138" s="46"/>
      <c r="C138" s="338" t="s">
        <v>1</v>
      </c>
      <c r="D138" s="338" t="s">
        <v>472</v>
      </c>
      <c r="E138" s="18" t="s">
        <v>1</v>
      </c>
      <c r="F138" s="339">
        <v>0</v>
      </c>
      <c r="G138" s="40"/>
      <c r="H138" s="46"/>
    </row>
    <row r="139" spans="1:8" s="2" customFormat="1" ht="16.8" customHeight="1">
      <c r="A139" s="40"/>
      <c r="B139" s="46"/>
      <c r="C139" s="338" t="s">
        <v>1</v>
      </c>
      <c r="D139" s="338" t="s">
        <v>473</v>
      </c>
      <c r="E139" s="18" t="s">
        <v>1</v>
      </c>
      <c r="F139" s="339">
        <v>0</v>
      </c>
      <c r="G139" s="40"/>
      <c r="H139" s="46"/>
    </row>
    <row r="140" spans="1:8" s="2" customFormat="1" ht="16.8" customHeight="1">
      <c r="A140" s="40"/>
      <c r="B140" s="46"/>
      <c r="C140" s="338" t="s">
        <v>1</v>
      </c>
      <c r="D140" s="338" t="s">
        <v>474</v>
      </c>
      <c r="E140" s="18" t="s">
        <v>1</v>
      </c>
      <c r="F140" s="339">
        <v>42.333</v>
      </c>
      <c r="G140" s="40"/>
      <c r="H140" s="46"/>
    </row>
    <row r="141" spans="1:8" s="2" customFormat="1" ht="16.8" customHeight="1">
      <c r="A141" s="40"/>
      <c r="B141" s="46"/>
      <c r="C141" s="338" t="s">
        <v>436</v>
      </c>
      <c r="D141" s="338" t="s">
        <v>199</v>
      </c>
      <c r="E141" s="18" t="s">
        <v>1</v>
      </c>
      <c r="F141" s="339">
        <v>42.333</v>
      </c>
      <c r="G141" s="40"/>
      <c r="H141" s="46"/>
    </row>
    <row r="142" spans="1:8" s="2" customFormat="1" ht="16.8" customHeight="1">
      <c r="A142" s="40"/>
      <c r="B142" s="46"/>
      <c r="C142" s="340" t="s">
        <v>1088</v>
      </c>
      <c r="D142" s="40"/>
      <c r="E142" s="40"/>
      <c r="F142" s="40"/>
      <c r="G142" s="40"/>
      <c r="H142" s="46"/>
    </row>
    <row r="143" spans="1:8" s="2" customFormat="1" ht="16.8" customHeight="1">
      <c r="A143" s="40"/>
      <c r="B143" s="46"/>
      <c r="C143" s="338" t="s">
        <v>469</v>
      </c>
      <c r="D143" s="338" t="s">
        <v>470</v>
      </c>
      <c r="E143" s="18" t="s">
        <v>183</v>
      </c>
      <c r="F143" s="339">
        <v>42.333</v>
      </c>
      <c r="G143" s="40"/>
      <c r="H143" s="46"/>
    </row>
    <row r="144" spans="1:8" s="2" customFormat="1" ht="16.8" customHeight="1">
      <c r="A144" s="40"/>
      <c r="B144" s="46"/>
      <c r="C144" s="338" t="s">
        <v>475</v>
      </c>
      <c r="D144" s="338" t="s">
        <v>476</v>
      </c>
      <c r="E144" s="18" t="s">
        <v>183</v>
      </c>
      <c r="F144" s="339">
        <v>627.667</v>
      </c>
      <c r="G144" s="40"/>
      <c r="H144" s="46"/>
    </row>
    <row r="145" spans="1:8" s="2" customFormat="1" ht="16.8" customHeight="1">
      <c r="A145" s="40"/>
      <c r="B145" s="46"/>
      <c r="C145" s="334" t="s">
        <v>438</v>
      </c>
      <c r="D145" s="335" t="s">
        <v>1</v>
      </c>
      <c r="E145" s="336" t="s">
        <v>1</v>
      </c>
      <c r="F145" s="337">
        <v>338.664</v>
      </c>
      <c r="G145" s="40"/>
      <c r="H145" s="46"/>
    </row>
    <row r="146" spans="1:8" s="2" customFormat="1" ht="16.8" customHeight="1">
      <c r="A146" s="40"/>
      <c r="B146" s="46"/>
      <c r="C146" s="338" t="s">
        <v>1</v>
      </c>
      <c r="D146" s="338" t="s">
        <v>485</v>
      </c>
      <c r="E146" s="18" t="s">
        <v>1</v>
      </c>
      <c r="F146" s="339">
        <v>0</v>
      </c>
      <c r="G146" s="40"/>
      <c r="H146" s="46"/>
    </row>
    <row r="147" spans="1:8" s="2" customFormat="1" ht="16.8" customHeight="1">
      <c r="A147" s="40"/>
      <c r="B147" s="46"/>
      <c r="C147" s="338" t="s">
        <v>1</v>
      </c>
      <c r="D147" s="338" t="s">
        <v>486</v>
      </c>
      <c r="E147" s="18" t="s">
        <v>1</v>
      </c>
      <c r="F147" s="339">
        <v>0</v>
      </c>
      <c r="G147" s="40"/>
      <c r="H147" s="46"/>
    </row>
    <row r="148" spans="1:8" s="2" customFormat="1" ht="16.8" customHeight="1">
      <c r="A148" s="40"/>
      <c r="B148" s="46"/>
      <c r="C148" s="338" t="s">
        <v>1</v>
      </c>
      <c r="D148" s="338" t="s">
        <v>487</v>
      </c>
      <c r="E148" s="18" t="s">
        <v>1</v>
      </c>
      <c r="F148" s="339">
        <v>338.664</v>
      </c>
      <c r="G148" s="40"/>
      <c r="H148" s="46"/>
    </row>
    <row r="149" spans="1:8" s="2" customFormat="1" ht="16.8" customHeight="1">
      <c r="A149" s="40"/>
      <c r="B149" s="46"/>
      <c r="C149" s="338" t="s">
        <v>438</v>
      </c>
      <c r="D149" s="338" t="s">
        <v>199</v>
      </c>
      <c r="E149" s="18" t="s">
        <v>1</v>
      </c>
      <c r="F149" s="339">
        <v>338.664</v>
      </c>
      <c r="G149" s="40"/>
      <c r="H149" s="46"/>
    </row>
    <row r="150" spans="1:8" s="2" customFormat="1" ht="16.8" customHeight="1">
      <c r="A150" s="40"/>
      <c r="B150" s="46"/>
      <c r="C150" s="340" t="s">
        <v>1088</v>
      </c>
      <c r="D150" s="40"/>
      <c r="E150" s="40"/>
      <c r="F150" s="40"/>
      <c r="G150" s="40"/>
      <c r="H150" s="46"/>
    </row>
    <row r="151" spans="1:8" s="2" customFormat="1" ht="16.8" customHeight="1">
      <c r="A151" s="40"/>
      <c r="B151" s="46"/>
      <c r="C151" s="338" t="s">
        <v>482</v>
      </c>
      <c r="D151" s="338" t="s">
        <v>483</v>
      </c>
      <c r="E151" s="18" t="s">
        <v>183</v>
      </c>
      <c r="F151" s="339">
        <v>338.664</v>
      </c>
      <c r="G151" s="40"/>
      <c r="H151" s="46"/>
    </row>
    <row r="152" spans="1:8" s="2" customFormat="1" ht="16.8" customHeight="1">
      <c r="A152" s="40"/>
      <c r="B152" s="46"/>
      <c r="C152" s="338" t="s">
        <v>488</v>
      </c>
      <c r="D152" s="338" t="s">
        <v>489</v>
      </c>
      <c r="E152" s="18" t="s">
        <v>183</v>
      </c>
      <c r="F152" s="339">
        <v>1013.336</v>
      </c>
      <c r="G152" s="40"/>
      <c r="H152" s="46"/>
    </row>
    <row r="153" spans="1:8" s="2" customFormat="1" ht="16.8" customHeight="1">
      <c r="A153" s="40"/>
      <c r="B153" s="46"/>
      <c r="C153" s="334" t="s">
        <v>1090</v>
      </c>
      <c r="D153" s="335" t="s">
        <v>1</v>
      </c>
      <c r="E153" s="336" t="s">
        <v>1</v>
      </c>
      <c r="F153" s="337">
        <v>338.664</v>
      </c>
      <c r="G153" s="40"/>
      <c r="H153" s="46"/>
    </row>
    <row r="154" spans="1:8" s="2" customFormat="1" ht="16.8" customHeight="1">
      <c r="A154" s="40"/>
      <c r="B154" s="46"/>
      <c r="C154" s="334" t="s">
        <v>432</v>
      </c>
      <c r="D154" s="335" t="s">
        <v>1</v>
      </c>
      <c r="E154" s="336" t="s">
        <v>1</v>
      </c>
      <c r="F154" s="337">
        <v>40.216</v>
      </c>
      <c r="G154" s="40"/>
      <c r="H154" s="46"/>
    </row>
    <row r="155" spans="1:8" s="2" customFormat="1" ht="16.8" customHeight="1">
      <c r="A155" s="40"/>
      <c r="B155" s="46"/>
      <c r="C155" s="338" t="s">
        <v>1</v>
      </c>
      <c r="D155" s="338" t="s">
        <v>188</v>
      </c>
      <c r="E155" s="18" t="s">
        <v>1</v>
      </c>
      <c r="F155" s="339">
        <v>0</v>
      </c>
      <c r="G155" s="40"/>
      <c r="H155" s="46"/>
    </row>
    <row r="156" spans="1:8" s="2" customFormat="1" ht="16.8" customHeight="1">
      <c r="A156" s="40"/>
      <c r="B156" s="46"/>
      <c r="C156" s="338" t="s">
        <v>1</v>
      </c>
      <c r="D156" s="338" t="s">
        <v>189</v>
      </c>
      <c r="E156" s="18" t="s">
        <v>1</v>
      </c>
      <c r="F156" s="339">
        <v>0</v>
      </c>
      <c r="G156" s="40"/>
      <c r="H156" s="46"/>
    </row>
    <row r="157" spans="1:8" s="2" customFormat="1" ht="16.8" customHeight="1">
      <c r="A157" s="40"/>
      <c r="B157" s="46"/>
      <c r="C157" s="338" t="s">
        <v>1</v>
      </c>
      <c r="D157" s="338" t="s">
        <v>442</v>
      </c>
      <c r="E157" s="18" t="s">
        <v>1</v>
      </c>
      <c r="F157" s="339">
        <v>0</v>
      </c>
      <c r="G157" s="40"/>
      <c r="H157" s="46"/>
    </row>
    <row r="158" spans="1:8" s="2" customFormat="1" ht="16.8" customHeight="1">
      <c r="A158" s="40"/>
      <c r="B158" s="46"/>
      <c r="C158" s="338" t="s">
        <v>1</v>
      </c>
      <c r="D158" s="338" t="s">
        <v>191</v>
      </c>
      <c r="E158" s="18" t="s">
        <v>1</v>
      </c>
      <c r="F158" s="339">
        <v>0</v>
      </c>
      <c r="G158" s="40"/>
      <c r="H158" s="46"/>
    </row>
    <row r="159" spans="1:8" s="2" customFormat="1" ht="16.8" customHeight="1">
      <c r="A159" s="40"/>
      <c r="B159" s="46"/>
      <c r="C159" s="338" t="s">
        <v>1</v>
      </c>
      <c r="D159" s="338" t="s">
        <v>192</v>
      </c>
      <c r="E159" s="18" t="s">
        <v>1</v>
      </c>
      <c r="F159" s="339">
        <v>0</v>
      </c>
      <c r="G159" s="40"/>
      <c r="H159" s="46"/>
    </row>
    <row r="160" spans="1:8" s="2" customFormat="1" ht="16.8" customHeight="1">
      <c r="A160" s="40"/>
      <c r="B160" s="46"/>
      <c r="C160" s="338" t="s">
        <v>1</v>
      </c>
      <c r="D160" s="338" t="s">
        <v>443</v>
      </c>
      <c r="E160" s="18" t="s">
        <v>1</v>
      </c>
      <c r="F160" s="339">
        <v>0</v>
      </c>
      <c r="G160" s="40"/>
      <c r="H160" s="46"/>
    </row>
    <row r="161" spans="1:8" s="2" customFormat="1" ht="16.8" customHeight="1">
      <c r="A161" s="40"/>
      <c r="B161" s="46"/>
      <c r="C161" s="338" t="s">
        <v>1</v>
      </c>
      <c r="D161" s="338" t="s">
        <v>444</v>
      </c>
      <c r="E161" s="18" t="s">
        <v>1</v>
      </c>
      <c r="F161" s="339">
        <v>0</v>
      </c>
      <c r="G161" s="40"/>
      <c r="H161" s="46"/>
    </row>
    <row r="162" spans="1:8" s="2" customFormat="1" ht="16.8" customHeight="1">
      <c r="A162" s="40"/>
      <c r="B162" s="46"/>
      <c r="C162" s="338" t="s">
        <v>1</v>
      </c>
      <c r="D162" s="338" t="s">
        <v>445</v>
      </c>
      <c r="E162" s="18" t="s">
        <v>1</v>
      </c>
      <c r="F162" s="339">
        <v>0</v>
      </c>
      <c r="G162" s="40"/>
      <c r="H162" s="46"/>
    </row>
    <row r="163" spans="1:8" s="2" customFormat="1" ht="16.8" customHeight="1">
      <c r="A163" s="40"/>
      <c r="B163" s="46"/>
      <c r="C163" s="338" t="s">
        <v>1</v>
      </c>
      <c r="D163" s="338" t="s">
        <v>446</v>
      </c>
      <c r="E163" s="18" t="s">
        <v>1</v>
      </c>
      <c r="F163" s="339">
        <v>0</v>
      </c>
      <c r="G163" s="40"/>
      <c r="H163" s="46"/>
    </row>
    <row r="164" spans="1:8" s="2" customFormat="1" ht="16.8" customHeight="1">
      <c r="A164" s="40"/>
      <c r="B164" s="46"/>
      <c r="C164" s="338" t="s">
        <v>1</v>
      </c>
      <c r="D164" s="338" t="s">
        <v>447</v>
      </c>
      <c r="E164" s="18" t="s">
        <v>1</v>
      </c>
      <c r="F164" s="339">
        <v>6.35</v>
      </c>
      <c r="G164" s="40"/>
      <c r="H164" s="46"/>
    </row>
    <row r="165" spans="1:8" s="2" customFormat="1" ht="16.8" customHeight="1">
      <c r="A165" s="40"/>
      <c r="B165" s="46"/>
      <c r="C165" s="338" t="s">
        <v>1</v>
      </c>
      <c r="D165" s="338" t="s">
        <v>448</v>
      </c>
      <c r="E165" s="18" t="s">
        <v>1</v>
      </c>
      <c r="F165" s="339">
        <v>0</v>
      </c>
      <c r="G165" s="40"/>
      <c r="H165" s="46"/>
    </row>
    <row r="166" spans="1:8" s="2" customFormat="1" ht="16.8" customHeight="1">
      <c r="A166" s="40"/>
      <c r="B166" s="46"/>
      <c r="C166" s="338" t="s">
        <v>1</v>
      </c>
      <c r="D166" s="338" t="s">
        <v>449</v>
      </c>
      <c r="E166" s="18" t="s">
        <v>1</v>
      </c>
      <c r="F166" s="339">
        <v>33.866</v>
      </c>
      <c r="G166" s="40"/>
      <c r="H166" s="46"/>
    </row>
    <row r="167" spans="1:8" s="2" customFormat="1" ht="16.8" customHeight="1">
      <c r="A167" s="40"/>
      <c r="B167" s="46"/>
      <c r="C167" s="338" t="s">
        <v>432</v>
      </c>
      <c r="D167" s="338" t="s">
        <v>200</v>
      </c>
      <c r="E167" s="18" t="s">
        <v>1</v>
      </c>
      <c r="F167" s="339">
        <v>40.216</v>
      </c>
      <c r="G167" s="40"/>
      <c r="H167" s="46"/>
    </row>
    <row r="168" spans="1:8" s="2" customFormat="1" ht="16.8" customHeight="1">
      <c r="A168" s="40"/>
      <c r="B168" s="46"/>
      <c r="C168" s="340" t="s">
        <v>1088</v>
      </c>
      <c r="D168" s="40"/>
      <c r="E168" s="40"/>
      <c r="F168" s="40"/>
      <c r="G168" s="40"/>
      <c r="H168" s="46"/>
    </row>
    <row r="169" spans="1:8" s="2" customFormat="1" ht="16.8" customHeight="1">
      <c r="A169" s="40"/>
      <c r="B169" s="46"/>
      <c r="C169" s="338" t="s">
        <v>221</v>
      </c>
      <c r="D169" s="338" t="s">
        <v>222</v>
      </c>
      <c r="E169" s="18" t="s">
        <v>223</v>
      </c>
      <c r="F169" s="339">
        <v>40.216</v>
      </c>
      <c r="G169" s="40"/>
      <c r="H169" s="46"/>
    </row>
    <row r="170" spans="1:8" s="2" customFormat="1" ht="16.8" customHeight="1">
      <c r="A170" s="40"/>
      <c r="B170" s="46"/>
      <c r="C170" s="338" t="s">
        <v>450</v>
      </c>
      <c r="D170" s="338" t="s">
        <v>451</v>
      </c>
      <c r="E170" s="18" t="s">
        <v>223</v>
      </c>
      <c r="F170" s="339">
        <v>195.484</v>
      </c>
      <c r="G170" s="40"/>
      <c r="H170" s="46"/>
    </row>
    <row r="171" spans="1:8" s="2" customFormat="1" ht="16.8" customHeight="1">
      <c r="A171" s="40"/>
      <c r="B171" s="46"/>
      <c r="C171" s="338" t="s">
        <v>251</v>
      </c>
      <c r="D171" s="338" t="s">
        <v>252</v>
      </c>
      <c r="E171" s="18" t="s">
        <v>223</v>
      </c>
      <c r="F171" s="339">
        <v>235.7</v>
      </c>
      <c r="G171" s="40"/>
      <c r="H171" s="46"/>
    </row>
    <row r="172" spans="1:8" s="2" customFormat="1" ht="16.8" customHeight="1">
      <c r="A172" s="40"/>
      <c r="B172" s="46"/>
      <c r="C172" s="338" t="s">
        <v>255</v>
      </c>
      <c r="D172" s="338" t="s">
        <v>256</v>
      </c>
      <c r="E172" s="18" t="s">
        <v>223</v>
      </c>
      <c r="F172" s="339">
        <v>40.216</v>
      </c>
      <c r="G172" s="40"/>
      <c r="H172" s="46"/>
    </row>
    <row r="173" spans="1:8" s="2" customFormat="1" ht="16.8" customHeight="1">
      <c r="A173" s="40"/>
      <c r="B173" s="46"/>
      <c r="C173" s="338" t="s">
        <v>260</v>
      </c>
      <c r="D173" s="338" t="s">
        <v>261</v>
      </c>
      <c r="E173" s="18" t="s">
        <v>262</v>
      </c>
      <c r="F173" s="339">
        <v>436.045</v>
      </c>
      <c r="G173" s="40"/>
      <c r="H173" s="46"/>
    </row>
    <row r="174" spans="1:8" s="2" customFormat="1" ht="16.8" customHeight="1">
      <c r="A174" s="40"/>
      <c r="B174" s="46"/>
      <c r="C174" s="338" t="s">
        <v>267</v>
      </c>
      <c r="D174" s="338" t="s">
        <v>268</v>
      </c>
      <c r="E174" s="18" t="s">
        <v>223</v>
      </c>
      <c r="F174" s="339">
        <v>235.7</v>
      </c>
      <c r="G174" s="40"/>
      <c r="H174" s="46"/>
    </row>
    <row r="175" spans="1:8" s="2" customFormat="1" ht="16.8" customHeight="1">
      <c r="A175" s="40"/>
      <c r="B175" s="46"/>
      <c r="C175" s="334" t="s">
        <v>434</v>
      </c>
      <c r="D175" s="335" t="s">
        <v>1</v>
      </c>
      <c r="E175" s="336" t="s">
        <v>1</v>
      </c>
      <c r="F175" s="337">
        <v>195.484</v>
      </c>
      <c r="G175" s="40"/>
      <c r="H175" s="46"/>
    </row>
    <row r="176" spans="1:8" s="2" customFormat="1" ht="16.8" customHeight="1">
      <c r="A176" s="40"/>
      <c r="B176" s="46"/>
      <c r="C176" s="338" t="s">
        <v>1</v>
      </c>
      <c r="D176" s="338" t="s">
        <v>453</v>
      </c>
      <c r="E176" s="18" t="s">
        <v>1</v>
      </c>
      <c r="F176" s="339">
        <v>0</v>
      </c>
      <c r="G176" s="40"/>
      <c r="H176" s="46"/>
    </row>
    <row r="177" spans="1:8" s="2" customFormat="1" ht="16.8" customHeight="1">
      <c r="A177" s="40"/>
      <c r="B177" s="46"/>
      <c r="C177" s="338" t="s">
        <v>1</v>
      </c>
      <c r="D177" s="338" t="s">
        <v>454</v>
      </c>
      <c r="E177" s="18" t="s">
        <v>1</v>
      </c>
      <c r="F177" s="339">
        <v>0</v>
      </c>
      <c r="G177" s="40"/>
      <c r="H177" s="46"/>
    </row>
    <row r="178" spans="1:8" s="2" customFormat="1" ht="16.8" customHeight="1">
      <c r="A178" s="40"/>
      <c r="B178" s="46"/>
      <c r="C178" s="338" t="s">
        <v>1</v>
      </c>
      <c r="D178" s="338" t="s">
        <v>455</v>
      </c>
      <c r="E178" s="18" t="s">
        <v>1</v>
      </c>
      <c r="F178" s="339">
        <v>100.5</v>
      </c>
      <c r="G178" s="40"/>
      <c r="H178" s="46"/>
    </row>
    <row r="179" spans="1:8" s="2" customFormat="1" ht="16.8" customHeight="1">
      <c r="A179" s="40"/>
      <c r="B179" s="46"/>
      <c r="C179" s="338" t="s">
        <v>1</v>
      </c>
      <c r="D179" s="338" t="s">
        <v>456</v>
      </c>
      <c r="E179" s="18" t="s">
        <v>1</v>
      </c>
      <c r="F179" s="339">
        <v>0</v>
      </c>
      <c r="G179" s="40"/>
      <c r="H179" s="46"/>
    </row>
    <row r="180" spans="1:8" s="2" customFormat="1" ht="16.8" customHeight="1">
      <c r="A180" s="40"/>
      <c r="B180" s="46"/>
      <c r="C180" s="338" t="s">
        <v>1</v>
      </c>
      <c r="D180" s="338" t="s">
        <v>457</v>
      </c>
      <c r="E180" s="18" t="s">
        <v>1</v>
      </c>
      <c r="F180" s="339">
        <v>135.2</v>
      </c>
      <c r="G180" s="40"/>
      <c r="H180" s="46"/>
    </row>
    <row r="181" spans="1:8" s="2" customFormat="1" ht="16.8" customHeight="1">
      <c r="A181" s="40"/>
      <c r="B181" s="46"/>
      <c r="C181" s="338" t="s">
        <v>1</v>
      </c>
      <c r="D181" s="338" t="s">
        <v>458</v>
      </c>
      <c r="E181" s="18" t="s">
        <v>1</v>
      </c>
      <c r="F181" s="339">
        <v>0</v>
      </c>
      <c r="G181" s="40"/>
      <c r="H181" s="46"/>
    </row>
    <row r="182" spans="1:8" s="2" customFormat="1" ht="16.8" customHeight="1">
      <c r="A182" s="40"/>
      <c r="B182" s="46"/>
      <c r="C182" s="338" t="s">
        <v>1</v>
      </c>
      <c r="D182" s="338" t="s">
        <v>459</v>
      </c>
      <c r="E182" s="18" t="s">
        <v>1</v>
      </c>
      <c r="F182" s="339">
        <v>-40.216</v>
      </c>
      <c r="G182" s="40"/>
      <c r="H182" s="46"/>
    </row>
    <row r="183" spans="1:8" s="2" customFormat="1" ht="16.8" customHeight="1">
      <c r="A183" s="40"/>
      <c r="B183" s="46"/>
      <c r="C183" s="338" t="s">
        <v>434</v>
      </c>
      <c r="D183" s="338" t="s">
        <v>200</v>
      </c>
      <c r="E183" s="18" t="s">
        <v>1</v>
      </c>
      <c r="F183" s="339">
        <v>195.484</v>
      </c>
      <c r="G183" s="40"/>
      <c r="H183" s="46"/>
    </row>
    <row r="184" spans="1:8" s="2" customFormat="1" ht="16.8" customHeight="1">
      <c r="A184" s="40"/>
      <c r="B184" s="46"/>
      <c r="C184" s="340" t="s">
        <v>1088</v>
      </c>
      <c r="D184" s="40"/>
      <c r="E184" s="40"/>
      <c r="F184" s="40"/>
      <c r="G184" s="40"/>
      <c r="H184" s="46"/>
    </row>
    <row r="185" spans="1:8" s="2" customFormat="1" ht="16.8" customHeight="1">
      <c r="A185" s="40"/>
      <c r="B185" s="46"/>
      <c r="C185" s="338" t="s">
        <v>450</v>
      </c>
      <c r="D185" s="338" t="s">
        <v>451</v>
      </c>
      <c r="E185" s="18" t="s">
        <v>223</v>
      </c>
      <c r="F185" s="339">
        <v>195.484</v>
      </c>
      <c r="G185" s="40"/>
      <c r="H185" s="46"/>
    </row>
    <row r="186" spans="1:8" s="2" customFormat="1" ht="16.8" customHeight="1">
      <c r="A186" s="40"/>
      <c r="B186" s="46"/>
      <c r="C186" s="338" t="s">
        <v>251</v>
      </c>
      <c r="D186" s="338" t="s">
        <v>252</v>
      </c>
      <c r="E186" s="18" t="s">
        <v>223</v>
      </c>
      <c r="F186" s="339">
        <v>235.7</v>
      </c>
      <c r="G186" s="40"/>
      <c r="H186" s="46"/>
    </row>
    <row r="187" spans="1:8" s="2" customFormat="1" ht="16.8" customHeight="1">
      <c r="A187" s="40"/>
      <c r="B187" s="46"/>
      <c r="C187" s="338" t="s">
        <v>260</v>
      </c>
      <c r="D187" s="338" t="s">
        <v>261</v>
      </c>
      <c r="E187" s="18" t="s">
        <v>262</v>
      </c>
      <c r="F187" s="339">
        <v>436.045</v>
      </c>
      <c r="G187" s="40"/>
      <c r="H187" s="46"/>
    </row>
    <row r="188" spans="1:8" s="2" customFormat="1" ht="16.8" customHeight="1">
      <c r="A188" s="40"/>
      <c r="B188" s="46"/>
      <c r="C188" s="338" t="s">
        <v>267</v>
      </c>
      <c r="D188" s="338" t="s">
        <v>268</v>
      </c>
      <c r="E188" s="18" t="s">
        <v>223</v>
      </c>
      <c r="F188" s="339">
        <v>235.7</v>
      </c>
      <c r="G188" s="40"/>
      <c r="H188" s="46"/>
    </row>
    <row r="189" spans="1:8" s="2" customFormat="1" ht="26.4" customHeight="1">
      <c r="A189" s="40"/>
      <c r="B189" s="46"/>
      <c r="C189" s="333" t="s">
        <v>1091</v>
      </c>
      <c r="D189" s="333" t="s">
        <v>105</v>
      </c>
      <c r="E189" s="40"/>
      <c r="F189" s="40"/>
      <c r="G189" s="40"/>
      <c r="H189" s="46"/>
    </row>
    <row r="190" spans="1:8" s="2" customFormat="1" ht="16.8" customHeight="1">
      <c r="A190" s="40"/>
      <c r="B190" s="46"/>
      <c r="C190" s="334" t="s">
        <v>494</v>
      </c>
      <c r="D190" s="335" t="s">
        <v>1</v>
      </c>
      <c r="E190" s="336" t="s">
        <v>1</v>
      </c>
      <c r="F190" s="337">
        <v>15.11</v>
      </c>
      <c r="G190" s="40"/>
      <c r="H190" s="46"/>
    </row>
    <row r="191" spans="1:8" s="2" customFormat="1" ht="16.8" customHeight="1">
      <c r="A191" s="40"/>
      <c r="B191" s="46"/>
      <c r="C191" s="338" t="s">
        <v>1</v>
      </c>
      <c r="D191" s="338" t="s">
        <v>546</v>
      </c>
      <c r="E191" s="18" t="s">
        <v>1</v>
      </c>
      <c r="F191" s="339">
        <v>0</v>
      </c>
      <c r="G191" s="40"/>
      <c r="H191" s="46"/>
    </row>
    <row r="192" spans="1:8" s="2" customFormat="1" ht="16.8" customHeight="1">
      <c r="A192" s="40"/>
      <c r="B192" s="46"/>
      <c r="C192" s="338" t="s">
        <v>1</v>
      </c>
      <c r="D192" s="338" t="s">
        <v>547</v>
      </c>
      <c r="E192" s="18" t="s">
        <v>1</v>
      </c>
      <c r="F192" s="339">
        <v>0</v>
      </c>
      <c r="G192" s="40"/>
      <c r="H192" s="46"/>
    </row>
    <row r="193" spans="1:8" s="2" customFormat="1" ht="16.8" customHeight="1">
      <c r="A193" s="40"/>
      <c r="B193" s="46"/>
      <c r="C193" s="338" t="s">
        <v>1</v>
      </c>
      <c r="D193" s="338" t="s">
        <v>548</v>
      </c>
      <c r="E193" s="18" t="s">
        <v>1</v>
      </c>
      <c r="F193" s="339">
        <v>3.9</v>
      </c>
      <c r="G193" s="40"/>
      <c r="H193" s="46"/>
    </row>
    <row r="194" spans="1:8" s="2" customFormat="1" ht="16.8" customHeight="1">
      <c r="A194" s="40"/>
      <c r="B194" s="46"/>
      <c r="C194" s="338" t="s">
        <v>1</v>
      </c>
      <c r="D194" s="338" t="s">
        <v>549</v>
      </c>
      <c r="E194" s="18" t="s">
        <v>1</v>
      </c>
      <c r="F194" s="339">
        <v>0.9</v>
      </c>
      <c r="G194" s="40"/>
      <c r="H194" s="46"/>
    </row>
    <row r="195" spans="1:8" s="2" customFormat="1" ht="16.8" customHeight="1">
      <c r="A195" s="40"/>
      <c r="B195" s="46"/>
      <c r="C195" s="338" t="s">
        <v>1</v>
      </c>
      <c r="D195" s="338" t="s">
        <v>550</v>
      </c>
      <c r="E195" s="18" t="s">
        <v>1</v>
      </c>
      <c r="F195" s="339">
        <v>1.56</v>
      </c>
      <c r="G195" s="40"/>
      <c r="H195" s="46"/>
    </row>
    <row r="196" spans="1:8" s="2" customFormat="1" ht="16.8" customHeight="1">
      <c r="A196" s="40"/>
      <c r="B196" s="46"/>
      <c r="C196" s="338" t="s">
        <v>1</v>
      </c>
      <c r="D196" s="338" t="s">
        <v>551</v>
      </c>
      <c r="E196" s="18" t="s">
        <v>1</v>
      </c>
      <c r="F196" s="339">
        <v>0</v>
      </c>
      <c r="G196" s="40"/>
      <c r="H196" s="46"/>
    </row>
    <row r="197" spans="1:8" s="2" customFormat="1" ht="16.8" customHeight="1">
      <c r="A197" s="40"/>
      <c r="B197" s="46"/>
      <c r="C197" s="338" t="s">
        <v>1</v>
      </c>
      <c r="D197" s="338" t="s">
        <v>552</v>
      </c>
      <c r="E197" s="18" t="s">
        <v>1</v>
      </c>
      <c r="F197" s="339">
        <v>3.15</v>
      </c>
      <c r="G197" s="40"/>
      <c r="H197" s="46"/>
    </row>
    <row r="198" spans="1:8" s="2" customFormat="1" ht="16.8" customHeight="1">
      <c r="A198" s="40"/>
      <c r="B198" s="46"/>
      <c r="C198" s="338" t="s">
        <v>1</v>
      </c>
      <c r="D198" s="338" t="s">
        <v>553</v>
      </c>
      <c r="E198" s="18" t="s">
        <v>1</v>
      </c>
      <c r="F198" s="339">
        <v>0</v>
      </c>
      <c r="G198" s="40"/>
      <c r="H198" s="46"/>
    </row>
    <row r="199" spans="1:8" s="2" customFormat="1" ht="16.8" customHeight="1">
      <c r="A199" s="40"/>
      <c r="B199" s="46"/>
      <c r="C199" s="338" t="s">
        <v>1</v>
      </c>
      <c r="D199" s="338" t="s">
        <v>554</v>
      </c>
      <c r="E199" s="18" t="s">
        <v>1</v>
      </c>
      <c r="F199" s="339">
        <v>5.6</v>
      </c>
      <c r="G199" s="40"/>
      <c r="H199" s="46"/>
    </row>
    <row r="200" spans="1:8" s="2" customFormat="1" ht="16.8" customHeight="1">
      <c r="A200" s="40"/>
      <c r="B200" s="46"/>
      <c r="C200" s="338" t="s">
        <v>494</v>
      </c>
      <c r="D200" s="338" t="s">
        <v>200</v>
      </c>
      <c r="E200" s="18" t="s">
        <v>1</v>
      </c>
      <c r="F200" s="339">
        <v>15.11</v>
      </c>
      <c r="G200" s="40"/>
      <c r="H200" s="46"/>
    </row>
    <row r="201" spans="1:8" s="2" customFormat="1" ht="16.8" customHeight="1">
      <c r="A201" s="40"/>
      <c r="B201" s="46"/>
      <c r="C201" s="340" t="s">
        <v>1088</v>
      </c>
      <c r="D201" s="40"/>
      <c r="E201" s="40"/>
      <c r="F201" s="40"/>
      <c r="G201" s="40"/>
      <c r="H201" s="46"/>
    </row>
    <row r="202" spans="1:8" s="2" customFormat="1" ht="16.8" customHeight="1">
      <c r="A202" s="40"/>
      <c r="B202" s="46"/>
      <c r="C202" s="338" t="s">
        <v>242</v>
      </c>
      <c r="D202" s="338" t="s">
        <v>243</v>
      </c>
      <c r="E202" s="18" t="s">
        <v>223</v>
      </c>
      <c r="F202" s="339">
        <v>15.11</v>
      </c>
      <c r="G202" s="40"/>
      <c r="H202" s="46"/>
    </row>
    <row r="203" spans="1:8" s="2" customFormat="1" ht="16.8" customHeight="1">
      <c r="A203" s="40"/>
      <c r="B203" s="46"/>
      <c r="C203" s="338" t="s">
        <v>516</v>
      </c>
      <c r="D203" s="338" t="s">
        <v>517</v>
      </c>
      <c r="E203" s="18" t="s">
        <v>223</v>
      </c>
      <c r="F203" s="339">
        <v>2.493</v>
      </c>
      <c r="G203" s="40"/>
      <c r="H203" s="46"/>
    </row>
    <row r="204" spans="1:8" s="2" customFormat="1" ht="16.8" customHeight="1">
      <c r="A204" s="40"/>
      <c r="B204" s="46"/>
      <c r="C204" s="338" t="s">
        <v>221</v>
      </c>
      <c r="D204" s="338" t="s">
        <v>222</v>
      </c>
      <c r="E204" s="18" t="s">
        <v>223</v>
      </c>
      <c r="F204" s="339">
        <v>2.04</v>
      </c>
      <c r="G204" s="40"/>
      <c r="H204" s="46"/>
    </row>
    <row r="205" spans="1:8" s="2" customFormat="1" ht="16.8" customHeight="1">
      <c r="A205" s="40"/>
      <c r="B205" s="46"/>
      <c r="C205" s="334" t="s">
        <v>493</v>
      </c>
      <c r="D205" s="335" t="s">
        <v>1</v>
      </c>
      <c r="E205" s="336" t="s">
        <v>1</v>
      </c>
      <c r="F205" s="337">
        <v>6</v>
      </c>
      <c r="G205" s="40"/>
      <c r="H205" s="46"/>
    </row>
    <row r="206" spans="1:8" s="2" customFormat="1" ht="16.8" customHeight="1">
      <c r="A206" s="40"/>
      <c r="B206" s="46"/>
      <c r="C206" s="338" t="s">
        <v>1</v>
      </c>
      <c r="D206" s="338" t="s">
        <v>660</v>
      </c>
      <c r="E206" s="18" t="s">
        <v>1</v>
      </c>
      <c r="F206" s="339">
        <v>0</v>
      </c>
      <c r="G206" s="40"/>
      <c r="H206" s="46"/>
    </row>
    <row r="207" spans="1:8" s="2" customFormat="1" ht="16.8" customHeight="1">
      <c r="A207" s="40"/>
      <c r="B207" s="46"/>
      <c r="C207" s="338" t="s">
        <v>1</v>
      </c>
      <c r="D207" s="338" t="s">
        <v>661</v>
      </c>
      <c r="E207" s="18" t="s">
        <v>1</v>
      </c>
      <c r="F207" s="339">
        <v>0</v>
      </c>
      <c r="G207" s="40"/>
      <c r="H207" s="46"/>
    </row>
    <row r="208" spans="1:8" s="2" customFormat="1" ht="16.8" customHeight="1">
      <c r="A208" s="40"/>
      <c r="B208" s="46"/>
      <c r="C208" s="338" t="s">
        <v>1</v>
      </c>
      <c r="D208" s="338" t="s">
        <v>662</v>
      </c>
      <c r="E208" s="18" t="s">
        <v>1</v>
      </c>
      <c r="F208" s="339">
        <v>6</v>
      </c>
      <c r="G208" s="40"/>
      <c r="H208" s="46"/>
    </row>
    <row r="209" spans="1:8" s="2" customFormat="1" ht="16.8" customHeight="1">
      <c r="A209" s="40"/>
      <c r="B209" s="46"/>
      <c r="C209" s="338" t="s">
        <v>493</v>
      </c>
      <c r="D209" s="338" t="s">
        <v>199</v>
      </c>
      <c r="E209" s="18" t="s">
        <v>1</v>
      </c>
      <c r="F209" s="339">
        <v>6</v>
      </c>
      <c r="G209" s="40"/>
      <c r="H209" s="46"/>
    </row>
    <row r="210" spans="1:8" s="2" customFormat="1" ht="16.8" customHeight="1">
      <c r="A210" s="40"/>
      <c r="B210" s="46"/>
      <c r="C210" s="340" t="s">
        <v>1088</v>
      </c>
      <c r="D210" s="40"/>
      <c r="E210" s="40"/>
      <c r="F210" s="40"/>
      <c r="G210" s="40"/>
      <c r="H210" s="46"/>
    </row>
    <row r="211" spans="1:8" s="2" customFormat="1" ht="16.8" customHeight="1">
      <c r="A211" s="40"/>
      <c r="B211" s="46"/>
      <c r="C211" s="338" t="s">
        <v>657</v>
      </c>
      <c r="D211" s="338" t="s">
        <v>658</v>
      </c>
      <c r="E211" s="18" t="s">
        <v>298</v>
      </c>
      <c r="F211" s="339">
        <v>6</v>
      </c>
      <c r="G211" s="40"/>
      <c r="H211" s="46"/>
    </row>
    <row r="212" spans="1:8" s="2" customFormat="1" ht="16.8" customHeight="1">
      <c r="A212" s="40"/>
      <c r="B212" s="46"/>
      <c r="C212" s="338" t="s">
        <v>663</v>
      </c>
      <c r="D212" s="338" t="s">
        <v>664</v>
      </c>
      <c r="E212" s="18" t="s">
        <v>298</v>
      </c>
      <c r="F212" s="339">
        <v>6</v>
      </c>
      <c r="G212" s="40"/>
      <c r="H212" s="46"/>
    </row>
    <row r="213" spans="1:8" s="2" customFormat="1" ht="16.8" customHeight="1">
      <c r="A213" s="40"/>
      <c r="B213" s="46"/>
      <c r="C213" s="334" t="s">
        <v>504</v>
      </c>
      <c r="D213" s="335" t="s">
        <v>1</v>
      </c>
      <c r="E213" s="336" t="s">
        <v>1</v>
      </c>
      <c r="F213" s="337">
        <v>18.504</v>
      </c>
      <c r="G213" s="40"/>
      <c r="H213" s="46"/>
    </row>
    <row r="214" spans="1:8" s="2" customFormat="1" ht="16.8" customHeight="1">
      <c r="A214" s="40"/>
      <c r="B214" s="46"/>
      <c r="C214" s="338" t="s">
        <v>1</v>
      </c>
      <c r="D214" s="338" t="s">
        <v>496</v>
      </c>
      <c r="E214" s="18" t="s">
        <v>1</v>
      </c>
      <c r="F214" s="339">
        <v>2.04</v>
      </c>
      <c r="G214" s="40"/>
      <c r="H214" s="46"/>
    </row>
    <row r="215" spans="1:8" s="2" customFormat="1" ht="16.8" customHeight="1">
      <c r="A215" s="40"/>
      <c r="B215" s="46"/>
      <c r="C215" s="338" t="s">
        <v>1</v>
      </c>
      <c r="D215" s="338" t="s">
        <v>498</v>
      </c>
      <c r="E215" s="18" t="s">
        <v>1</v>
      </c>
      <c r="F215" s="339">
        <v>16.464</v>
      </c>
      <c r="G215" s="40"/>
      <c r="H215" s="46"/>
    </row>
    <row r="216" spans="1:8" s="2" customFormat="1" ht="16.8" customHeight="1">
      <c r="A216" s="40"/>
      <c r="B216" s="46"/>
      <c r="C216" s="338" t="s">
        <v>504</v>
      </c>
      <c r="D216" s="338" t="s">
        <v>200</v>
      </c>
      <c r="E216" s="18" t="s">
        <v>1</v>
      </c>
      <c r="F216" s="339">
        <v>18.504</v>
      </c>
      <c r="G216" s="40"/>
      <c r="H216" s="46"/>
    </row>
    <row r="217" spans="1:8" s="2" customFormat="1" ht="16.8" customHeight="1">
      <c r="A217" s="40"/>
      <c r="B217" s="46"/>
      <c r="C217" s="340" t="s">
        <v>1088</v>
      </c>
      <c r="D217" s="40"/>
      <c r="E217" s="40"/>
      <c r="F217" s="40"/>
      <c r="G217" s="40"/>
      <c r="H217" s="46"/>
    </row>
    <row r="218" spans="1:8" s="2" customFormat="1" ht="16.8" customHeight="1">
      <c r="A218" s="40"/>
      <c r="B218" s="46"/>
      <c r="C218" s="338" t="s">
        <v>251</v>
      </c>
      <c r="D218" s="338" t="s">
        <v>252</v>
      </c>
      <c r="E218" s="18" t="s">
        <v>223</v>
      </c>
      <c r="F218" s="339">
        <v>18.504</v>
      </c>
      <c r="G218" s="40"/>
      <c r="H218" s="46"/>
    </row>
    <row r="219" spans="1:8" s="2" customFormat="1" ht="16.8" customHeight="1">
      <c r="A219" s="40"/>
      <c r="B219" s="46"/>
      <c r="C219" s="338" t="s">
        <v>260</v>
      </c>
      <c r="D219" s="338" t="s">
        <v>261</v>
      </c>
      <c r="E219" s="18" t="s">
        <v>262</v>
      </c>
      <c r="F219" s="339">
        <v>73.81</v>
      </c>
      <c r="G219" s="40"/>
      <c r="H219" s="46"/>
    </row>
    <row r="220" spans="1:8" s="2" customFormat="1" ht="16.8" customHeight="1">
      <c r="A220" s="40"/>
      <c r="B220" s="46"/>
      <c r="C220" s="338" t="s">
        <v>267</v>
      </c>
      <c r="D220" s="338" t="s">
        <v>268</v>
      </c>
      <c r="E220" s="18" t="s">
        <v>223</v>
      </c>
      <c r="F220" s="339">
        <v>41.12</v>
      </c>
      <c r="G220" s="40"/>
      <c r="H220" s="46"/>
    </row>
    <row r="221" spans="1:8" s="2" customFormat="1" ht="16.8" customHeight="1">
      <c r="A221" s="40"/>
      <c r="B221" s="46"/>
      <c r="C221" s="334" t="s">
        <v>506</v>
      </c>
      <c r="D221" s="335" t="s">
        <v>1</v>
      </c>
      <c r="E221" s="336" t="s">
        <v>1</v>
      </c>
      <c r="F221" s="337">
        <v>22.616</v>
      </c>
      <c r="G221" s="40"/>
      <c r="H221" s="46"/>
    </row>
    <row r="222" spans="1:8" s="2" customFormat="1" ht="16.8" customHeight="1">
      <c r="A222" s="40"/>
      <c r="B222" s="46"/>
      <c r="C222" s="338" t="s">
        <v>1</v>
      </c>
      <c r="D222" s="338" t="s">
        <v>502</v>
      </c>
      <c r="E222" s="18" t="s">
        <v>1</v>
      </c>
      <c r="F222" s="339">
        <v>2.493</v>
      </c>
      <c r="G222" s="40"/>
      <c r="H222" s="46"/>
    </row>
    <row r="223" spans="1:8" s="2" customFormat="1" ht="16.8" customHeight="1">
      <c r="A223" s="40"/>
      <c r="B223" s="46"/>
      <c r="C223" s="338" t="s">
        <v>1</v>
      </c>
      <c r="D223" s="338" t="s">
        <v>500</v>
      </c>
      <c r="E223" s="18" t="s">
        <v>1</v>
      </c>
      <c r="F223" s="339">
        <v>20.123</v>
      </c>
      <c r="G223" s="40"/>
      <c r="H223" s="46"/>
    </row>
    <row r="224" spans="1:8" s="2" customFormat="1" ht="16.8" customHeight="1">
      <c r="A224" s="40"/>
      <c r="B224" s="46"/>
      <c r="C224" s="338" t="s">
        <v>506</v>
      </c>
      <c r="D224" s="338" t="s">
        <v>200</v>
      </c>
      <c r="E224" s="18" t="s">
        <v>1</v>
      </c>
      <c r="F224" s="339">
        <v>22.616</v>
      </c>
      <c r="G224" s="40"/>
      <c r="H224" s="46"/>
    </row>
    <row r="225" spans="1:8" s="2" customFormat="1" ht="16.8" customHeight="1">
      <c r="A225" s="40"/>
      <c r="B225" s="46"/>
      <c r="C225" s="340" t="s">
        <v>1088</v>
      </c>
      <c r="D225" s="40"/>
      <c r="E225" s="40"/>
      <c r="F225" s="40"/>
      <c r="G225" s="40"/>
      <c r="H225" s="46"/>
    </row>
    <row r="226" spans="1:8" s="2" customFormat="1" ht="16.8" customHeight="1">
      <c r="A226" s="40"/>
      <c r="B226" s="46"/>
      <c r="C226" s="338" t="s">
        <v>555</v>
      </c>
      <c r="D226" s="338" t="s">
        <v>556</v>
      </c>
      <c r="E226" s="18" t="s">
        <v>223</v>
      </c>
      <c r="F226" s="339">
        <v>22.616</v>
      </c>
      <c r="G226" s="40"/>
      <c r="H226" s="46"/>
    </row>
    <row r="227" spans="1:8" s="2" customFormat="1" ht="16.8" customHeight="1">
      <c r="A227" s="40"/>
      <c r="B227" s="46"/>
      <c r="C227" s="338" t="s">
        <v>260</v>
      </c>
      <c r="D227" s="338" t="s">
        <v>261</v>
      </c>
      <c r="E227" s="18" t="s">
        <v>262</v>
      </c>
      <c r="F227" s="339">
        <v>73.81</v>
      </c>
      <c r="G227" s="40"/>
      <c r="H227" s="46"/>
    </row>
    <row r="228" spans="1:8" s="2" customFormat="1" ht="16.8" customHeight="1">
      <c r="A228" s="40"/>
      <c r="B228" s="46"/>
      <c r="C228" s="338" t="s">
        <v>267</v>
      </c>
      <c r="D228" s="338" t="s">
        <v>268</v>
      </c>
      <c r="E228" s="18" t="s">
        <v>223</v>
      </c>
      <c r="F228" s="339">
        <v>41.12</v>
      </c>
      <c r="G228" s="40"/>
      <c r="H228" s="46"/>
    </row>
    <row r="229" spans="1:8" s="2" customFormat="1" ht="16.8" customHeight="1">
      <c r="A229" s="40"/>
      <c r="B229" s="46"/>
      <c r="C229" s="334" t="s">
        <v>496</v>
      </c>
      <c r="D229" s="335" t="s">
        <v>1</v>
      </c>
      <c r="E229" s="336" t="s">
        <v>1</v>
      </c>
      <c r="F229" s="337">
        <v>2.04</v>
      </c>
      <c r="G229" s="40"/>
      <c r="H229" s="46"/>
    </row>
    <row r="230" spans="1:8" s="2" customFormat="1" ht="16.8" customHeight="1">
      <c r="A230" s="40"/>
      <c r="B230" s="46"/>
      <c r="C230" s="338" t="s">
        <v>1</v>
      </c>
      <c r="D230" s="338" t="s">
        <v>536</v>
      </c>
      <c r="E230" s="18" t="s">
        <v>1</v>
      </c>
      <c r="F230" s="339">
        <v>0</v>
      </c>
      <c r="G230" s="40"/>
      <c r="H230" s="46"/>
    </row>
    <row r="231" spans="1:8" s="2" customFormat="1" ht="16.8" customHeight="1">
      <c r="A231" s="40"/>
      <c r="B231" s="46"/>
      <c r="C231" s="338" t="s">
        <v>1</v>
      </c>
      <c r="D231" s="338" t="s">
        <v>537</v>
      </c>
      <c r="E231" s="18" t="s">
        <v>1</v>
      </c>
      <c r="F231" s="339">
        <v>0</v>
      </c>
      <c r="G231" s="40"/>
      <c r="H231" s="46"/>
    </row>
    <row r="232" spans="1:8" s="2" customFormat="1" ht="16.8" customHeight="1">
      <c r="A232" s="40"/>
      <c r="B232" s="46"/>
      <c r="C232" s="338" t="s">
        <v>1</v>
      </c>
      <c r="D232" s="338" t="s">
        <v>538</v>
      </c>
      <c r="E232" s="18" t="s">
        <v>1</v>
      </c>
      <c r="F232" s="339">
        <v>0</v>
      </c>
      <c r="G232" s="40"/>
      <c r="H232" s="46"/>
    </row>
    <row r="233" spans="1:8" s="2" customFormat="1" ht="16.8" customHeight="1">
      <c r="A233" s="40"/>
      <c r="B233" s="46"/>
      <c r="C233" s="338" t="s">
        <v>1</v>
      </c>
      <c r="D233" s="338" t="s">
        <v>539</v>
      </c>
      <c r="E233" s="18" t="s">
        <v>1</v>
      </c>
      <c r="F233" s="339">
        <v>2.04</v>
      </c>
      <c r="G233" s="40"/>
      <c r="H233" s="46"/>
    </row>
    <row r="234" spans="1:8" s="2" customFormat="1" ht="16.8" customHeight="1">
      <c r="A234" s="40"/>
      <c r="B234" s="46"/>
      <c r="C234" s="338" t="s">
        <v>496</v>
      </c>
      <c r="D234" s="338" t="s">
        <v>200</v>
      </c>
      <c r="E234" s="18" t="s">
        <v>1</v>
      </c>
      <c r="F234" s="339">
        <v>2.04</v>
      </c>
      <c r="G234" s="40"/>
      <c r="H234" s="46"/>
    </row>
    <row r="235" spans="1:8" s="2" customFormat="1" ht="16.8" customHeight="1">
      <c r="A235" s="40"/>
      <c r="B235" s="46"/>
      <c r="C235" s="340" t="s">
        <v>1088</v>
      </c>
      <c r="D235" s="40"/>
      <c r="E235" s="40"/>
      <c r="F235" s="40"/>
      <c r="G235" s="40"/>
      <c r="H235" s="46"/>
    </row>
    <row r="236" spans="1:8" s="2" customFormat="1" ht="16.8" customHeight="1">
      <c r="A236" s="40"/>
      <c r="B236" s="46"/>
      <c r="C236" s="338" t="s">
        <v>221</v>
      </c>
      <c r="D236" s="338" t="s">
        <v>222</v>
      </c>
      <c r="E236" s="18" t="s">
        <v>223</v>
      </c>
      <c r="F236" s="339">
        <v>2.04</v>
      </c>
      <c r="G236" s="40"/>
      <c r="H236" s="46"/>
    </row>
    <row r="237" spans="1:8" s="2" customFormat="1" ht="16.8" customHeight="1">
      <c r="A237" s="40"/>
      <c r="B237" s="46"/>
      <c r="C237" s="338" t="s">
        <v>231</v>
      </c>
      <c r="D237" s="338" t="s">
        <v>232</v>
      </c>
      <c r="E237" s="18" t="s">
        <v>223</v>
      </c>
      <c r="F237" s="339">
        <v>16.464</v>
      </c>
      <c r="G237" s="40"/>
      <c r="H237" s="46"/>
    </row>
    <row r="238" spans="1:8" s="2" customFormat="1" ht="16.8" customHeight="1">
      <c r="A238" s="40"/>
      <c r="B238" s="46"/>
      <c r="C238" s="338" t="s">
        <v>251</v>
      </c>
      <c r="D238" s="338" t="s">
        <v>252</v>
      </c>
      <c r="E238" s="18" t="s">
        <v>223</v>
      </c>
      <c r="F238" s="339">
        <v>18.504</v>
      </c>
      <c r="G238" s="40"/>
      <c r="H238" s="46"/>
    </row>
    <row r="239" spans="1:8" s="2" customFormat="1" ht="16.8" customHeight="1">
      <c r="A239" s="40"/>
      <c r="B239" s="46"/>
      <c r="C239" s="338" t="s">
        <v>255</v>
      </c>
      <c r="D239" s="338" t="s">
        <v>256</v>
      </c>
      <c r="E239" s="18" t="s">
        <v>223</v>
      </c>
      <c r="F239" s="339">
        <v>2.04</v>
      </c>
      <c r="G239" s="40"/>
      <c r="H239" s="46"/>
    </row>
    <row r="240" spans="1:8" s="2" customFormat="1" ht="16.8" customHeight="1">
      <c r="A240" s="40"/>
      <c r="B240" s="46"/>
      <c r="C240" s="334" t="s">
        <v>502</v>
      </c>
      <c r="D240" s="335" t="s">
        <v>1</v>
      </c>
      <c r="E240" s="336" t="s">
        <v>1</v>
      </c>
      <c r="F240" s="337">
        <v>2.493</v>
      </c>
      <c r="G240" s="40"/>
      <c r="H240" s="46"/>
    </row>
    <row r="241" spans="1:8" s="2" customFormat="1" ht="16.8" customHeight="1">
      <c r="A241" s="40"/>
      <c r="B241" s="46"/>
      <c r="C241" s="338" t="s">
        <v>1</v>
      </c>
      <c r="D241" s="338" t="s">
        <v>188</v>
      </c>
      <c r="E241" s="18" t="s">
        <v>1</v>
      </c>
      <c r="F241" s="339">
        <v>0</v>
      </c>
      <c r="G241" s="40"/>
      <c r="H241" s="46"/>
    </row>
    <row r="242" spans="1:8" s="2" customFormat="1" ht="16.8" customHeight="1">
      <c r="A242" s="40"/>
      <c r="B242" s="46"/>
      <c r="C242" s="338" t="s">
        <v>1</v>
      </c>
      <c r="D242" s="338" t="s">
        <v>189</v>
      </c>
      <c r="E242" s="18" t="s">
        <v>1</v>
      </c>
      <c r="F242" s="339">
        <v>0</v>
      </c>
      <c r="G242" s="40"/>
      <c r="H242" s="46"/>
    </row>
    <row r="243" spans="1:8" s="2" customFormat="1" ht="16.8" customHeight="1">
      <c r="A243" s="40"/>
      <c r="B243" s="46"/>
      <c r="C243" s="338" t="s">
        <v>1</v>
      </c>
      <c r="D243" s="338" t="s">
        <v>519</v>
      </c>
      <c r="E243" s="18" t="s">
        <v>1</v>
      </c>
      <c r="F243" s="339">
        <v>0</v>
      </c>
      <c r="G243" s="40"/>
      <c r="H243" s="46"/>
    </row>
    <row r="244" spans="1:8" s="2" customFormat="1" ht="16.8" customHeight="1">
      <c r="A244" s="40"/>
      <c r="B244" s="46"/>
      <c r="C244" s="338" t="s">
        <v>1</v>
      </c>
      <c r="D244" s="338" t="s">
        <v>191</v>
      </c>
      <c r="E244" s="18" t="s">
        <v>1</v>
      </c>
      <c r="F244" s="339">
        <v>0</v>
      </c>
      <c r="G244" s="40"/>
      <c r="H244" s="46"/>
    </row>
    <row r="245" spans="1:8" s="2" customFormat="1" ht="16.8" customHeight="1">
      <c r="A245" s="40"/>
      <c r="B245" s="46"/>
      <c r="C245" s="338" t="s">
        <v>1</v>
      </c>
      <c r="D245" s="338" t="s">
        <v>192</v>
      </c>
      <c r="E245" s="18" t="s">
        <v>1</v>
      </c>
      <c r="F245" s="339">
        <v>0</v>
      </c>
      <c r="G245" s="40"/>
      <c r="H245" s="46"/>
    </row>
    <row r="246" spans="1:8" s="2" customFormat="1" ht="16.8" customHeight="1">
      <c r="A246" s="40"/>
      <c r="B246" s="46"/>
      <c r="C246" s="338" t="s">
        <v>1</v>
      </c>
      <c r="D246" s="338" t="s">
        <v>520</v>
      </c>
      <c r="E246" s="18" t="s">
        <v>1</v>
      </c>
      <c r="F246" s="339">
        <v>0</v>
      </c>
      <c r="G246" s="40"/>
      <c r="H246" s="46"/>
    </row>
    <row r="247" spans="1:8" s="2" customFormat="1" ht="16.8" customHeight="1">
      <c r="A247" s="40"/>
      <c r="B247" s="46"/>
      <c r="C247" s="338" t="s">
        <v>1</v>
      </c>
      <c r="D247" s="338" t="s">
        <v>521</v>
      </c>
      <c r="E247" s="18" t="s">
        <v>1</v>
      </c>
      <c r="F247" s="339">
        <v>0</v>
      </c>
      <c r="G247" s="40"/>
      <c r="H247" s="46"/>
    </row>
    <row r="248" spans="1:8" s="2" customFormat="1" ht="16.8" customHeight="1">
      <c r="A248" s="40"/>
      <c r="B248" s="46"/>
      <c r="C248" s="338" t="s">
        <v>1</v>
      </c>
      <c r="D248" s="338" t="s">
        <v>522</v>
      </c>
      <c r="E248" s="18" t="s">
        <v>1</v>
      </c>
      <c r="F248" s="339">
        <v>0</v>
      </c>
      <c r="G248" s="40"/>
      <c r="H248" s="46"/>
    </row>
    <row r="249" spans="1:8" s="2" customFormat="1" ht="16.8" customHeight="1">
      <c r="A249" s="40"/>
      <c r="B249" s="46"/>
      <c r="C249" s="338" t="s">
        <v>1</v>
      </c>
      <c r="D249" s="338" t="s">
        <v>523</v>
      </c>
      <c r="E249" s="18" t="s">
        <v>1</v>
      </c>
      <c r="F249" s="339">
        <v>0</v>
      </c>
      <c r="G249" s="40"/>
      <c r="H249" s="46"/>
    </row>
    <row r="250" spans="1:8" s="2" customFormat="1" ht="16.8" customHeight="1">
      <c r="A250" s="40"/>
      <c r="B250" s="46"/>
      <c r="C250" s="338" t="s">
        <v>1</v>
      </c>
      <c r="D250" s="338" t="s">
        <v>524</v>
      </c>
      <c r="E250" s="18" t="s">
        <v>1</v>
      </c>
      <c r="F250" s="339">
        <v>0</v>
      </c>
      <c r="G250" s="40"/>
      <c r="H250" s="46"/>
    </row>
    <row r="251" spans="1:8" s="2" customFormat="1" ht="16.8" customHeight="1">
      <c r="A251" s="40"/>
      <c r="B251" s="46"/>
      <c r="C251" s="338" t="s">
        <v>1</v>
      </c>
      <c r="D251" s="338" t="s">
        <v>525</v>
      </c>
      <c r="E251" s="18" t="s">
        <v>1</v>
      </c>
      <c r="F251" s="339">
        <v>2.493</v>
      </c>
      <c r="G251" s="40"/>
      <c r="H251" s="46"/>
    </row>
    <row r="252" spans="1:8" s="2" customFormat="1" ht="16.8" customHeight="1">
      <c r="A252" s="40"/>
      <c r="B252" s="46"/>
      <c r="C252" s="338" t="s">
        <v>502</v>
      </c>
      <c r="D252" s="338" t="s">
        <v>200</v>
      </c>
      <c r="E252" s="18" t="s">
        <v>1</v>
      </c>
      <c r="F252" s="339">
        <v>2.493</v>
      </c>
      <c r="G252" s="40"/>
      <c r="H252" s="46"/>
    </row>
    <row r="253" spans="1:8" s="2" customFormat="1" ht="16.8" customHeight="1">
      <c r="A253" s="40"/>
      <c r="B253" s="46"/>
      <c r="C253" s="340" t="s">
        <v>1088</v>
      </c>
      <c r="D253" s="40"/>
      <c r="E253" s="40"/>
      <c r="F253" s="40"/>
      <c r="G253" s="40"/>
      <c r="H253" s="46"/>
    </row>
    <row r="254" spans="1:8" s="2" customFormat="1" ht="16.8" customHeight="1">
      <c r="A254" s="40"/>
      <c r="B254" s="46"/>
      <c r="C254" s="338" t="s">
        <v>516</v>
      </c>
      <c r="D254" s="338" t="s">
        <v>517</v>
      </c>
      <c r="E254" s="18" t="s">
        <v>223</v>
      </c>
      <c r="F254" s="339">
        <v>2.493</v>
      </c>
      <c r="G254" s="40"/>
      <c r="H254" s="46"/>
    </row>
    <row r="255" spans="1:8" s="2" customFormat="1" ht="16.8" customHeight="1">
      <c r="A255" s="40"/>
      <c r="B255" s="46"/>
      <c r="C255" s="338" t="s">
        <v>526</v>
      </c>
      <c r="D255" s="338" t="s">
        <v>527</v>
      </c>
      <c r="E255" s="18" t="s">
        <v>223</v>
      </c>
      <c r="F255" s="339">
        <v>20.123</v>
      </c>
      <c r="G255" s="40"/>
      <c r="H255" s="46"/>
    </row>
    <row r="256" spans="1:8" s="2" customFormat="1" ht="16.8" customHeight="1">
      <c r="A256" s="40"/>
      <c r="B256" s="46"/>
      <c r="C256" s="338" t="s">
        <v>555</v>
      </c>
      <c r="D256" s="338" t="s">
        <v>556</v>
      </c>
      <c r="E256" s="18" t="s">
        <v>223</v>
      </c>
      <c r="F256" s="339">
        <v>22.616</v>
      </c>
      <c r="G256" s="40"/>
      <c r="H256" s="46"/>
    </row>
    <row r="257" spans="1:8" s="2" customFormat="1" ht="16.8" customHeight="1">
      <c r="A257" s="40"/>
      <c r="B257" s="46"/>
      <c r="C257" s="338" t="s">
        <v>559</v>
      </c>
      <c r="D257" s="338" t="s">
        <v>560</v>
      </c>
      <c r="E257" s="18" t="s">
        <v>223</v>
      </c>
      <c r="F257" s="339">
        <v>2.493</v>
      </c>
      <c r="G257" s="40"/>
      <c r="H257" s="46"/>
    </row>
    <row r="258" spans="1:8" s="2" customFormat="1" ht="16.8" customHeight="1">
      <c r="A258" s="40"/>
      <c r="B258" s="46"/>
      <c r="C258" s="334" t="s">
        <v>498</v>
      </c>
      <c r="D258" s="335" t="s">
        <v>1</v>
      </c>
      <c r="E258" s="336" t="s">
        <v>1</v>
      </c>
      <c r="F258" s="337">
        <v>16.464</v>
      </c>
      <c r="G258" s="40"/>
      <c r="H258" s="46"/>
    </row>
    <row r="259" spans="1:8" s="2" customFormat="1" ht="16.8" customHeight="1">
      <c r="A259" s="40"/>
      <c r="B259" s="46"/>
      <c r="C259" s="338" t="s">
        <v>1</v>
      </c>
      <c r="D259" s="338" t="s">
        <v>529</v>
      </c>
      <c r="E259" s="18" t="s">
        <v>1</v>
      </c>
      <c r="F259" s="339">
        <v>0</v>
      </c>
      <c r="G259" s="40"/>
      <c r="H259" s="46"/>
    </row>
    <row r="260" spans="1:8" s="2" customFormat="1" ht="16.8" customHeight="1">
      <c r="A260" s="40"/>
      <c r="B260" s="46"/>
      <c r="C260" s="338" t="s">
        <v>1</v>
      </c>
      <c r="D260" s="338" t="s">
        <v>541</v>
      </c>
      <c r="E260" s="18" t="s">
        <v>1</v>
      </c>
      <c r="F260" s="339">
        <v>0</v>
      </c>
      <c r="G260" s="40"/>
      <c r="H260" s="46"/>
    </row>
    <row r="261" spans="1:8" s="2" customFormat="1" ht="16.8" customHeight="1">
      <c r="A261" s="40"/>
      <c r="B261" s="46"/>
      <c r="C261" s="338" t="s">
        <v>1</v>
      </c>
      <c r="D261" s="338" t="s">
        <v>542</v>
      </c>
      <c r="E261" s="18" t="s">
        <v>1</v>
      </c>
      <c r="F261" s="339">
        <v>18.504</v>
      </c>
      <c r="G261" s="40"/>
      <c r="H261" s="46"/>
    </row>
    <row r="262" spans="1:8" s="2" customFormat="1" ht="16.8" customHeight="1">
      <c r="A262" s="40"/>
      <c r="B262" s="46"/>
      <c r="C262" s="338" t="s">
        <v>1</v>
      </c>
      <c r="D262" s="338" t="s">
        <v>543</v>
      </c>
      <c r="E262" s="18" t="s">
        <v>1</v>
      </c>
      <c r="F262" s="339">
        <v>0</v>
      </c>
      <c r="G262" s="40"/>
      <c r="H262" s="46"/>
    </row>
    <row r="263" spans="1:8" s="2" customFormat="1" ht="16.8" customHeight="1">
      <c r="A263" s="40"/>
      <c r="B263" s="46"/>
      <c r="C263" s="338" t="s">
        <v>1</v>
      </c>
      <c r="D263" s="338" t="s">
        <v>544</v>
      </c>
      <c r="E263" s="18" t="s">
        <v>1</v>
      </c>
      <c r="F263" s="339">
        <v>-2.04</v>
      </c>
      <c r="G263" s="40"/>
      <c r="H263" s="46"/>
    </row>
    <row r="264" spans="1:8" s="2" customFormat="1" ht="16.8" customHeight="1">
      <c r="A264" s="40"/>
      <c r="B264" s="46"/>
      <c r="C264" s="338" t="s">
        <v>498</v>
      </c>
      <c r="D264" s="338" t="s">
        <v>200</v>
      </c>
      <c r="E264" s="18" t="s">
        <v>1</v>
      </c>
      <c r="F264" s="339">
        <v>16.464</v>
      </c>
      <c r="G264" s="40"/>
      <c r="H264" s="46"/>
    </row>
    <row r="265" spans="1:8" s="2" customFormat="1" ht="16.8" customHeight="1">
      <c r="A265" s="40"/>
      <c r="B265" s="46"/>
      <c r="C265" s="340" t="s">
        <v>1088</v>
      </c>
      <c r="D265" s="40"/>
      <c r="E265" s="40"/>
      <c r="F265" s="40"/>
      <c r="G265" s="40"/>
      <c r="H265" s="46"/>
    </row>
    <row r="266" spans="1:8" s="2" customFormat="1" ht="16.8" customHeight="1">
      <c r="A266" s="40"/>
      <c r="B266" s="46"/>
      <c r="C266" s="338" t="s">
        <v>231</v>
      </c>
      <c r="D266" s="338" t="s">
        <v>232</v>
      </c>
      <c r="E266" s="18" t="s">
        <v>223</v>
      </c>
      <c r="F266" s="339">
        <v>16.464</v>
      </c>
      <c r="G266" s="40"/>
      <c r="H266" s="46"/>
    </row>
    <row r="267" spans="1:8" s="2" customFormat="1" ht="16.8" customHeight="1">
      <c r="A267" s="40"/>
      <c r="B267" s="46"/>
      <c r="C267" s="338" t="s">
        <v>251</v>
      </c>
      <c r="D267" s="338" t="s">
        <v>252</v>
      </c>
      <c r="E267" s="18" t="s">
        <v>223</v>
      </c>
      <c r="F267" s="339">
        <v>18.504</v>
      </c>
      <c r="G267" s="40"/>
      <c r="H267" s="46"/>
    </row>
    <row r="268" spans="1:8" s="2" customFormat="1" ht="16.8" customHeight="1">
      <c r="A268" s="40"/>
      <c r="B268" s="46"/>
      <c r="C268" s="334" t="s">
        <v>500</v>
      </c>
      <c r="D268" s="335" t="s">
        <v>1</v>
      </c>
      <c r="E268" s="336" t="s">
        <v>1</v>
      </c>
      <c r="F268" s="337">
        <v>20.123</v>
      </c>
      <c r="G268" s="40"/>
      <c r="H268" s="46"/>
    </row>
    <row r="269" spans="1:8" s="2" customFormat="1" ht="16.8" customHeight="1">
      <c r="A269" s="40"/>
      <c r="B269" s="46"/>
      <c r="C269" s="338" t="s">
        <v>1</v>
      </c>
      <c r="D269" s="338" t="s">
        <v>529</v>
      </c>
      <c r="E269" s="18" t="s">
        <v>1</v>
      </c>
      <c r="F269" s="339">
        <v>0</v>
      </c>
      <c r="G269" s="40"/>
      <c r="H269" s="46"/>
    </row>
    <row r="270" spans="1:8" s="2" customFormat="1" ht="16.8" customHeight="1">
      <c r="A270" s="40"/>
      <c r="B270" s="46"/>
      <c r="C270" s="338" t="s">
        <v>1</v>
      </c>
      <c r="D270" s="338" t="s">
        <v>530</v>
      </c>
      <c r="E270" s="18" t="s">
        <v>1</v>
      </c>
      <c r="F270" s="339">
        <v>0</v>
      </c>
      <c r="G270" s="40"/>
      <c r="H270" s="46"/>
    </row>
    <row r="271" spans="1:8" s="2" customFormat="1" ht="16.8" customHeight="1">
      <c r="A271" s="40"/>
      <c r="B271" s="46"/>
      <c r="C271" s="338" t="s">
        <v>1</v>
      </c>
      <c r="D271" s="338" t="s">
        <v>531</v>
      </c>
      <c r="E271" s="18" t="s">
        <v>1</v>
      </c>
      <c r="F271" s="339">
        <v>0</v>
      </c>
      <c r="G271" s="40"/>
      <c r="H271" s="46"/>
    </row>
    <row r="272" spans="1:8" s="2" customFormat="1" ht="16.8" customHeight="1">
      <c r="A272" s="40"/>
      <c r="B272" s="46"/>
      <c r="C272" s="338" t="s">
        <v>1</v>
      </c>
      <c r="D272" s="338" t="s">
        <v>532</v>
      </c>
      <c r="E272" s="18" t="s">
        <v>1</v>
      </c>
      <c r="F272" s="339">
        <v>22.616</v>
      </c>
      <c r="G272" s="40"/>
      <c r="H272" s="46"/>
    </row>
    <row r="273" spans="1:8" s="2" customFormat="1" ht="16.8" customHeight="1">
      <c r="A273" s="40"/>
      <c r="B273" s="46"/>
      <c r="C273" s="338" t="s">
        <v>1</v>
      </c>
      <c r="D273" s="338" t="s">
        <v>533</v>
      </c>
      <c r="E273" s="18" t="s">
        <v>1</v>
      </c>
      <c r="F273" s="339">
        <v>0</v>
      </c>
      <c r="G273" s="40"/>
      <c r="H273" s="46"/>
    </row>
    <row r="274" spans="1:8" s="2" customFormat="1" ht="16.8" customHeight="1">
      <c r="A274" s="40"/>
      <c r="B274" s="46"/>
      <c r="C274" s="338" t="s">
        <v>1</v>
      </c>
      <c r="D274" s="338" t="s">
        <v>534</v>
      </c>
      <c r="E274" s="18" t="s">
        <v>1</v>
      </c>
      <c r="F274" s="339">
        <v>-2.493</v>
      </c>
      <c r="G274" s="40"/>
      <c r="H274" s="46"/>
    </row>
    <row r="275" spans="1:8" s="2" customFormat="1" ht="16.8" customHeight="1">
      <c r="A275" s="40"/>
      <c r="B275" s="46"/>
      <c r="C275" s="338" t="s">
        <v>500</v>
      </c>
      <c r="D275" s="338" t="s">
        <v>200</v>
      </c>
      <c r="E275" s="18" t="s">
        <v>1</v>
      </c>
      <c r="F275" s="339">
        <v>20.123</v>
      </c>
      <c r="G275" s="40"/>
      <c r="H275" s="46"/>
    </row>
    <row r="276" spans="1:8" s="2" customFormat="1" ht="16.8" customHeight="1">
      <c r="A276" s="40"/>
      <c r="B276" s="46"/>
      <c r="C276" s="340" t="s">
        <v>1088</v>
      </c>
      <c r="D276" s="40"/>
      <c r="E276" s="40"/>
      <c r="F276" s="40"/>
      <c r="G276" s="40"/>
      <c r="H276" s="46"/>
    </row>
    <row r="277" spans="1:8" s="2" customFormat="1" ht="16.8" customHeight="1">
      <c r="A277" s="40"/>
      <c r="B277" s="46"/>
      <c r="C277" s="338" t="s">
        <v>526</v>
      </c>
      <c r="D277" s="338" t="s">
        <v>527</v>
      </c>
      <c r="E277" s="18" t="s">
        <v>223</v>
      </c>
      <c r="F277" s="339">
        <v>20.123</v>
      </c>
      <c r="G277" s="40"/>
      <c r="H277" s="46"/>
    </row>
    <row r="278" spans="1:8" s="2" customFormat="1" ht="16.8" customHeight="1">
      <c r="A278" s="40"/>
      <c r="B278" s="46"/>
      <c r="C278" s="338" t="s">
        <v>555</v>
      </c>
      <c r="D278" s="338" t="s">
        <v>556</v>
      </c>
      <c r="E278" s="18" t="s">
        <v>223</v>
      </c>
      <c r="F278" s="339">
        <v>22.616</v>
      </c>
      <c r="G278" s="40"/>
      <c r="H278" s="46"/>
    </row>
    <row r="279" spans="1:8" s="2" customFormat="1" ht="26.4" customHeight="1">
      <c r="A279" s="40"/>
      <c r="B279" s="46"/>
      <c r="C279" s="333" t="s">
        <v>1092</v>
      </c>
      <c r="D279" s="333" t="s">
        <v>108</v>
      </c>
      <c r="E279" s="40"/>
      <c r="F279" s="40"/>
      <c r="G279" s="40"/>
      <c r="H279" s="46"/>
    </row>
    <row r="280" spans="1:8" s="2" customFormat="1" ht="16.8" customHeight="1">
      <c r="A280" s="40"/>
      <c r="B280" s="46"/>
      <c r="C280" s="334" t="s">
        <v>682</v>
      </c>
      <c r="D280" s="335" t="s">
        <v>1</v>
      </c>
      <c r="E280" s="336" t="s">
        <v>1</v>
      </c>
      <c r="F280" s="337">
        <v>2.6</v>
      </c>
      <c r="G280" s="40"/>
      <c r="H280" s="46"/>
    </row>
    <row r="281" spans="1:8" s="2" customFormat="1" ht="16.8" customHeight="1">
      <c r="A281" s="40"/>
      <c r="B281" s="46"/>
      <c r="C281" s="338" t="s">
        <v>1</v>
      </c>
      <c r="D281" s="338" t="s">
        <v>188</v>
      </c>
      <c r="E281" s="18" t="s">
        <v>1</v>
      </c>
      <c r="F281" s="339">
        <v>0</v>
      </c>
      <c r="G281" s="40"/>
      <c r="H281" s="46"/>
    </row>
    <row r="282" spans="1:8" s="2" customFormat="1" ht="16.8" customHeight="1">
      <c r="A282" s="40"/>
      <c r="B282" s="46"/>
      <c r="C282" s="338" t="s">
        <v>1</v>
      </c>
      <c r="D282" s="338" t="s">
        <v>189</v>
      </c>
      <c r="E282" s="18" t="s">
        <v>1</v>
      </c>
      <c r="F282" s="339">
        <v>0</v>
      </c>
      <c r="G282" s="40"/>
      <c r="H282" s="46"/>
    </row>
    <row r="283" spans="1:8" s="2" customFormat="1" ht="16.8" customHeight="1">
      <c r="A283" s="40"/>
      <c r="B283" s="46"/>
      <c r="C283" s="338" t="s">
        <v>1</v>
      </c>
      <c r="D283" s="338" t="s">
        <v>686</v>
      </c>
      <c r="E283" s="18" t="s">
        <v>1</v>
      </c>
      <c r="F283" s="339">
        <v>0</v>
      </c>
      <c r="G283" s="40"/>
      <c r="H283" s="46"/>
    </row>
    <row r="284" spans="1:8" s="2" customFormat="1" ht="16.8" customHeight="1">
      <c r="A284" s="40"/>
      <c r="B284" s="46"/>
      <c r="C284" s="338" t="s">
        <v>1</v>
      </c>
      <c r="D284" s="338" t="s">
        <v>687</v>
      </c>
      <c r="E284" s="18" t="s">
        <v>1</v>
      </c>
      <c r="F284" s="339">
        <v>0</v>
      </c>
      <c r="G284" s="40"/>
      <c r="H284" s="46"/>
    </row>
    <row r="285" spans="1:8" s="2" customFormat="1" ht="16.8" customHeight="1">
      <c r="A285" s="40"/>
      <c r="B285" s="46"/>
      <c r="C285" s="338" t="s">
        <v>1</v>
      </c>
      <c r="D285" s="338" t="s">
        <v>688</v>
      </c>
      <c r="E285" s="18" t="s">
        <v>1</v>
      </c>
      <c r="F285" s="339">
        <v>0</v>
      </c>
      <c r="G285" s="40"/>
      <c r="H285" s="46"/>
    </row>
    <row r="286" spans="1:8" s="2" customFormat="1" ht="16.8" customHeight="1">
      <c r="A286" s="40"/>
      <c r="B286" s="46"/>
      <c r="C286" s="338" t="s">
        <v>1</v>
      </c>
      <c r="D286" s="338" t="s">
        <v>689</v>
      </c>
      <c r="E286" s="18" t="s">
        <v>1</v>
      </c>
      <c r="F286" s="339">
        <v>0</v>
      </c>
      <c r="G286" s="40"/>
      <c r="H286" s="46"/>
    </row>
    <row r="287" spans="1:8" s="2" customFormat="1" ht="16.8" customHeight="1">
      <c r="A287" s="40"/>
      <c r="B287" s="46"/>
      <c r="C287" s="338" t="s">
        <v>1</v>
      </c>
      <c r="D287" s="338" t="s">
        <v>690</v>
      </c>
      <c r="E287" s="18" t="s">
        <v>1</v>
      </c>
      <c r="F287" s="339">
        <v>1.2</v>
      </c>
      <c r="G287" s="40"/>
      <c r="H287" s="46"/>
    </row>
    <row r="288" spans="1:8" s="2" customFormat="1" ht="16.8" customHeight="1">
      <c r="A288" s="40"/>
      <c r="B288" s="46"/>
      <c r="C288" s="338" t="s">
        <v>1</v>
      </c>
      <c r="D288" s="338" t="s">
        <v>691</v>
      </c>
      <c r="E288" s="18" t="s">
        <v>1</v>
      </c>
      <c r="F288" s="339">
        <v>1.4</v>
      </c>
      <c r="G288" s="40"/>
      <c r="H288" s="46"/>
    </row>
    <row r="289" spans="1:8" s="2" customFormat="1" ht="16.8" customHeight="1">
      <c r="A289" s="40"/>
      <c r="B289" s="46"/>
      <c r="C289" s="338" t="s">
        <v>682</v>
      </c>
      <c r="D289" s="338" t="s">
        <v>200</v>
      </c>
      <c r="E289" s="18" t="s">
        <v>1</v>
      </c>
      <c r="F289" s="339">
        <v>2.6</v>
      </c>
      <c r="G289" s="40"/>
      <c r="H289" s="46"/>
    </row>
    <row r="290" spans="1:8" s="2" customFormat="1" ht="16.8" customHeight="1">
      <c r="A290" s="40"/>
      <c r="B290" s="46"/>
      <c r="C290" s="340" t="s">
        <v>1088</v>
      </c>
      <c r="D290" s="40"/>
      <c r="E290" s="40"/>
      <c r="F290" s="40"/>
      <c r="G290" s="40"/>
      <c r="H290" s="46"/>
    </row>
    <row r="291" spans="1:8" s="2" customFormat="1" ht="16.8" customHeight="1">
      <c r="A291" s="40"/>
      <c r="B291" s="46"/>
      <c r="C291" s="338" t="s">
        <v>555</v>
      </c>
      <c r="D291" s="338" t="s">
        <v>556</v>
      </c>
      <c r="E291" s="18" t="s">
        <v>223</v>
      </c>
      <c r="F291" s="339">
        <v>2.6</v>
      </c>
      <c r="G291" s="40"/>
      <c r="H291" s="46"/>
    </row>
    <row r="292" spans="1:8" s="2" customFormat="1" ht="16.8" customHeight="1">
      <c r="A292" s="40"/>
      <c r="B292" s="46"/>
      <c r="C292" s="338" t="s">
        <v>559</v>
      </c>
      <c r="D292" s="338" t="s">
        <v>560</v>
      </c>
      <c r="E292" s="18" t="s">
        <v>223</v>
      </c>
      <c r="F292" s="339">
        <v>2.6</v>
      </c>
      <c r="G292" s="40"/>
      <c r="H292" s="46"/>
    </row>
    <row r="293" spans="1:8" s="2" customFormat="1" ht="16.8" customHeight="1">
      <c r="A293" s="40"/>
      <c r="B293" s="46"/>
      <c r="C293" s="338" t="s">
        <v>260</v>
      </c>
      <c r="D293" s="338" t="s">
        <v>261</v>
      </c>
      <c r="E293" s="18" t="s">
        <v>262</v>
      </c>
      <c r="F293" s="339">
        <v>4.55</v>
      </c>
      <c r="G293" s="40"/>
      <c r="H293" s="46"/>
    </row>
    <row r="294" spans="1:8" s="2" customFormat="1" ht="16.8" customHeight="1">
      <c r="A294" s="40"/>
      <c r="B294" s="46"/>
      <c r="C294" s="338" t="s">
        <v>267</v>
      </c>
      <c r="D294" s="338" t="s">
        <v>268</v>
      </c>
      <c r="E294" s="18" t="s">
        <v>223</v>
      </c>
      <c r="F294" s="339">
        <v>2.6</v>
      </c>
      <c r="G294" s="40"/>
      <c r="H294" s="46"/>
    </row>
    <row r="295" spans="1:8" s="2" customFormat="1" ht="26.4" customHeight="1">
      <c r="A295" s="40"/>
      <c r="B295" s="46"/>
      <c r="C295" s="333" t="s">
        <v>1093</v>
      </c>
      <c r="D295" s="333" t="s">
        <v>114</v>
      </c>
      <c r="E295" s="40"/>
      <c r="F295" s="40"/>
      <c r="G295" s="40"/>
      <c r="H295" s="46"/>
    </row>
    <row r="296" spans="1:8" s="2" customFormat="1" ht="16.8" customHeight="1">
      <c r="A296" s="40"/>
      <c r="B296" s="46"/>
      <c r="C296" s="334" t="s">
        <v>730</v>
      </c>
      <c r="D296" s="335" t="s">
        <v>1</v>
      </c>
      <c r="E296" s="336" t="s">
        <v>1</v>
      </c>
      <c r="F296" s="337">
        <v>22.054</v>
      </c>
      <c r="G296" s="40"/>
      <c r="H296" s="46"/>
    </row>
    <row r="297" spans="1:8" s="2" customFormat="1" ht="16.8" customHeight="1">
      <c r="A297" s="40"/>
      <c r="B297" s="46"/>
      <c r="C297" s="338" t="s">
        <v>1</v>
      </c>
      <c r="D297" s="338" t="s">
        <v>881</v>
      </c>
      <c r="E297" s="18" t="s">
        <v>1</v>
      </c>
      <c r="F297" s="339">
        <v>0</v>
      </c>
      <c r="G297" s="40"/>
      <c r="H297" s="46"/>
    </row>
    <row r="298" spans="1:8" s="2" customFormat="1" ht="16.8" customHeight="1">
      <c r="A298" s="40"/>
      <c r="B298" s="46"/>
      <c r="C298" s="338" t="s">
        <v>1</v>
      </c>
      <c r="D298" s="338" t="s">
        <v>882</v>
      </c>
      <c r="E298" s="18" t="s">
        <v>1</v>
      </c>
      <c r="F298" s="339">
        <v>0</v>
      </c>
      <c r="G298" s="40"/>
      <c r="H298" s="46"/>
    </row>
    <row r="299" spans="1:8" s="2" customFormat="1" ht="16.8" customHeight="1">
      <c r="A299" s="40"/>
      <c r="B299" s="46"/>
      <c r="C299" s="338" t="s">
        <v>1</v>
      </c>
      <c r="D299" s="338" t="s">
        <v>883</v>
      </c>
      <c r="E299" s="18" t="s">
        <v>1</v>
      </c>
      <c r="F299" s="339">
        <v>22.054</v>
      </c>
      <c r="G299" s="40"/>
      <c r="H299" s="46"/>
    </row>
    <row r="300" spans="1:8" s="2" customFormat="1" ht="16.8" customHeight="1">
      <c r="A300" s="40"/>
      <c r="B300" s="46"/>
      <c r="C300" s="338" t="s">
        <v>730</v>
      </c>
      <c r="D300" s="338" t="s">
        <v>200</v>
      </c>
      <c r="E300" s="18" t="s">
        <v>1</v>
      </c>
      <c r="F300" s="339">
        <v>22.054</v>
      </c>
      <c r="G300" s="40"/>
      <c r="H300" s="46"/>
    </row>
    <row r="301" spans="1:8" s="2" customFormat="1" ht="16.8" customHeight="1">
      <c r="A301" s="40"/>
      <c r="B301" s="46"/>
      <c r="C301" s="340" t="s">
        <v>1088</v>
      </c>
      <c r="D301" s="40"/>
      <c r="E301" s="40"/>
      <c r="F301" s="40"/>
      <c r="G301" s="40"/>
      <c r="H301" s="46"/>
    </row>
    <row r="302" spans="1:8" s="2" customFormat="1" ht="16.8" customHeight="1">
      <c r="A302" s="40"/>
      <c r="B302" s="46"/>
      <c r="C302" s="338" t="s">
        <v>878</v>
      </c>
      <c r="D302" s="338" t="s">
        <v>879</v>
      </c>
      <c r="E302" s="18" t="s">
        <v>183</v>
      </c>
      <c r="F302" s="339">
        <v>22.054</v>
      </c>
      <c r="G302" s="40"/>
      <c r="H302" s="46"/>
    </row>
    <row r="303" spans="1:8" s="2" customFormat="1" ht="16.8" customHeight="1">
      <c r="A303" s="40"/>
      <c r="B303" s="46"/>
      <c r="C303" s="338" t="s">
        <v>884</v>
      </c>
      <c r="D303" s="338" t="s">
        <v>885</v>
      </c>
      <c r="E303" s="18" t="s">
        <v>183</v>
      </c>
      <c r="F303" s="339">
        <v>22.495</v>
      </c>
      <c r="G303" s="40"/>
      <c r="H303" s="46"/>
    </row>
    <row r="304" spans="1:8" s="2" customFormat="1" ht="16.8" customHeight="1">
      <c r="A304" s="40"/>
      <c r="B304" s="46"/>
      <c r="C304" s="334" t="s">
        <v>725</v>
      </c>
      <c r="D304" s="335" t="s">
        <v>1</v>
      </c>
      <c r="E304" s="336" t="s">
        <v>1</v>
      </c>
      <c r="F304" s="337">
        <v>25</v>
      </c>
      <c r="G304" s="40"/>
      <c r="H304" s="46"/>
    </row>
    <row r="305" spans="1:8" s="2" customFormat="1" ht="16.8" customHeight="1">
      <c r="A305" s="40"/>
      <c r="B305" s="46"/>
      <c r="C305" s="338" t="s">
        <v>1</v>
      </c>
      <c r="D305" s="338" t="s">
        <v>788</v>
      </c>
      <c r="E305" s="18" t="s">
        <v>1</v>
      </c>
      <c r="F305" s="339">
        <v>0</v>
      </c>
      <c r="G305" s="40"/>
      <c r="H305" s="46"/>
    </row>
    <row r="306" spans="1:8" s="2" customFormat="1" ht="16.8" customHeight="1">
      <c r="A306" s="40"/>
      <c r="B306" s="46"/>
      <c r="C306" s="338" t="s">
        <v>1</v>
      </c>
      <c r="D306" s="338" t="s">
        <v>789</v>
      </c>
      <c r="E306" s="18" t="s">
        <v>1</v>
      </c>
      <c r="F306" s="339">
        <v>0</v>
      </c>
      <c r="G306" s="40"/>
      <c r="H306" s="46"/>
    </row>
    <row r="307" spans="1:8" s="2" customFormat="1" ht="16.8" customHeight="1">
      <c r="A307" s="40"/>
      <c r="B307" s="46"/>
      <c r="C307" s="338" t="s">
        <v>1</v>
      </c>
      <c r="D307" s="338" t="s">
        <v>790</v>
      </c>
      <c r="E307" s="18" t="s">
        <v>1</v>
      </c>
      <c r="F307" s="339">
        <v>25</v>
      </c>
      <c r="G307" s="40"/>
      <c r="H307" s="46"/>
    </row>
    <row r="308" spans="1:8" s="2" customFormat="1" ht="16.8" customHeight="1">
      <c r="A308" s="40"/>
      <c r="B308" s="46"/>
      <c r="C308" s="338" t="s">
        <v>725</v>
      </c>
      <c r="D308" s="338" t="s">
        <v>200</v>
      </c>
      <c r="E308" s="18" t="s">
        <v>1</v>
      </c>
      <c r="F308" s="339">
        <v>25</v>
      </c>
      <c r="G308" s="40"/>
      <c r="H308" s="46"/>
    </row>
    <row r="309" spans="1:8" s="2" customFormat="1" ht="16.8" customHeight="1">
      <c r="A309" s="40"/>
      <c r="B309" s="46"/>
      <c r="C309" s="340" t="s">
        <v>1088</v>
      </c>
      <c r="D309" s="40"/>
      <c r="E309" s="40"/>
      <c r="F309" s="40"/>
      <c r="G309" s="40"/>
      <c r="H309" s="46"/>
    </row>
    <row r="310" spans="1:8" s="2" customFormat="1" ht="16.8" customHeight="1">
      <c r="A310" s="40"/>
      <c r="B310" s="46"/>
      <c r="C310" s="338" t="s">
        <v>785</v>
      </c>
      <c r="D310" s="338" t="s">
        <v>786</v>
      </c>
      <c r="E310" s="18" t="s">
        <v>587</v>
      </c>
      <c r="F310" s="339">
        <v>25</v>
      </c>
      <c r="G310" s="40"/>
      <c r="H310" s="46"/>
    </row>
    <row r="311" spans="1:8" s="2" customFormat="1" ht="16.8" customHeight="1">
      <c r="A311" s="40"/>
      <c r="B311" s="46"/>
      <c r="C311" s="338" t="s">
        <v>791</v>
      </c>
      <c r="D311" s="338" t="s">
        <v>792</v>
      </c>
      <c r="E311" s="18" t="s">
        <v>183</v>
      </c>
      <c r="F311" s="339">
        <v>28.75</v>
      </c>
      <c r="G311" s="40"/>
      <c r="H311" s="46"/>
    </row>
    <row r="312" spans="1:8" s="2" customFormat="1" ht="16.8" customHeight="1">
      <c r="A312" s="40"/>
      <c r="B312" s="46"/>
      <c r="C312" s="334" t="s">
        <v>735</v>
      </c>
      <c r="D312" s="335" t="s">
        <v>1</v>
      </c>
      <c r="E312" s="336" t="s">
        <v>1</v>
      </c>
      <c r="F312" s="337">
        <v>15.96</v>
      </c>
      <c r="G312" s="40"/>
      <c r="H312" s="46"/>
    </row>
    <row r="313" spans="1:8" s="2" customFormat="1" ht="16.8" customHeight="1">
      <c r="A313" s="40"/>
      <c r="B313" s="46"/>
      <c r="C313" s="338" t="s">
        <v>1</v>
      </c>
      <c r="D313" s="338" t="s">
        <v>778</v>
      </c>
      <c r="E313" s="18" t="s">
        <v>1</v>
      </c>
      <c r="F313" s="339">
        <v>0</v>
      </c>
      <c r="G313" s="40"/>
      <c r="H313" s="46"/>
    </row>
    <row r="314" spans="1:8" s="2" customFormat="1" ht="16.8" customHeight="1">
      <c r="A314" s="40"/>
      <c r="B314" s="46"/>
      <c r="C314" s="338" t="s">
        <v>1</v>
      </c>
      <c r="D314" s="338" t="s">
        <v>772</v>
      </c>
      <c r="E314" s="18" t="s">
        <v>1</v>
      </c>
      <c r="F314" s="339">
        <v>0</v>
      </c>
      <c r="G314" s="40"/>
      <c r="H314" s="46"/>
    </row>
    <row r="315" spans="1:8" s="2" customFormat="1" ht="16.8" customHeight="1">
      <c r="A315" s="40"/>
      <c r="B315" s="46"/>
      <c r="C315" s="338" t="s">
        <v>1</v>
      </c>
      <c r="D315" s="338" t="s">
        <v>779</v>
      </c>
      <c r="E315" s="18" t="s">
        <v>1</v>
      </c>
      <c r="F315" s="339">
        <v>0</v>
      </c>
      <c r="G315" s="40"/>
      <c r="H315" s="46"/>
    </row>
    <row r="316" spans="1:8" s="2" customFormat="1" ht="16.8" customHeight="1">
      <c r="A316" s="40"/>
      <c r="B316" s="46"/>
      <c r="C316" s="338" t="s">
        <v>1</v>
      </c>
      <c r="D316" s="338" t="s">
        <v>780</v>
      </c>
      <c r="E316" s="18" t="s">
        <v>1</v>
      </c>
      <c r="F316" s="339">
        <v>15.96</v>
      </c>
      <c r="G316" s="40"/>
      <c r="H316" s="46"/>
    </row>
    <row r="317" spans="1:8" s="2" customFormat="1" ht="16.8" customHeight="1">
      <c r="A317" s="40"/>
      <c r="B317" s="46"/>
      <c r="C317" s="338" t="s">
        <v>735</v>
      </c>
      <c r="D317" s="338" t="s">
        <v>199</v>
      </c>
      <c r="E317" s="18" t="s">
        <v>1</v>
      </c>
      <c r="F317" s="339">
        <v>15.96</v>
      </c>
      <c r="G317" s="40"/>
      <c r="H317" s="46"/>
    </row>
    <row r="318" spans="1:8" s="2" customFormat="1" ht="16.8" customHeight="1">
      <c r="A318" s="40"/>
      <c r="B318" s="46"/>
      <c r="C318" s="340" t="s">
        <v>1088</v>
      </c>
      <c r="D318" s="40"/>
      <c r="E318" s="40"/>
      <c r="F318" s="40"/>
      <c r="G318" s="40"/>
      <c r="H318" s="46"/>
    </row>
    <row r="319" spans="1:8" s="2" customFormat="1" ht="12">
      <c r="A319" s="40"/>
      <c r="B319" s="46"/>
      <c r="C319" s="338" t="s">
        <v>775</v>
      </c>
      <c r="D319" s="338" t="s">
        <v>776</v>
      </c>
      <c r="E319" s="18" t="s">
        <v>223</v>
      </c>
      <c r="F319" s="339">
        <v>15.96</v>
      </c>
      <c r="G319" s="40"/>
      <c r="H319" s="46"/>
    </row>
    <row r="320" spans="1:8" s="2" customFormat="1" ht="16.8" customHeight="1">
      <c r="A320" s="40"/>
      <c r="B320" s="46"/>
      <c r="C320" s="338" t="s">
        <v>616</v>
      </c>
      <c r="D320" s="338" t="s">
        <v>617</v>
      </c>
      <c r="E320" s="18" t="s">
        <v>223</v>
      </c>
      <c r="F320" s="339">
        <v>35.28</v>
      </c>
      <c r="G320" s="40"/>
      <c r="H320" s="46"/>
    </row>
    <row r="321" spans="1:8" s="2" customFormat="1" ht="16.8" customHeight="1">
      <c r="A321" s="40"/>
      <c r="B321" s="46"/>
      <c r="C321" s="338" t="s">
        <v>559</v>
      </c>
      <c r="D321" s="338" t="s">
        <v>560</v>
      </c>
      <c r="E321" s="18" t="s">
        <v>223</v>
      </c>
      <c r="F321" s="339">
        <v>35.28</v>
      </c>
      <c r="G321" s="40"/>
      <c r="H321" s="46"/>
    </row>
    <row r="322" spans="1:8" s="2" customFormat="1" ht="16.8" customHeight="1">
      <c r="A322" s="40"/>
      <c r="B322" s="46"/>
      <c r="C322" s="334" t="s">
        <v>726</v>
      </c>
      <c r="D322" s="335" t="s">
        <v>1</v>
      </c>
      <c r="E322" s="336" t="s">
        <v>1</v>
      </c>
      <c r="F322" s="337">
        <v>4.8</v>
      </c>
      <c r="G322" s="40"/>
      <c r="H322" s="46"/>
    </row>
    <row r="323" spans="1:8" s="2" customFormat="1" ht="16.8" customHeight="1">
      <c r="A323" s="40"/>
      <c r="B323" s="46"/>
      <c r="C323" s="338" t="s">
        <v>1</v>
      </c>
      <c r="D323" s="338" t="s">
        <v>838</v>
      </c>
      <c r="E323" s="18" t="s">
        <v>1</v>
      </c>
      <c r="F323" s="339">
        <v>0</v>
      </c>
      <c r="G323" s="40"/>
      <c r="H323" s="46"/>
    </row>
    <row r="324" spans="1:8" s="2" customFormat="1" ht="16.8" customHeight="1">
      <c r="A324" s="40"/>
      <c r="B324" s="46"/>
      <c r="C324" s="338" t="s">
        <v>1</v>
      </c>
      <c r="D324" s="338" t="s">
        <v>839</v>
      </c>
      <c r="E324" s="18" t="s">
        <v>1</v>
      </c>
      <c r="F324" s="339">
        <v>0</v>
      </c>
      <c r="G324" s="40"/>
      <c r="H324" s="46"/>
    </row>
    <row r="325" spans="1:8" s="2" customFormat="1" ht="16.8" customHeight="1">
      <c r="A325" s="40"/>
      <c r="B325" s="46"/>
      <c r="C325" s="338" t="s">
        <v>1</v>
      </c>
      <c r="D325" s="338" t="s">
        <v>840</v>
      </c>
      <c r="E325" s="18" t="s">
        <v>1</v>
      </c>
      <c r="F325" s="339">
        <v>4.8</v>
      </c>
      <c r="G325" s="40"/>
      <c r="H325" s="46"/>
    </row>
    <row r="326" spans="1:8" s="2" customFormat="1" ht="16.8" customHeight="1">
      <c r="A326" s="40"/>
      <c r="B326" s="46"/>
      <c r="C326" s="338" t="s">
        <v>726</v>
      </c>
      <c r="D326" s="338" t="s">
        <v>199</v>
      </c>
      <c r="E326" s="18" t="s">
        <v>1</v>
      </c>
      <c r="F326" s="339">
        <v>4.8</v>
      </c>
      <c r="G326" s="40"/>
      <c r="H326" s="46"/>
    </row>
    <row r="327" spans="1:8" s="2" customFormat="1" ht="16.8" customHeight="1">
      <c r="A327" s="40"/>
      <c r="B327" s="46"/>
      <c r="C327" s="340" t="s">
        <v>1088</v>
      </c>
      <c r="D327" s="40"/>
      <c r="E327" s="40"/>
      <c r="F327" s="40"/>
      <c r="G327" s="40"/>
      <c r="H327" s="46"/>
    </row>
    <row r="328" spans="1:8" s="2" customFormat="1" ht="16.8" customHeight="1">
      <c r="A328" s="40"/>
      <c r="B328" s="46"/>
      <c r="C328" s="338" t="s">
        <v>835</v>
      </c>
      <c r="D328" s="338" t="s">
        <v>836</v>
      </c>
      <c r="E328" s="18" t="s">
        <v>183</v>
      </c>
      <c r="F328" s="339">
        <v>4.8</v>
      </c>
      <c r="G328" s="40"/>
      <c r="H328" s="46"/>
    </row>
    <row r="329" spans="1:8" s="2" customFormat="1" ht="16.8" customHeight="1">
      <c r="A329" s="40"/>
      <c r="B329" s="46"/>
      <c r="C329" s="338" t="s">
        <v>841</v>
      </c>
      <c r="D329" s="338" t="s">
        <v>842</v>
      </c>
      <c r="E329" s="18" t="s">
        <v>183</v>
      </c>
      <c r="F329" s="339">
        <v>4.992</v>
      </c>
      <c r="G329" s="40"/>
      <c r="H329" s="46"/>
    </row>
    <row r="330" spans="1:8" s="2" customFormat="1" ht="16.8" customHeight="1">
      <c r="A330" s="40"/>
      <c r="B330" s="46"/>
      <c r="C330" s="334" t="s">
        <v>1094</v>
      </c>
      <c r="D330" s="335" t="s">
        <v>1</v>
      </c>
      <c r="E330" s="336" t="s">
        <v>1</v>
      </c>
      <c r="F330" s="337">
        <v>0.707</v>
      </c>
      <c r="G330" s="40"/>
      <c r="H330" s="46"/>
    </row>
    <row r="331" spans="1:8" s="2" customFormat="1" ht="16.8" customHeight="1">
      <c r="A331" s="40"/>
      <c r="B331" s="46"/>
      <c r="C331" s="334" t="s">
        <v>874</v>
      </c>
      <c r="D331" s="335" t="s">
        <v>1</v>
      </c>
      <c r="E331" s="336" t="s">
        <v>1</v>
      </c>
      <c r="F331" s="337">
        <v>2.29</v>
      </c>
      <c r="G331" s="40"/>
      <c r="H331" s="46"/>
    </row>
    <row r="332" spans="1:8" s="2" customFormat="1" ht="16.8" customHeight="1">
      <c r="A332" s="40"/>
      <c r="B332" s="46"/>
      <c r="C332" s="338" t="s">
        <v>1</v>
      </c>
      <c r="D332" s="338" t="s">
        <v>872</v>
      </c>
      <c r="E332" s="18" t="s">
        <v>1</v>
      </c>
      <c r="F332" s="339">
        <v>0</v>
      </c>
      <c r="G332" s="40"/>
      <c r="H332" s="46"/>
    </row>
    <row r="333" spans="1:8" s="2" customFormat="1" ht="16.8" customHeight="1">
      <c r="A333" s="40"/>
      <c r="B333" s="46"/>
      <c r="C333" s="338" t="s">
        <v>1</v>
      </c>
      <c r="D333" s="338" t="s">
        <v>873</v>
      </c>
      <c r="E333" s="18" t="s">
        <v>1</v>
      </c>
      <c r="F333" s="339">
        <v>0</v>
      </c>
      <c r="G333" s="40"/>
      <c r="H333" s="46"/>
    </row>
    <row r="334" spans="1:8" s="2" customFormat="1" ht="16.8" customHeight="1">
      <c r="A334" s="40"/>
      <c r="B334" s="46"/>
      <c r="C334" s="338" t="s">
        <v>874</v>
      </c>
      <c r="D334" s="338" t="s">
        <v>875</v>
      </c>
      <c r="E334" s="18" t="s">
        <v>1</v>
      </c>
      <c r="F334" s="339">
        <v>2.29</v>
      </c>
      <c r="G334" s="40"/>
      <c r="H334" s="46"/>
    </row>
    <row r="335" spans="1:8" s="2" customFormat="1" ht="16.8" customHeight="1">
      <c r="A335" s="40"/>
      <c r="B335" s="46"/>
      <c r="C335" s="334" t="s">
        <v>877</v>
      </c>
      <c r="D335" s="335" t="s">
        <v>1</v>
      </c>
      <c r="E335" s="336" t="s">
        <v>1</v>
      </c>
      <c r="F335" s="337">
        <v>3</v>
      </c>
      <c r="G335" s="40"/>
      <c r="H335" s="46"/>
    </row>
    <row r="336" spans="1:8" s="2" customFormat="1" ht="16.8" customHeight="1">
      <c r="A336" s="40"/>
      <c r="B336" s="46"/>
      <c r="C336" s="338" t="s">
        <v>1</v>
      </c>
      <c r="D336" s="338" t="s">
        <v>872</v>
      </c>
      <c r="E336" s="18" t="s">
        <v>1</v>
      </c>
      <c r="F336" s="339">
        <v>0</v>
      </c>
      <c r="G336" s="40"/>
      <c r="H336" s="46"/>
    </row>
    <row r="337" spans="1:8" s="2" customFormat="1" ht="16.8" customHeight="1">
      <c r="A337" s="40"/>
      <c r="B337" s="46"/>
      <c r="C337" s="338" t="s">
        <v>1</v>
      </c>
      <c r="D337" s="338" t="s">
        <v>873</v>
      </c>
      <c r="E337" s="18" t="s">
        <v>1</v>
      </c>
      <c r="F337" s="339">
        <v>0</v>
      </c>
      <c r="G337" s="40"/>
      <c r="H337" s="46"/>
    </row>
    <row r="338" spans="1:8" s="2" customFormat="1" ht="16.8" customHeight="1">
      <c r="A338" s="40"/>
      <c r="B338" s="46"/>
      <c r="C338" s="338" t="s">
        <v>874</v>
      </c>
      <c r="D338" s="338" t="s">
        <v>875</v>
      </c>
      <c r="E338" s="18" t="s">
        <v>1</v>
      </c>
      <c r="F338" s="339">
        <v>2.29</v>
      </c>
      <c r="G338" s="40"/>
      <c r="H338" s="46"/>
    </row>
    <row r="339" spans="1:8" s="2" customFormat="1" ht="16.8" customHeight="1">
      <c r="A339" s="40"/>
      <c r="B339" s="46"/>
      <c r="C339" s="338" t="s">
        <v>1</v>
      </c>
      <c r="D339" s="338" t="s">
        <v>876</v>
      </c>
      <c r="E339" s="18" t="s">
        <v>1</v>
      </c>
      <c r="F339" s="339">
        <v>0.71</v>
      </c>
      <c r="G339" s="40"/>
      <c r="H339" s="46"/>
    </row>
    <row r="340" spans="1:8" s="2" customFormat="1" ht="16.8" customHeight="1">
      <c r="A340" s="40"/>
      <c r="B340" s="46"/>
      <c r="C340" s="338" t="s">
        <v>877</v>
      </c>
      <c r="D340" s="338" t="s">
        <v>200</v>
      </c>
      <c r="E340" s="18" t="s">
        <v>1</v>
      </c>
      <c r="F340" s="339">
        <v>3</v>
      </c>
      <c r="G340" s="40"/>
      <c r="H340" s="46"/>
    </row>
    <row r="341" spans="1:8" s="2" customFormat="1" ht="16.8" customHeight="1">
      <c r="A341" s="40"/>
      <c r="B341" s="46"/>
      <c r="C341" s="334" t="s">
        <v>722</v>
      </c>
      <c r="D341" s="335" t="s">
        <v>1</v>
      </c>
      <c r="E341" s="336" t="s">
        <v>1</v>
      </c>
      <c r="F341" s="337">
        <v>16.71</v>
      </c>
      <c r="G341" s="40"/>
      <c r="H341" s="46"/>
    </row>
    <row r="342" spans="1:8" s="2" customFormat="1" ht="16.8" customHeight="1">
      <c r="A342" s="40"/>
      <c r="B342" s="46"/>
      <c r="C342" s="338" t="s">
        <v>1</v>
      </c>
      <c r="D342" s="338" t="s">
        <v>188</v>
      </c>
      <c r="E342" s="18" t="s">
        <v>1</v>
      </c>
      <c r="F342" s="339">
        <v>0</v>
      </c>
      <c r="G342" s="40"/>
      <c r="H342" s="46"/>
    </row>
    <row r="343" spans="1:8" s="2" customFormat="1" ht="16.8" customHeight="1">
      <c r="A343" s="40"/>
      <c r="B343" s="46"/>
      <c r="C343" s="338" t="s">
        <v>1</v>
      </c>
      <c r="D343" s="338" t="s">
        <v>189</v>
      </c>
      <c r="E343" s="18" t="s">
        <v>1</v>
      </c>
      <c r="F343" s="339">
        <v>0</v>
      </c>
      <c r="G343" s="40"/>
      <c r="H343" s="46"/>
    </row>
    <row r="344" spans="1:8" s="2" customFormat="1" ht="16.8" customHeight="1">
      <c r="A344" s="40"/>
      <c r="B344" s="46"/>
      <c r="C344" s="338" t="s">
        <v>1</v>
      </c>
      <c r="D344" s="338" t="s">
        <v>746</v>
      </c>
      <c r="E344" s="18" t="s">
        <v>1</v>
      </c>
      <c r="F344" s="339">
        <v>0</v>
      </c>
      <c r="G344" s="40"/>
      <c r="H344" s="46"/>
    </row>
    <row r="345" spans="1:8" s="2" customFormat="1" ht="16.8" customHeight="1">
      <c r="A345" s="40"/>
      <c r="B345" s="46"/>
      <c r="C345" s="338" t="s">
        <v>1</v>
      </c>
      <c r="D345" s="338" t="s">
        <v>747</v>
      </c>
      <c r="E345" s="18" t="s">
        <v>1</v>
      </c>
      <c r="F345" s="339">
        <v>0</v>
      </c>
      <c r="G345" s="40"/>
      <c r="H345" s="46"/>
    </row>
    <row r="346" spans="1:8" s="2" customFormat="1" ht="16.8" customHeight="1">
      <c r="A346" s="40"/>
      <c r="B346" s="46"/>
      <c r="C346" s="338" t="s">
        <v>1</v>
      </c>
      <c r="D346" s="338" t="s">
        <v>748</v>
      </c>
      <c r="E346" s="18" t="s">
        <v>1</v>
      </c>
      <c r="F346" s="339">
        <v>0</v>
      </c>
      <c r="G346" s="40"/>
      <c r="H346" s="46"/>
    </row>
    <row r="347" spans="1:8" s="2" customFormat="1" ht="16.8" customHeight="1">
      <c r="A347" s="40"/>
      <c r="B347" s="46"/>
      <c r="C347" s="338" t="s">
        <v>1</v>
      </c>
      <c r="D347" s="338" t="s">
        <v>749</v>
      </c>
      <c r="E347" s="18" t="s">
        <v>1</v>
      </c>
      <c r="F347" s="339">
        <v>0</v>
      </c>
      <c r="G347" s="40"/>
      <c r="H347" s="46"/>
    </row>
    <row r="348" spans="1:8" s="2" customFormat="1" ht="16.8" customHeight="1">
      <c r="A348" s="40"/>
      <c r="B348" s="46"/>
      <c r="C348" s="338" t="s">
        <v>1</v>
      </c>
      <c r="D348" s="338" t="s">
        <v>750</v>
      </c>
      <c r="E348" s="18" t="s">
        <v>1</v>
      </c>
      <c r="F348" s="339">
        <v>0</v>
      </c>
      <c r="G348" s="40"/>
      <c r="H348" s="46"/>
    </row>
    <row r="349" spans="1:8" s="2" customFormat="1" ht="16.8" customHeight="1">
      <c r="A349" s="40"/>
      <c r="B349" s="46"/>
      <c r="C349" s="338" t="s">
        <v>1</v>
      </c>
      <c r="D349" s="338" t="s">
        <v>751</v>
      </c>
      <c r="E349" s="18" t="s">
        <v>1</v>
      </c>
      <c r="F349" s="339">
        <v>30</v>
      </c>
      <c r="G349" s="40"/>
      <c r="H349" s="46"/>
    </row>
    <row r="350" spans="1:8" s="2" customFormat="1" ht="16.8" customHeight="1">
      <c r="A350" s="40"/>
      <c r="B350" s="46"/>
      <c r="C350" s="338" t="s">
        <v>1</v>
      </c>
      <c r="D350" s="338" t="s">
        <v>752</v>
      </c>
      <c r="E350" s="18" t="s">
        <v>1</v>
      </c>
      <c r="F350" s="339">
        <v>-7.59</v>
      </c>
      <c r="G350" s="40"/>
      <c r="H350" s="46"/>
    </row>
    <row r="351" spans="1:8" s="2" customFormat="1" ht="16.8" customHeight="1">
      <c r="A351" s="40"/>
      <c r="B351" s="46"/>
      <c r="C351" s="338" t="s">
        <v>1</v>
      </c>
      <c r="D351" s="338" t="s">
        <v>753</v>
      </c>
      <c r="E351" s="18" t="s">
        <v>1</v>
      </c>
      <c r="F351" s="339">
        <v>-5.7</v>
      </c>
      <c r="G351" s="40"/>
      <c r="H351" s="46"/>
    </row>
    <row r="352" spans="1:8" s="2" customFormat="1" ht="16.8" customHeight="1">
      <c r="A352" s="40"/>
      <c r="B352" s="46"/>
      <c r="C352" s="338" t="s">
        <v>722</v>
      </c>
      <c r="D352" s="338" t="s">
        <v>200</v>
      </c>
      <c r="E352" s="18" t="s">
        <v>1</v>
      </c>
      <c r="F352" s="339">
        <v>16.71</v>
      </c>
      <c r="G352" s="40"/>
      <c r="H352" s="46"/>
    </row>
    <row r="353" spans="1:8" s="2" customFormat="1" ht="16.8" customHeight="1">
      <c r="A353" s="40"/>
      <c r="B353" s="46"/>
      <c r="C353" s="340" t="s">
        <v>1088</v>
      </c>
      <c r="D353" s="40"/>
      <c r="E353" s="40"/>
      <c r="F353" s="40"/>
      <c r="G353" s="40"/>
      <c r="H353" s="46"/>
    </row>
    <row r="354" spans="1:8" s="2" customFormat="1" ht="16.8" customHeight="1">
      <c r="A354" s="40"/>
      <c r="B354" s="46"/>
      <c r="C354" s="338" t="s">
        <v>744</v>
      </c>
      <c r="D354" s="338" t="s">
        <v>268</v>
      </c>
      <c r="E354" s="18" t="s">
        <v>223</v>
      </c>
      <c r="F354" s="339">
        <v>16.71</v>
      </c>
      <c r="G354" s="40"/>
      <c r="H354" s="46"/>
    </row>
    <row r="355" spans="1:8" s="2" customFormat="1" ht="16.8" customHeight="1">
      <c r="A355" s="40"/>
      <c r="B355" s="46"/>
      <c r="C355" s="338" t="s">
        <v>260</v>
      </c>
      <c r="D355" s="338" t="s">
        <v>261</v>
      </c>
      <c r="E355" s="18" t="s">
        <v>262</v>
      </c>
      <c r="F355" s="339">
        <v>29.243</v>
      </c>
      <c r="G355" s="40"/>
      <c r="H355" s="46"/>
    </row>
    <row r="356" spans="1:8" s="2" customFormat="1" ht="16.8" customHeight="1">
      <c r="A356" s="40"/>
      <c r="B356" s="46"/>
      <c r="C356" s="334" t="s">
        <v>732</v>
      </c>
      <c r="D356" s="335" t="s">
        <v>1</v>
      </c>
      <c r="E356" s="336" t="s">
        <v>1</v>
      </c>
      <c r="F356" s="337">
        <v>19.32</v>
      </c>
      <c r="G356" s="40"/>
      <c r="H356" s="46"/>
    </row>
    <row r="357" spans="1:8" s="2" customFormat="1" ht="16.8" customHeight="1">
      <c r="A357" s="40"/>
      <c r="B357" s="46"/>
      <c r="C357" s="338" t="s">
        <v>1</v>
      </c>
      <c r="D357" s="338" t="s">
        <v>771</v>
      </c>
      <c r="E357" s="18" t="s">
        <v>1</v>
      </c>
      <c r="F357" s="339">
        <v>0</v>
      </c>
      <c r="G357" s="40"/>
      <c r="H357" s="46"/>
    </row>
    <row r="358" spans="1:8" s="2" customFormat="1" ht="16.8" customHeight="1">
      <c r="A358" s="40"/>
      <c r="B358" s="46"/>
      <c r="C358" s="338" t="s">
        <v>1</v>
      </c>
      <c r="D358" s="338" t="s">
        <v>772</v>
      </c>
      <c r="E358" s="18" t="s">
        <v>1</v>
      </c>
      <c r="F358" s="339">
        <v>0</v>
      </c>
      <c r="G358" s="40"/>
      <c r="H358" s="46"/>
    </row>
    <row r="359" spans="1:8" s="2" customFormat="1" ht="16.8" customHeight="1">
      <c r="A359" s="40"/>
      <c r="B359" s="46"/>
      <c r="C359" s="338" t="s">
        <v>1</v>
      </c>
      <c r="D359" s="338" t="s">
        <v>773</v>
      </c>
      <c r="E359" s="18" t="s">
        <v>1</v>
      </c>
      <c r="F359" s="339">
        <v>0</v>
      </c>
      <c r="G359" s="40"/>
      <c r="H359" s="46"/>
    </row>
    <row r="360" spans="1:8" s="2" customFormat="1" ht="16.8" customHeight="1">
      <c r="A360" s="40"/>
      <c r="B360" s="46"/>
      <c r="C360" s="338" t="s">
        <v>1</v>
      </c>
      <c r="D360" s="338" t="s">
        <v>774</v>
      </c>
      <c r="E360" s="18" t="s">
        <v>1</v>
      </c>
      <c r="F360" s="339">
        <v>19.32</v>
      </c>
      <c r="G360" s="40"/>
      <c r="H360" s="46"/>
    </row>
    <row r="361" spans="1:8" s="2" customFormat="1" ht="16.8" customHeight="1">
      <c r="A361" s="40"/>
      <c r="B361" s="46"/>
      <c r="C361" s="338" t="s">
        <v>732</v>
      </c>
      <c r="D361" s="338" t="s">
        <v>199</v>
      </c>
      <c r="E361" s="18" t="s">
        <v>1</v>
      </c>
      <c r="F361" s="339">
        <v>19.32</v>
      </c>
      <c r="G361" s="40"/>
      <c r="H361" s="46"/>
    </row>
    <row r="362" spans="1:8" s="2" customFormat="1" ht="16.8" customHeight="1">
      <c r="A362" s="40"/>
      <c r="B362" s="46"/>
      <c r="C362" s="340" t="s">
        <v>1088</v>
      </c>
      <c r="D362" s="40"/>
      <c r="E362" s="40"/>
      <c r="F362" s="40"/>
      <c r="G362" s="40"/>
      <c r="H362" s="46"/>
    </row>
    <row r="363" spans="1:8" s="2" customFormat="1" ht="12">
      <c r="A363" s="40"/>
      <c r="B363" s="46"/>
      <c r="C363" s="338" t="s">
        <v>768</v>
      </c>
      <c r="D363" s="338" t="s">
        <v>769</v>
      </c>
      <c r="E363" s="18" t="s">
        <v>223</v>
      </c>
      <c r="F363" s="339">
        <v>19.32</v>
      </c>
      <c r="G363" s="40"/>
      <c r="H363" s="46"/>
    </row>
    <row r="364" spans="1:8" s="2" customFormat="1" ht="16.8" customHeight="1">
      <c r="A364" s="40"/>
      <c r="B364" s="46"/>
      <c r="C364" s="338" t="s">
        <v>616</v>
      </c>
      <c r="D364" s="338" t="s">
        <v>617</v>
      </c>
      <c r="E364" s="18" t="s">
        <v>223</v>
      </c>
      <c r="F364" s="339">
        <v>35.28</v>
      </c>
      <c r="G364" s="40"/>
      <c r="H364" s="46"/>
    </row>
    <row r="365" spans="1:8" s="2" customFormat="1" ht="16.8" customHeight="1">
      <c r="A365" s="40"/>
      <c r="B365" s="46"/>
      <c r="C365" s="338" t="s">
        <v>559</v>
      </c>
      <c r="D365" s="338" t="s">
        <v>560</v>
      </c>
      <c r="E365" s="18" t="s">
        <v>223</v>
      </c>
      <c r="F365" s="339">
        <v>35.28</v>
      </c>
      <c r="G365" s="40"/>
      <c r="H365" s="46"/>
    </row>
    <row r="366" spans="1:8" s="2" customFormat="1" ht="16.8" customHeight="1">
      <c r="A366" s="40"/>
      <c r="B366" s="46"/>
      <c r="C366" s="334" t="s">
        <v>724</v>
      </c>
      <c r="D366" s="335" t="s">
        <v>1</v>
      </c>
      <c r="E366" s="336" t="s">
        <v>1</v>
      </c>
      <c r="F366" s="337">
        <v>6</v>
      </c>
      <c r="G366" s="40"/>
      <c r="H366" s="46"/>
    </row>
    <row r="367" spans="1:8" s="2" customFormat="1" ht="16.8" customHeight="1">
      <c r="A367" s="40"/>
      <c r="B367" s="46"/>
      <c r="C367" s="338" t="s">
        <v>1</v>
      </c>
      <c r="D367" s="338" t="s">
        <v>806</v>
      </c>
      <c r="E367" s="18" t="s">
        <v>1</v>
      </c>
      <c r="F367" s="339">
        <v>6</v>
      </c>
      <c r="G367" s="40"/>
      <c r="H367" s="46"/>
    </row>
    <row r="368" spans="1:8" s="2" customFormat="1" ht="16.8" customHeight="1">
      <c r="A368" s="40"/>
      <c r="B368" s="46"/>
      <c r="C368" s="338" t="s">
        <v>724</v>
      </c>
      <c r="D368" s="338" t="s">
        <v>199</v>
      </c>
      <c r="E368" s="18" t="s">
        <v>1</v>
      </c>
      <c r="F368" s="339">
        <v>6</v>
      </c>
      <c r="G368" s="40"/>
      <c r="H368" s="46"/>
    </row>
    <row r="369" spans="1:8" s="2" customFormat="1" ht="16.8" customHeight="1">
      <c r="A369" s="40"/>
      <c r="B369" s="46"/>
      <c r="C369" s="340" t="s">
        <v>1088</v>
      </c>
      <c r="D369" s="40"/>
      <c r="E369" s="40"/>
      <c r="F369" s="40"/>
      <c r="G369" s="40"/>
      <c r="H369" s="46"/>
    </row>
    <row r="370" spans="1:8" s="2" customFormat="1" ht="16.8" customHeight="1">
      <c r="A370" s="40"/>
      <c r="B370" s="46"/>
      <c r="C370" s="338" t="s">
        <v>803</v>
      </c>
      <c r="D370" s="338" t="s">
        <v>804</v>
      </c>
      <c r="E370" s="18" t="s">
        <v>298</v>
      </c>
      <c r="F370" s="339">
        <v>6</v>
      </c>
      <c r="G370" s="40"/>
      <c r="H370" s="46"/>
    </row>
    <row r="371" spans="1:8" s="2" customFormat="1" ht="16.8" customHeight="1">
      <c r="A371" s="40"/>
      <c r="B371" s="46"/>
      <c r="C371" s="338" t="s">
        <v>764</v>
      </c>
      <c r="D371" s="338" t="s">
        <v>765</v>
      </c>
      <c r="E371" s="18" t="s">
        <v>298</v>
      </c>
      <c r="F371" s="339">
        <v>6</v>
      </c>
      <c r="G371" s="40"/>
      <c r="H371" s="46"/>
    </row>
    <row r="372" spans="1:8" s="2" customFormat="1" ht="16.8" customHeight="1">
      <c r="A372" s="40"/>
      <c r="B372" s="46"/>
      <c r="C372" s="338" t="s">
        <v>795</v>
      </c>
      <c r="D372" s="338" t="s">
        <v>796</v>
      </c>
      <c r="E372" s="18" t="s">
        <v>183</v>
      </c>
      <c r="F372" s="339">
        <v>59.376</v>
      </c>
      <c r="G372" s="40"/>
      <c r="H372" s="46"/>
    </row>
    <row r="373" spans="1:8" s="2" customFormat="1" ht="16.8" customHeight="1">
      <c r="A373" s="40"/>
      <c r="B373" s="46"/>
      <c r="C373" s="338" t="s">
        <v>811</v>
      </c>
      <c r="D373" s="338" t="s">
        <v>812</v>
      </c>
      <c r="E373" s="18" t="s">
        <v>298</v>
      </c>
      <c r="F373" s="339">
        <v>6</v>
      </c>
      <c r="G373" s="40"/>
      <c r="H373" s="46"/>
    </row>
    <row r="374" spans="1:8" s="2" customFormat="1" ht="16.8" customHeight="1">
      <c r="A374" s="40"/>
      <c r="B374" s="46"/>
      <c r="C374" s="338" t="s">
        <v>891</v>
      </c>
      <c r="D374" s="338" t="s">
        <v>892</v>
      </c>
      <c r="E374" s="18" t="s">
        <v>298</v>
      </c>
      <c r="F374" s="339">
        <v>6</v>
      </c>
      <c r="G374" s="40"/>
      <c r="H374" s="46"/>
    </row>
    <row r="375" spans="1:8" s="2" customFormat="1" ht="16.8" customHeight="1">
      <c r="A375" s="40"/>
      <c r="B375" s="46"/>
      <c r="C375" s="338" t="s">
        <v>895</v>
      </c>
      <c r="D375" s="338" t="s">
        <v>896</v>
      </c>
      <c r="E375" s="18" t="s">
        <v>298</v>
      </c>
      <c r="F375" s="339">
        <v>6</v>
      </c>
      <c r="G375" s="40"/>
      <c r="H375" s="46"/>
    </row>
    <row r="376" spans="1:8" s="2" customFormat="1" ht="16.8" customHeight="1">
      <c r="A376" s="40"/>
      <c r="B376" s="46"/>
      <c r="C376" s="338" t="s">
        <v>845</v>
      </c>
      <c r="D376" s="338" t="s">
        <v>846</v>
      </c>
      <c r="E376" s="18" t="s">
        <v>262</v>
      </c>
      <c r="F376" s="339">
        <v>0.001</v>
      </c>
      <c r="G376" s="40"/>
      <c r="H376" s="46"/>
    </row>
    <row r="377" spans="1:8" s="2" customFormat="1" ht="16.8" customHeight="1">
      <c r="A377" s="40"/>
      <c r="B377" s="46"/>
      <c r="C377" s="338" t="s">
        <v>855</v>
      </c>
      <c r="D377" s="338" t="s">
        <v>856</v>
      </c>
      <c r="E377" s="18" t="s">
        <v>223</v>
      </c>
      <c r="F377" s="339">
        <v>0.6</v>
      </c>
      <c r="G377" s="40"/>
      <c r="H377" s="46"/>
    </row>
    <row r="378" spans="1:8" s="2" customFormat="1" ht="16.8" customHeight="1">
      <c r="A378" s="40"/>
      <c r="B378" s="46"/>
      <c r="C378" s="338" t="s">
        <v>855</v>
      </c>
      <c r="D378" s="338" t="s">
        <v>856</v>
      </c>
      <c r="E378" s="18" t="s">
        <v>223</v>
      </c>
      <c r="F378" s="339">
        <v>1.8</v>
      </c>
      <c r="G378" s="40"/>
      <c r="H378" s="46"/>
    </row>
    <row r="379" spans="1:8" s="2" customFormat="1" ht="16.8" customHeight="1">
      <c r="A379" s="40"/>
      <c r="B379" s="46"/>
      <c r="C379" s="338" t="s">
        <v>869</v>
      </c>
      <c r="D379" s="338" t="s">
        <v>870</v>
      </c>
      <c r="E379" s="18" t="s">
        <v>223</v>
      </c>
      <c r="F379" s="339">
        <v>3</v>
      </c>
      <c r="G379" s="40"/>
      <c r="H379" s="46"/>
    </row>
    <row r="380" spans="1:8" s="2" customFormat="1" ht="16.8" customHeight="1">
      <c r="A380" s="40"/>
      <c r="B380" s="46"/>
      <c r="C380" s="338" t="s">
        <v>878</v>
      </c>
      <c r="D380" s="338" t="s">
        <v>879</v>
      </c>
      <c r="E380" s="18" t="s">
        <v>183</v>
      </c>
      <c r="F380" s="339">
        <v>22.054</v>
      </c>
      <c r="G380" s="40"/>
      <c r="H380" s="46"/>
    </row>
    <row r="381" spans="1:8" s="2" customFormat="1" ht="16.8" customHeight="1">
      <c r="A381" s="40"/>
      <c r="B381" s="46"/>
      <c r="C381" s="338" t="s">
        <v>850</v>
      </c>
      <c r="D381" s="338" t="s">
        <v>851</v>
      </c>
      <c r="E381" s="18" t="s">
        <v>298</v>
      </c>
      <c r="F381" s="339">
        <v>30.9</v>
      </c>
      <c r="G381" s="40"/>
      <c r="H381" s="46"/>
    </row>
    <row r="382" spans="1:8" s="2" customFormat="1" ht="16.8" customHeight="1">
      <c r="A382" s="40"/>
      <c r="B382" s="46"/>
      <c r="C382" s="338" t="s">
        <v>816</v>
      </c>
      <c r="D382" s="338" t="s">
        <v>817</v>
      </c>
      <c r="E382" s="18" t="s">
        <v>298</v>
      </c>
      <c r="F382" s="339">
        <v>24</v>
      </c>
      <c r="G382" s="40"/>
      <c r="H382" s="46"/>
    </row>
    <row r="383" spans="1:8" s="2" customFormat="1" ht="16.8" customHeight="1">
      <c r="A383" s="40"/>
      <c r="B383" s="46"/>
      <c r="C383" s="338" t="s">
        <v>820</v>
      </c>
      <c r="D383" s="338" t="s">
        <v>821</v>
      </c>
      <c r="E383" s="18" t="s">
        <v>587</v>
      </c>
      <c r="F383" s="339">
        <v>39.6</v>
      </c>
      <c r="G383" s="40"/>
      <c r="H383" s="46"/>
    </row>
    <row r="384" spans="1:8" s="2" customFormat="1" ht="16.8" customHeight="1">
      <c r="A384" s="40"/>
      <c r="B384" s="46"/>
      <c r="C384" s="334" t="s">
        <v>737</v>
      </c>
      <c r="D384" s="335" t="s">
        <v>1</v>
      </c>
      <c r="E384" s="336" t="s">
        <v>1</v>
      </c>
      <c r="F384" s="337">
        <v>1.8</v>
      </c>
      <c r="G384" s="40"/>
      <c r="H384" s="46"/>
    </row>
    <row r="385" spans="1:8" s="2" customFormat="1" ht="16.8" customHeight="1">
      <c r="A385" s="40"/>
      <c r="B385" s="46"/>
      <c r="C385" s="338" t="s">
        <v>1</v>
      </c>
      <c r="D385" s="338" t="s">
        <v>900</v>
      </c>
      <c r="E385" s="18" t="s">
        <v>1</v>
      </c>
      <c r="F385" s="339">
        <v>0</v>
      </c>
      <c r="G385" s="40"/>
      <c r="H385" s="46"/>
    </row>
    <row r="386" spans="1:8" s="2" customFormat="1" ht="16.8" customHeight="1">
      <c r="A386" s="40"/>
      <c r="B386" s="46"/>
      <c r="C386" s="338" t="s">
        <v>1</v>
      </c>
      <c r="D386" s="338" t="s">
        <v>901</v>
      </c>
      <c r="E386" s="18" t="s">
        <v>1</v>
      </c>
      <c r="F386" s="339">
        <v>1.8</v>
      </c>
      <c r="G386" s="40"/>
      <c r="H386" s="46"/>
    </row>
    <row r="387" spans="1:8" s="2" customFormat="1" ht="16.8" customHeight="1">
      <c r="A387" s="40"/>
      <c r="B387" s="46"/>
      <c r="C387" s="338" t="s">
        <v>737</v>
      </c>
      <c r="D387" s="338" t="s">
        <v>860</v>
      </c>
      <c r="E387" s="18" t="s">
        <v>1</v>
      </c>
      <c r="F387" s="339">
        <v>1.8</v>
      </c>
      <c r="G387" s="40"/>
      <c r="H387" s="46"/>
    </row>
    <row r="388" spans="1:8" s="2" customFormat="1" ht="16.8" customHeight="1">
      <c r="A388" s="40"/>
      <c r="B388" s="46"/>
      <c r="C388" s="340" t="s">
        <v>1088</v>
      </c>
      <c r="D388" s="40"/>
      <c r="E388" s="40"/>
      <c r="F388" s="40"/>
      <c r="G388" s="40"/>
      <c r="H388" s="46"/>
    </row>
    <row r="389" spans="1:8" s="2" customFormat="1" ht="16.8" customHeight="1">
      <c r="A389" s="40"/>
      <c r="B389" s="46"/>
      <c r="C389" s="338" t="s">
        <v>855</v>
      </c>
      <c r="D389" s="338" t="s">
        <v>856</v>
      </c>
      <c r="E389" s="18" t="s">
        <v>223</v>
      </c>
      <c r="F389" s="339">
        <v>1.8</v>
      </c>
      <c r="G389" s="40"/>
      <c r="H389" s="46"/>
    </row>
    <row r="390" spans="1:8" s="2" customFormat="1" ht="16.8" customHeight="1">
      <c r="A390" s="40"/>
      <c r="B390" s="46"/>
      <c r="C390" s="338" t="s">
        <v>861</v>
      </c>
      <c r="D390" s="338" t="s">
        <v>862</v>
      </c>
      <c r="E390" s="18" t="s">
        <v>223</v>
      </c>
      <c r="F390" s="339">
        <v>1.8</v>
      </c>
      <c r="G390" s="40"/>
      <c r="H390" s="46"/>
    </row>
    <row r="391" spans="1:8" s="2" customFormat="1" ht="16.8" customHeight="1">
      <c r="A391" s="40"/>
      <c r="B391" s="46"/>
      <c r="C391" s="338" t="s">
        <v>864</v>
      </c>
      <c r="D391" s="338" t="s">
        <v>865</v>
      </c>
      <c r="E391" s="18" t="s">
        <v>223</v>
      </c>
      <c r="F391" s="339">
        <v>1.8</v>
      </c>
      <c r="G391" s="40"/>
      <c r="H391" s="46"/>
    </row>
    <row r="392" spans="1:8" s="2" customFormat="1" ht="16.8" customHeight="1">
      <c r="A392" s="40"/>
      <c r="B392" s="46"/>
      <c r="C392" s="334" t="s">
        <v>728</v>
      </c>
      <c r="D392" s="335" t="s">
        <v>1</v>
      </c>
      <c r="E392" s="336" t="s">
        <v>1</v>
      </c>
      <c r="F392" s="337">
        <v>0.6</v>
      </c>
      <c r="G392" s="40"/>
      <c r="H392" s="46"/>
    </row>
    <row r="393" spans="1:8" s="2" customFormat="1" ht="16.8" customHeight="1">
      <c r="A393" s="40"/>
      <c r="B393" s="46"/>
      <c r="C393" s="338" t="s">
        <v>1</v>
      </c>
      <c r="D393" s="338" t="s">
        <v>858</v>
      </c>
      <c r="E393" s="18" t="s">
        <v>1</v>
      </c>
      <c r="F393" s="339">
        <v>0</v>
      </c>
      <c r="G393" s="40"/>
      <c r="H393" s="46"/>
    </row>
    <row r="394" spans="1:8" s="2" customFormat="1" ht="16.8" customHeight="1">
      <c r="A394" s="40"/>
      <c r="B394" s="46"/>
      <c r="C394" s="338" t="s">
        <v>1</v>
      </c>
      <c r="D394" s="338" t="s">
        <v>859</v>
      </c>
      <c r="E394" s="18" t="s">
        <v>1</v>
      </c>
      <c r="F394" s="339">
        <v>0.6</v>
      </c>
      <c r="G394" s="40"/>
      <c r="H394" s="46"/>
    </row>
    <row r="395" spans="1:8" s="2" customFormat="1" ht="16.8" customHeight="1">
      <c r="A395" s="40"/>
      <c r="B395" s="46"/>
      <c r="C395" s="338" t="s">
        <v>728</v>
      </c>
      <c r="D395" s="338" t="s">
        <v>860</v>
      </c>
      <c r="E395" s="18" t="s">
        <v>1</v>
      </c>
      <c r="F395" s="339">
        <v>0.6</v>
      </c>
      <c r="G395" s="40"/>
      <c r="H395" s="46"/>
    </row>
    <row r="396" spans="1:8" s="2" customFormat="1" ht="16.8" customHeight="1">
      <c r="A396" s="40"/>
      <c r="B396" s="46"/>
      <c r="C396" s="340" t="s">
        <v>1088</v>
      </c>
      <c r="D396" s="40"/>
      <c r="E396" s="40"/>
      <c r="F396" s="40"/>
      <c r="G396" s="40"/>
      <c r="H396" s="46"/>
    </row>
    <row r="397" spans="1:8" s="2" customFormat="1" ht="16.8" customHeight="1">
      <c r="A397" s="40"/>
      <c r="B397" s="46"/>
      <c r="C397" s="338" t="s">
        <v>855</v>
      </c>
      <c r="D397" s="338" t="s">
        <v>856</v>
      </c>
      <c r="E397" s="18" t="s">
        <v>223</v>
      </c>
      <c r="F397" s="339">
        <v>0.6</v>
      </c>
      <c r="G397" s="40"/>
      <c r="H397" s="46"/>
    </row>
    <row r="398" spans="1:8" s="2" customFormat="1" ht="16.8" customHeight="1">
      <c r="A398" s="40"/>
      <c r="B398" s="46"/>
      <c r="C398" s="338" t="s">
        <v>861</v>
      </c>
      <c r="D398" s="338" t="s">
        <v>862</v>
      </c>
      <c r="E398" s="18" t="s">
        <v>223</v>
      </c>
      <c r="F398" s="339">
        <v>0.6</v>
      </c>
      <c r="G398" s="40"/>
      <c r="H398" s="46"/>
    </row>
    <row r="399" spans="1:8" s="2" customFormat="1" ht="16.8" customHeight="1">
      <c r="A399" s="40"/>
      <c r="B399" s="46"/>
      <c r="C399" s="338" t="s">
        <v>864</v>
      </c>
      <c r="D399" s="338" t="s">
        <v>865</v>
      </c>
      <c r="E399" s="18" t="s">
        <v>223</v>
      </c>
      <c r="F399" s="339">
        <v>0.6</v>
      </c>
      <c r="G399" s="40"/>
      <c r="H399" s="46"/>
    </row>
    <row r="400" spans="1:8" s="2" customFormat="1" ht="26.4" customHeight="1">
      <c r="A400" s="40"/>
      <c r="B400" s="46"/>
      <c r="C400" s="333" t="s">
        <v>1095</v>
      </c>
      <c r="D400" s="333" t="s">
        <v>117</v>
      </c>
      <c r="E400" s="40"/>
      <c r="F400" s="40"/>
      <c r="G400" s="40"/>
      <c r="H400" s="46"/>
    </row>
    <row r="401" spans="1:8" s="2" customFormat="1" ht="16.8" customHeight="1">
      <c r="A401" s="40"/>
      <c r="B401" s="46"/>
      <c r="C401" s="334" t="s">
        <v>911</v>
      </c>
      <c r="D401" s="335" t="s">
        <v>1</v>
      </c>
      <c r="E401" s="336" t="s">
        <v>1</v>
      </c>
      <c r="F401" s="337">
        <v>80</v>
      </c>
      <c r="G401" s="40"/>
      <c r="H401" s="46"/>
    </row>
    <row r="402" spans="1:8" s="2" customFormat="1" ht="16.8" customHeight="1">
      <c r="A402" s="40"/>
      <c r="B402" s="46"/>
      <c r="C402" s="338" t="s">
        <v>1</v>
      </c>
      <c r="D402" s="338" t="s">
        <v>970</v>
      </c>
      <c r="E402" s="18" t="s">
        <v>1</v>
      </c>
      <c r="F402" s="339">
        <v>0</v>
      </c>
      <c r="G402" s="40"/>
      <c r="H402" s="46"/>
    </row>
    <row r="403" spans="1:8" s="2" customFormat="1" ht="16.8" customHeight="1">
      <c r="A403" s="40"/>
      <c r="B403" s="46"/>
      <c r="C403" s="338" t="s">
        <v>1</v>
      </c>
      <c r="D403" s="338" t="s">
        <v>971</v>
      </c>
      <c r="E403" s="18" t="s">
        <v>1</v>
      </c>
      <c r="F403" s="339">
        <v>0</v>
      </c>
      <c r="G403" s="40"/>
      <c r="H403" s="46"/>
    </row>
    <row r="404" spans="1:8" s="2" customFormat="1" ht="16.8" customHeight="1">
      <c r="A404" s="40"/>
      <c r="B404" s="46"/>
      <c r="C404" s="338" t="s">
        <v>1</v>
      </c>
      <c r="D404" s="338" t="s">
        <v>972</v>
      </c>
      <c r="E404" s="18" t="s">
        <v>1</v>
      </c>
      <c r="F404" s="339">
        <v>0</v>
      </c>
      <c r="G404" s="40"/>
      <c r="H404" s="46"/>
    </row>
    <row r="405" spans="1:8" s="2" customFormat="1" ht="16.8" customHeight="1">
      <c r="A405" s="40"/>
      <c r="B405" s="46"/>
      <c r="C405" s="338" t="s">
        <v>1</v>
      </c>
      <c r="D405" s="338" t="s">
        <v>579</v>
      </c>
      <c r="E405" s="18" t="s">
        <v>1</v>
      </c>
      <c r="F405" s="339">
        <v>80</v>
      </c>
      <c r="G405" s="40"/>
      <c r="H405" s="46"/>
    </row>
    <row r="406" spans="1:8" s="2" customFormat="1" ht="16.8" customHeight="1">
      <c r="A406" s="40"/>
      <c r="B406" s="46"/>
      <c r="C406" s="338" t="s">
        <v>911</v>
      </c>
      <c r="D406" s="338" t="s">
        <v>199</v>
      </c>
      <c r="E406" s="18" t="s">
        <v>1</v>
      </c>
      <c r="F406" s="339">
        <v>80</v>
      </c>
      <c r="G406" s="40"/>
      <c r="H406" s="46"/>
    </row>
    <row r="407" spans="1:8" s="2" customFormat="1" ht="16.8" customHeight="1">
      <c r="A407" s="40"/>
      <c r="B407" s="46"/>
      <c r="C407" s="340" t="s">
        <v>1088</v>
      </c>
      <c r="D407" s="40"/>
      <c r="E407" s="40"/>
      <c r="F407" s="40"/>
      <c r="G407" s="40"/>
      <c r="H407" s="46"/>
    </row>
    <row r="408" spans="1:8" s="2" customFormat="1" ht="16.8" customHeight="1">
      <c r="A408" s="40"/>
      <c r="B408" s="46"/>
      <c r="C408" s="338" t="s">
        <v>967</v>
      </c>
      <c r="D408" s="338" t="s">
        <v>968</v>
      </c>
      <c r="E408" s="18" t="s">
        <v>183</v>
      </c>
      <c r="F408" s="339">
        <v>80</v>
      </c>
      <c r="G408" s="40"/>
      <c r="H408" s="46"/>
    </row>
    <row r="409" spans="1:8" s="2" customFormat="1" ht="16.8" customHeight="1">
      <c r="A409" s="40"/>
      <c r="B409" s="46"/>
      <c r="C409" s="338" t="s">
        <v>952</v>
      </c>
      <c r="D409" s="338" t="s">
        <v>953</v>
      </c>
      <c r="E409" s="18" t="s">
        <v>183</v>
      </c>
      <c r="F409" s="339">
        <v>1325</v>
      </c>
      <c r="G409" s="40"/>
      <c r="H409" s="46"/>
    </row>
    <row r="410" spans="1:8" s="2" customFormat="1" ht="16.8" customHeight="1">
      <c r="A410" s="40"/>
      <c r="B410" s="46"/>
      <c r="C410" s="338" t="s">
        <v>992</v>
      </c>
      <c r="D410" s="338" t="s">
        <v>993</v>
      </c>
      <c r="E410" s="18" t="s">
        <v>183</v>
      </c>
      <c r="F410" s="339">
        <v>1325</v>
      </c>
      <c r="G410" s="40"/>
      <c r="H410" s="46"/>
    </row>
    <row r="411" spans="1:8" s="2" customFormat="1" ht="16.8" customHeight="1">
      <c r="A411" s="40"/>
      <c r="B411" s="46"/>
      <c r="C411" s="338" t="s">
        <v>1005</v>
      </c>
      <c r="D411" s="338" t="s">
        <v>1006</v>
      </c>
      <c r="E411" s="18" t="s">
        <v>183</v>
      </c>
      <c r="F411" s="339">
        <v>1325</v>
      </c>
      <c r="G411" s="40"/>
      <c r="H411" s="46"/>
    </row>
    <row r="412" spans="1:8" s="2" customFormat="1" ht="16.8" customHeight="1">
      <c r="A412" s="40"/>
      <c r="B412" s="46"/>
      <c r="C412" s="338" t="s">
        <v>978</v>
      </c>
      <c r="D412" s="338" t="s">
        <v>979</v>
      </c>
      <c r="E412" s="18" t="s">
        <v>223</v>
      </c>
      <c r="F412" s="339">
        <v>13.25</v>
      </c>
      <c r="G412" s="40"/>
      <c r="H412" s="46"/>
    </row>
    <row r="413" spans="1:8" s="2" customFormat="1" ht="16.8" customHeight="1">
      <c r="A413" s="40"/>
      <c r="B413" s="46"/>
      <c r="C413" s="338" t="s">
        <v>978</v>
      </c>
      <c r="D413" s="338" t="s">
        <v>979</v>
      </c>
      <c r="E413" s="18" t="s">
        <v>223</v>
      </c>
      <c r="F413" s="339">
        <v>53</v>
      </c>
      <c r="G413" s="40"/>
      <c r="H413" s="46"/>
    </row>
    <row r="414" spans="1:8" s="2" customFormat="1" ht="16.8" customHeight="1">
      <c r="A414" s="40"/>
      <c r="B414" s="46"/>
      <c r="C414" s="334" t="s">
        <v>722</v>
      </c>
      <c r="D414" s="335" t="s">
        <v>1</v>
      </c>
      <c r="E414" s="336" t="s">
        <v>1</v>
      </c>
      <c r="F414" s="337">
        <v>16.71</v>
      </c>
      <c r="G414" s="40"/>
      <c r="H414" s="46"/>
    </row>
    <row r="415" spans="1:8" s="2" customFormat="1" ht="16.8" customHeight="1">
      <c r="A415" s="40"/>
      <c r="B415" s="46"/>
      <c r="C415" s="334" t="s">
        <v>905</v>
      </c>
      <c r="D415" s="335" t="s">
        <v>1</v>
      </c>
      <c r="E415" s="336" t="s">
        <v>1</v>
      </c>
      <c r="F415" s="337">
        <v>1245</v>
      </c>
      <c r="G415" s="40"/>
      <c r="H415" s="46"/>
    </row>
    <row r="416" spans="1:8" s="2" customFormat="1" ht="16.8" customHeight="1">
      <c r="A416" s="40"/>
      <c r="B416" s="46"/>
      <c r="C416" s="338" t="s">
        <v>1</v>
      </c>
      <c r="D416" s="338" t="s">
        <v>928</v>
      </c>
      <c r="E416" s="18" t="s">
        <v>1</v>
      </c>
      <c r="F416" s="339">
        <v>0</v>
      </c>
      <c r="G416" s="40"/>
      <c r="H416" s="46"/>
    </row>
    <row r="417" spans="1:8" s="2" customFormat="1" ht="16.8" customHeight="1">
      <c r="A417" s="40"/>
      <c r="B417" s="46"/>
      <c r="C417" s="338" t="s">
        <v>1</v>
      </c>
      <c r="D417" s="338" t="s">
        <v>631</v>
      </c>
      <c r="E417" s="18" t="s">
        <v>1</v>
      </c>
      <c r="F417" s="339">
        <v>1245</v>
      </c>
      <c r="G417" s="40"/>
      <c r="H417" s="46"/>
    </row>
    <row r="418" spans="1:8" s="2" customFormat="1" ht="16.8" customHeight="1">
      <c r="A418" s="40"/>
      <c r="B418" s="46"/>
      <c r="C418" s="338" t="s">
        <v>905</v>
      </c>
      <c r="D418" s="338" t="s">
        <v>199</v>
      </c>
      <c r="E418" s="18" t="s">
        <v>1</v>
      </c>
      <c r="F418" s="339">
        <v>1245</v>
      </c>
      <c r="G418" s="40"/>
      <c r="H418" s="46"/>
    </row>
    <row r="419" spans="1:8" s="2" customFormat="1" ht="16.8" customHeight="1">
      <c r="A419" s="40"/>
      <c r="B419" s="46"/>
      <c r="C419" s="340" t="s">
        <v>1088</v>
      </c>
      <c r="D419" s="40"/>
      <c r="E419" s="40"/>
      <c r="F419" s="40"/>
      <c r="G419" s="40"/>
      <c r="H419" s="46"/>
    </row>
    <row r="420" spans="1:8" s="2" customFormat="1" ht="16.8" customHeight="1">
      <c r="A420" s="40"/>
      <c r="B420" s="46"/>
      <c r="C420" s="338" t="s">
        <v>925</v>
      </c>
      <c r="D420" s="338" t="s">
        <v>926</v>
      </c>
      <c r="E420" s="18" t="s">
        <v>183</v>
      </c>
      <c r="F420" s="339">
        <v>1245</v>
      </c>
      <c r="G420" s="40"/>
      <c r="H420" s="46"/>
    </row>
    <row r="421" spans="1:8" s="2" customFormat="1" ht="16.8" customHeight="1">
      <c r="A421" s="40"/>
      <c r="B421" s="46"/>
      <c r="C421" s="338" t="s">
        <v>475</v>
      </c>
      <c r="D421" s="338" t="s">
        <v>476</v>
      </c>
      <c r="E421" s="18" t="s">
        <v>183</v>
      </c>
      <c r="F421" s="339">
        <v>1245</v>
      </c>
      <c r="G421" s="40"/>
      <c r="H421" s="46"/>
    </row>
    <row r="422" spans="1:8" s="2" customFormat="1" ht="16.8" customHeight="1">
      <c r="A422" s="40"/>
      <c r="B422" s="46"/>
      <c r="C422" s="338" t="s">
        <v>938</v>
      </c>
      <c r="D422" s="338" t="s">
        <v>939</v>
      </c>
      <c r="E422" s="18" t="s">
        <v>183</v>
      </c>
      <c r="F422" s="339">
        <v>1245</v>
      </c>
      <c r="G422" s="40"/>
      <c r="H422" s="46"/>
    </row>
    <row r="423" spans="1:8" s="2" customFormat="1" ht="16.8" customHeight="1">
      <c r="A423" s="40"/>
      <c r="B423" s="46"/>
      <c r="C423" s="338" t="s">
        <v>942</v>
      </c>
      <c r="D423" s="338" t="s">
        <v>943</v>
      </c>
      <c r="E423" s="18" t="s">
        <v>183</v>
      </c>
      <c r="F423" s="339">
        <v>1245</v>
      </c>
      <c r="G423" s="40"/>
      <c r="H423" s="46"/>
    </row>
    <row r="424" spans="1:8" s="2" customFormat="1" ht="16.8" customHeight="1">
      <c r="A424" s="40"/>
      <c r="B424" s="46"/>
      <c r="C424" s="338" t="s">
        <v>947</v>
      </c>
      <c r="D424" s="338" t="s">
        <v>948</v>
      </c>
      <c r="E424" s="18" t="s">
        <v>183</v>
      </c>
      <c r="F424" s="339">
        <v>2490</v>
      </c>
      <c r="G424" s="40"/>
      <c r="H424" s="46"/>
    </row>
    <row r="425" spans="1:8" s="2" customFormat="1" ht="16.8" customHeight="1">
      <c r="A425" s="40"/>
      <c r="B425" s="46"/>
      <c r="C425" s="338" t="s">
        <v>627</v>
      </c>
      <c r="D425" s="338" t="s">
        <v>628</v>
      </c>
      <c r="E425" s="18" t="s">
        <v>183</v>
      </c>
      <c r="F425" s="339">
        <v>2490</v>
      </c>
      <c r="G425" s="40"/>
      <c r="H425" s="46"/>
    </row>
    <row r="426" spans="1:8" s="2" customFormat="1" ht="16.8" customHeight="1">
      <c r="A426" s="40"/>
      <c r="B426" s="46"/>
      <c r="C426" s="338" t="s">
        <v>952</v>
      </c>
      <c r="D426" s="338" t="s">
        <v>953</v>
      </c>
      <c r="E426" s="18" t="s">
        <v>183</v>
      </c>
      <c r="F426" s="339">
        <v>1325</v>
      </c>
      <c r="G426" s="40"/>
      <c r="H426" s="46"/>
    </row>
    <row r="427" spans="1:8" s="2" customFormat="1" ht="16.8" customHeight="1">
      <c r="A427" s="40"/>
      <c r="B427" s="46"/>
      <c r="C427" s="338" t="s">
        <v>992</v>
      </c>
      <c r="D427" s="338" t="s">
        <v>993</v>
      </c>
      <c r="E427" s="18" t="s">
        <v>183</v>
      </c>
      <c r="F427" s="339">
        <v>1325</v>
      </c>
      <c r="G427" s="40"/>
      <c r="H427" s="46"/>
    </row>
    <row r="428" spans="1:8" s="2" customFormat="1" ht="16.8" customHeight="1">
      <c r="A428" s="40"/>
      <c r="B428" s="46"/>
      <c r="C428" s="338" t="s">
        <v>958</v>
      </c>
      <c r="D428" s="338" t="s">
        <v>959</v>
      </c>
      <c r="E428" s="18" t="s">
        <v>262</v>
      </c>
      <c r="F428" s="339">
        <v>0.374</v>
      </c>
      <c r="G428" s="40"/>
      <c r="H428" s="46"/>
    </row>
    <row r="429" spans="1:8" s="2" customFormat="1" ht="16.8" customHeight="1">
      <c r="A429" s="40"/>
      <c r="B429" s="46"/>
      <c r="C429" s="338" t="s">
        <v>958</v>
      </c>
      <c r="D429" s="338" t="s">
        <v>959</v>
      </c>
      <c r="E429" s="18" t="s">
        <v>262</v>
      </c>
      <c r="F429" s="339">
        <v>0.006</v>
      </c>
      <c r="G429" s="40"/>
      <c r="H429" s="46"/>
    </row>
    <row r="430" spans="1:8" s="2" customFormat="1" ht="16.8" customHeight="1">
      <c r="A430" s="40"/>
      <c r="B430" s="46"/>
      <c r="C430" s="338" t="s">
        <v>1005</v>
      </c>
      <c r="D430" s="338" t="s">
        <v>1006</v>
      </c>
      <c r="E430" s="18" t="s">
        <v>183</v>
      </c>
      <c r="F430" s="339">
        <v>1325</v>
      </c>
      <c r="G430" s="40"/>
      <c r="H430" s="46"/>
    </row>
    <row r="431" spans="1:8" s="2" customFormat="1" ht="16.8" customHeight="1">
      <c r="A431" s="40"/>
      <c r="B431" s="46"/>
      <c r="C431" s="338" t="s">
        <v>1009</v>
      </c>
      <c r="D431" s="338" t="s">
        <v>1010</v>
      </c>
      <c r="E431" s="18" t="s">
        <v>183</v>
      </c>
      <c r="F431" s="339">
        <v>1245</v>
      </c>
      <c r="G431" s="40"/>
      <c r="H431" s="46"/>
    </row>
    <row r="432" spans="1:8" s="2" customFormat="1" ht="16.8" customHeight="1">
      <c r="A432" s="40"/>
      <c r="B432" s="46"/>
      <c r="C432" s="338" t="s">
        <v>1012</v>
      </c>
      <c r="D432" s="338" t="s">
        <v>1013</v>
      </c>
      <c r="E432" s="18" t="s">
        <v>183</v>
      </c>
      <c r="F432" s="339">
        <v>249</v>
      </c>
      <c r="G432" s="40"/>
      <c r="H432" s="46"/>
    </row>
    <row r="433" spans="1:8" s="2" customFormat="1" ht="16.8" customHeight="1">
      <c r="A433" s="40"/>
      <c r="B433" s="46"/>
      <c r="C433" s="338" t="s">
        <v>978</v>
      </c>
      <c r="D433" s="338" t="s">
        <v>979</v>
      </c>
      <c r="E433" s="18" t="s">
        <v>223</v>
      </c>
      <c r="F433" s="339">
        <v>13.25</v>
      </c>
      <c r="G433" s="40"/>
      <c r="H433" s="46"/>
    </row>
    <row r="434" spans="1:8" s="2" customFormat="1" ht="16.8" customHeight="1">
      <c r="A434" s="40"/>
      <c r="B434" s="46"/>
      <c r="C434" s="338" t="s">
        <v>978</v>
      </c>
      <c r="D434" s="338" t="s">
        <v>979</v>
      </c>
      <c r="E434" s="18" t="s">
        <v>223</v>
      </c>
      <c r="F434" s="339">
        <v>53</v>
      </c>
      <c r="G434" s="40"/>
      <c r="H434" s="46"/>
    </row>
    <row r="435" spans="1:8" s="2" customFormat="1" ht="12">
      <c r="A435" s="40"/>
      <c r="B435" s="46"/>
      <c r="C435" s="338" t="s">
        <v>929</v>
      </c>
      <c r="D435" s="338" t="s">
        <v>930</v>
      </c>
      <c r="E435" s="18" t="s">
        <v>931</v>
      </c>
      <c r="F435" s="339">
        <v>32.059</v>
      </c>
      <c r="G435" s="40"/>
      <c r="H435" s="46"/>
    </row>
    <row r="436" spans="1:8" s="2" customFormat="1" ht="16.8" customHeight="1">
      <c r="A436" s="40"/>
      <c r="B436" s="46"/>
      <c r="C436" s="338" t="s">
        <v>963</v>
      </c>
      <c r="D436" s="338" t="s">
        <v>964</v>
      </c>
      <c r="E436" s="18" t="s">
        <v>931</v>
      </c>
      <c r="F436" s="339">
        <v>38.471</v>
      </c>
      <c r="G436" s="40"/>
      <c r="H436" s="46"/>
    </row>
    <row r="437" spans="1:8" s="2" customFormat="1" ht="16.8" customHeight="1">
      <c r="A437" s="40"/>
      <c r="B437" s="46"/>
      <c r="C437" s="338" t="s">
        <v>1001</v>
      </c>
      <c r="D437" s="338" t="s">
        <v>1002</v>
      </c>
      <c r="E437" s="18" t="s">
        <v>931</v>
      </c>
      <c r="F437" s="339">
        <v>6.225</v>
      </c>
      <c r="G437" s="40"/>
      <c r="H437" s="46"/>
    </row>
    <row r="438" spans="1:8" s="2" customFormat="1" ht="16.8" customHeight="1">
      <c r="A438" s="40"/>
      <c r="B438" s="46"/>
      <c r="C438" s="334" t="s">
        <v>907</v>
      </c>
      <c r="D438" s="335" t="s">
        <v>1</v>
      </c>
      <c r="E438" s="336" t="s">
        <v>1</v>
      </c>
      <c r="F438" s="337">
        <v>13.25</v>
      </c>
      <c r="G438" s="40"/>
      <c r="H438" s="46"/>
    </row>
    <row r="439" spans="1:8" s="2" customFormat="1" ht="16.8" customHeight="1">
      <c r="A439" s="40"/>
      <c r="B439" s="46"/>
      <c r="C439" s="338" t="s">
        <v>1</v>
      </c>
      <c r="D439" s="338" t="s">
        <v>981</v>
      </c>
      <c r="E439" s="18" t="s">
        <v>1</v>
      </c>
      <c r="F439" s="339">
        <v>0</v>
      </c>
      <c r="G439" s="40"/>
      <c r="H439" s="46"/>
    </row>
    <row r="440" spans="1:8" s="2" customFormat="1" ht="16.8" customHeight="1">
      <c r="A440" s="40"/>
      <c r="B440" s="46"/>
      <c r="C440" s="338" t="s">
        <v>1</v>
      </c>
      <c r="D440" s="338" t="s">
        <v>982</v>
      </c>
      <c r="E440" s="18" t="s">
        <v>1</v>
      </c>
      <c r="F440" s="339">
        <v>0</v>
      </c>
      <c r="G440" s="40"/>
      <c r="H440" s="46"/>
    </row>
    <row r="441" spans="1:8" s="2" customFormat="1" ht="16.8" customHeight="1">
      <c r="A441" s="40"/>
      <c r="B441" s="46"/>
      <c r="C441" s="338" t="s">
        <v>1</v>
      </c>
      <c r="D441" s="338" t="s">
        <v>983</v>
      </c>
      <c r="E441" s="18" t="s">
        <v>1</v>
      </c>
      <c r="F441" s="339">
        <v>12.45</v>
      </c>
      <c r="G441" s="40"/>
      <c r="H441" s="46"/>
    </row>
    <row r="442" spans="1:8" s="2" customFormat="1" ht="16.8" customHeight="1">
      <c r="A442" s="40"/>
      <c r="B442" s="46"/>
      <c r="C442" s="338" t="s">
        <v>1</v>
      </c>
      <c r="D442" s="338" t="s">
        <v>984</v>
      </c>
      <c r="E442" s="18" t="s">
        <v>1</v>
      </c>
      <c r="F442" s="339">
        <v>0</v>
      </c>
      <c r="G442" s="40"/>
      <c r="H442" s="46"/>
    </row>
    <row r="443" spans="1:8" s="2" customFormat="1" ht="16.8" customHeight="1">
      <c r="A443" s="40"/>
      <c r="B443" s="46"/>
      <c r="C443" s="338" t="s">
        <v>1</v>
      </c>
      <c r="D443" s="338" t="s">
        <v>985</v>
      </c>
      <c r="E443" s="18" t="s">
        <v>1</v>
      </c>
      <c r="F443" s="339">
        <v>0.8</v>
      </c>
      <c r="G443" s="40"/>
      <c r="H443" s="46"/>
    </row>
    <row r="444" spans="1:8" s="2" customFormat="1" ht="16.8" customHeight="1">
      <c r="A444" s="40"/>
      <c r="B444" s="46"/>
      <c r="C444" s="338" t="s">
        <v>907</v>
      </c>
      <c r="D444" s="338" t="s">
        <v>860</v>
      </c>
      <c r="E444" s="18" t="s">
        <v>1</v>
      </c>
      <c r="F444" s="339">
        <v>13.25</v>
      </c>
      <c r="G444" s="40"/>
      <c r="H444" s="46"/>
    </row>
    <row r="445" spans="1:8" s="2" customFormat="1" ht="16.8" customHeight="1">
      <c r="A445" s="40"/>
      <c r="B445" s="46"/>
      <c r="C445" s="340" t="s">
        <v>1088</v>
      </c>
      <c r="D445" s="40"/>
      <c r="E445" s="40"/>
      <c r="F445" s="40"/>
      <c r="G445" s="40"/>
      <c r="H445" s="46"/>
    </row>
    <row r="446" spans="1:8" s="2" customFormat="1" ht="16.8" customHeight="1">
      <c r="A446" s="40"/>
      <c r="B446" s="46"/>
      <c r="C446" s="338" t="s">
        <v>978</v>
      </c>
      <c r="D446" s="338" t="s">
        <v>979</v>
      </c>
      <c r="E446" s="18" t="s">
        <v>223</v>
      </c>
      <c r="F446" s="339">
        <v>13.25</v>
      </c>
      <c r="G446" s="40"/>
      <c r="H446" s="46"/>
    </row>
    <row r="447" spans="1:8" s="2" customFormat="1" ht="16.8" customHeight="1">
      <c r="A447" s="40"/>
      <c r="B447" s="46"/>
      <c r="C447" s="338" t="s">
        <v>861</v>
      </c>
      <c r="D447" s="338" t="s">
        <v>862</v>
      </c>
      <c r="E447" s="18" t="s">
        <v>223</v>
      </c>
      <c r="F447" s="339">
        <v>13.25</v>
      </c>
      <c r="G447" s="40"/>
      <c r="H447" s="46"/>
    </row>
    <row r="448" spans="1:8" s="2" customFormat="1" ht="16.8" customHeight="1">
      <c r="A448" s="40"/>
      <c r="B448" s="46"/>
      <c r="C448" s="338" t="s">
        <v>864</v>
      </c>
      <c r="D448" s="338" t="s">
        <v>865</v>
      </c>
      <c r="E448" s="18" t="s">
        <v>223</v>
      </c>
      <c r="F448" s="339">
        <v>13.25</v>
      </c>
      <c r="G448" s="40"/>
      <c r="H448" s="46"/>
    </row>
    <row r="449" spans="1:8" s="2" customFormat="1" ht="16.8" customHeight="1">
      <c r="A449" s="40"/>
      <c r="B449" s="46"/>
      <c r="C449" s="334" t="s">
        <v>909</v>
      </c>
      <c r="D449" s="335" t="s">
        <v>1</v>
      </c>
      <c r="E449" s="336" t="s">
        <v>1</v>
      </c>
      <c r="F449" s="337">
        <v>53</v>
      </c>
      <c r="G449" s="40"/>
      <c r="H449" s="46"/>
    </row>
    <row r="450" spans="1:8" s="2" customFormat="1" ht="16.8" customHeight="1">
      <c r="A450" s="40"/>
      <c r="B450" s="46"/>
      <c r="C450" s="338" t="s">
        <v>1</v>
      </c>
      <c r="D450" s="338" t="s">
        <v>1018</v>
      </c>
      <c r="E450" s="18" t="s">
        <v>1</v>
      </c>
      <c r="F450" s="339">
        <v>0</v>
      </c>
      <c r="G450" s="40"/>
      <c r="H450" s="46"/>
    </row>
    <row r="451" spans="1:8" s="2" customFormat="1" ht="16.8" customHeight="1">
      <c r="A451" s="40"/>
      <c r="B451" s="46"/>
      <c r="C451" s="338" t="s">
        <v>1</v>
      </c>
      <c r="D451" s="338" t="s">
        <v>1019</v>
      </c>
      <c r="E451" s="18" t="s">
        <v>1</v>
      </c>
      <c r="F451" s="339">
        <v>49.8</v>
      </c>
      <c r="G451" s="40"/>
      <c r="H451" s="46"/>
    </row>
    <row r="452" spans="1:8" s="2" customFormat="1" ht="16.8" customHeight="1">
      <c r="A452" s="40"/>
      <c r="B452" s="46"/>
      <c r="C452" s="338" t="s">
        <v>1</v>
      </c>
      <c r="D452" s="338" t="s">
        <v>1020</v>
      </c>
      <c r="E452" s="18" t="s">
        <v>1</v>
      </c>
      <c r="F452" s="339">
        <v>3.2</v>
      </c>
      <c r="G452" s="40"/>
      <c r="H452" s="46"/>
    </row>
    <row r="453" spans="1:8" s="2" customFormat="1" ht="16.8" customHeight="1">
      <c r="A453" s="40"/>
      <c r="B453" s="46"/>
      <c r="C453" s="338" t="s">
        <v>909</v>
      </c>
      <c r="D453" s="338" t="s">
        <v>860</v>
      </c>
      <c r="E453" s="18" t="s">
        <v>1</v>
      </c>
      <c r="F453" s="339">
        <v>53</v>
      </c>
      <c r="G453" s="40"/>
      <c r="H453" s="46"/>
    </row>
    <row r="454" spans="1:8" s="2" customFormat="1" ht="16.8" customHeight="1">
      <c r="A454" s="40"/>
      <c r="B454" s="46"/>
      <c r="C454" s="340" t="s">
        <v>1088</v>
      </c>
      <c r="D454" s="40"/>
      <c r="E454" s="40"/>
      <c r="F454" s="40"/>
      <c r="G454" s="40"/>
      <c r="H454" s="46"/>
    </row>
    <row r="455" spans="1:8" s="2" customFormat="1" ht="16.8" customHeight="1">
      <c r="A455" s="40"/>
      <c r="B455" s="46"/>
      <c r="C455" s="338" t="s">
        <v>978</v>
      </c>
      <c r="D455" s="338" t="s">
        <v>979</v>
      </c>
      <c r="E455" s="18" t="s">
        <v>223</v>
      </c>
      <c r="F455" s="339">
        <v>53</v>
      </c>
      <c r="G455" s="40"/>
      <c r="H455" s="46"/>
    </row>
    <row r="456" spans="1:8" s="2" customFormat="1" ht="16.8" customHeight="1">
      <c r="A456" s="40"/>
      <c r="B456" s="46"/>
      <c r="C456" s="338" t="s">
        <v>861</v>
      </c>
      <c r="D456" s="338" t="s">
        <v>862</v>
      </c>
      <c r="E456" s="18" t="s">
        <v>223</v>
      </c>
      <c r="F456" s="339">
        <v>53</v>
      </c>
      <c r="G456" s="40"/>
      <c r="H456" s="46"/>
    </row>
    <row r="457" spans="1:8" s="2" customFormat="1" ht="16.8" customHeight="1">
      <c r="A457" s="40"/>
      <c r="B457" s="46"/>
      <c r="C457" s="338" t="s">
        <v>864</v>
      </c>
      <c r="D457" s="338" t="s">
        <v>865</v>
      </c>
      <c r="E457" s="18" t="s">
        <v>223</v>
      </c>
      <c r="F457" s="339">
        <v>53</v>
      </c>
      <c r="G457" s="40"/>
      <c r="H457" s="46"/>
    </row>
    <row r="458" spans="1:8" s="2" customFormat="1" ht="7.4" customHeight="1">
      <c r="A458" s="40"/>
      <c r="B458" s="196"/>
      <c r="C458" s="197"/>
      <c r="D458" s="197"/>
      <c r="E458" s="197"/>
      <c r="F458" s="197"/>
      <c r="G458" s="197"/>
      <c r="H458" s="46"/>
    </row>
    <row r="459" spans="1:8" s="2" customFormat="1" ht="12">
      <c r="A459" s="40"/>
      <c r="B459" s="40"/>
      <c r="C459" s="40"/>
      <c r="D459" s="40"/>
      <c r="E459" s="40"/>
      <c r="F459" s="40"/>
      <c r="G459" s="40"/>
      <c r="H459" s="40"/>
    </row>
  </sheetData>
  <sheetProtection password="C9CD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MILA\Admin</dc:creator>
  <cp:keywords/>
  <dc:description/>
  <cp:lastModifiedBy>MILA\Admin</cp:lastModifiedBy>
  <dcterms:created xsi:type="dcterms:W3CDTF">2020-07-02T13:12:38Z</dcterms:created>
  <dcterms:modified xsi:type="dcterms:W3CDTF">2020-07-02T13:12:53Z</dcterms:modified>
  <cp:category/>
  <cp:version/>
  <cp:contentType/>
  <cp:contentStatus/>
</cp:coreProperties>
</file>