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Pol'!$A$1:$U$95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85" i="12"/>
  <c r="AC85" i="12"/>
  <c r="F39" i="1" s="1"/>
  <c r="AD85" i="12"/>
  <c r="G39" i="1" s="1"/>
  <c r="G40" i="1" s="1"/>
  <c r="G25" i="1" s="1"/>
  <c r="G26" i="1" s="1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G13" i="12"/>
  <c r="I13" i="12"/>
  <c r="K13" i="12"/>
  <c r="M13" i="12"/>
  <c r="O13" i="12"/>
  <c r="Q13" i="12"/>
  <c r="U13" i="12"/>
  <c r="G14" i="12"/>
  <c r="I14" i="12"/>
  <c r="K14" i="12"/>
  <c r="M14" i="12"/>
  <c r="O14" i="12"/>
  <c r="Q14" i="12"/>
  <c r="U14" i="12"/>
  <c r="G15" i="12"/>
  <c r="O15" i="12"/>
  <c r="G16" i="12"/>
  <c r="M16" i="12" s="1"/>
  <c r="M15" i="12" s="1"/>
  <c r="I16" i="12"/>
  <c r="I15" i="12" s="1"/>
  <c r="K16" i="12"/>
  <c r="K15" i="12" s="1"/>
  <c r="O16" i="12"/>
  <c r="Q16" i="12"/>
  <c r="Q15" i="12" s="1"/>
  <c r="U16" i="12"/>
  <c r="U15" i="12" s="1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19" i="12"/>
  <c r="O19" i="12"/>
  <c r="G20" i="12"/>
  <c r="M20" i="12" s="1"/>
  <c r="M19" i="12" s="1"/>
  <c r="I20" i="12"/>
  <c r="I19" i="12" s="1"/>
  <c r="K20" i="12"/>
  <c r="K19" i="12" s="1"/>
  <c r="O20" i="12"/>
  <c r="Q20" i="12"/>
  <c r="Q19" i="12" s="1"/>
  <c r="U20" i="12"/>
  <c r="U19" i="12" s="1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O21" i="12" s="1"/>
  <c r="Q23" i="12"/>
  <c r="U23" i="12"/>
  <c r="G24" i="12"/>
  <c r="M24" i="12" s="1"/>
  <c r="I24" i="12"/>
  <c r="I21" i="12" s="1"/>
  <c r="K24" i="12"/>
  <c r="O24" i="12"/>
  <c r="Q24" i="12"/>
  <c r="Q21" i="12" s="1"/>
  <c r="U24" i="12"/>
  <c r="G25" i="12"/>
  <c r="M25" i="12" s="1"/>
  <c r="I25" i="12"/>
  <c r="K25" i="12"/>
  <c r="K21" i="12" s="1"/>
  <c r="O25" i="12"/>
  <c r="Q25" i="12"/>
  <c r="U25" i="12"/>
  <c r="U21" i="12" s="1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K33" i="12"/>
  <c r="O33" i="12"/>
  <c r="U33" i="12"/>
  <c r="G34" i="12"/>
  <c r="I34" i="12"/>
  <c r="I33" i="12" s="1"/>
  <c r="K34" i="12"/>
  <c r="M34" i="12"/>
  <c r="M33" i="12" s="1"/>
  <c r="O34" i="12"/>
  <c r="Q34" i="12"/>
  <c r="Q33" i="12" s="1"/>
  <c r="U34" i="12"/>
  <c r="G35" i="12"/>
  <c r="K35" i="12"/>
  <c r="O35" i="12"/>
  <c r="U35" i="12"/>
  <c r="G36" i="12"/>
  <c r="I36" i="12"/>
  <c r="I35" i="12" s="1"/>
  <c r="K36" i="12"/>
  <c r="M36" i="12"/>
  <c r="M35" i="12" s="1"/>
  <c r="O36" i="12"/>
  <c r="Q36" i="12"/>
  <c r="Q35" i="12" s="1"/>
  <c r="U36" i="12"/>
  <c r="G37" i="12"/>
  <c r="K37" i="12"/>
  <c r="O37" i="12"/>
  <c r="U37" i="12"/>
  <c r="G38" i="12"/>
  <c r="I38" i="12"/>
  <c r="I37" i="12" s="1"/>
  <c r="K38" i="12"/>
  <c r="M38" i="12"/>
  <c r="M37" i="12" s="1"/>
  <c r="O38" i="12"/>
  <c r="Q38" i="12"/>
  <c r="Q37" i="12" s="1"/>
  <c r="U38" i="12"/>
  <c r="G39" i="12"/>
  <c r="O39" i="12"/>
  <c r="G40" i="12"/>
  <c r="I40" i="12"/>
  <c r="I39" i="12" s="1"/>
  <c r="K40" i="12"/>
  <c r="M40" i="12"/>
  <c r="O40" i="12"/>
  <c r="Q40" i="12"/>
  <c r="Q39" i="12" s="1"/>
  <c r="U40" i="12"/>
  <c r="G41" i="12"/>
  <c r="M41" i="12" s="1"/>
  <c r="I41" i="12"/>
  <c r="K41" i="12"/>
  <c r="K39" i="12" s="1"/>
  <c r="O41" i="12"/>
  <c r="Q41" i="12"/>
  <c r="U41" i="12"/>
  <c r="U39" i="12" s="1"/>
  <c r="G42" i="12"/>
  <c r="I42" i="12"/>
  <c r="K42" i="12"/>
  <c r="M42" i="12"/>
  <c r="O42" i="12"/>
  <c r="Q42" i="12"/>
  <c r="U42" i="12"/>
  <c r="G44" i="12"/>
  <c r="I44" i="12"/>
  <c r="I43" i="12" s="1"/>
  <c r="K44" i="12"/>
  <c r="M44" i="12"/>
  <c r="O44" i="12"/>
  <c r="Q44" i="12"/>
  <c r="Q43" i="12" s="1"/>
  <c r="U44" i="12"/>
  <c r="G45" i="12"/>
  <c r="M45" i="12" s="1"/>
  <c r="I45" i="12"/>
  <c r="K45" i="12"/>
  <c r="K43" i="12" s="1"/>
  <c r="O45" i="12"/>
  <c r="Q45" i="12"/>
  <c r="U45" i="12"/>
  <c r="U43" i="12" s="1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O43" i="12" s="1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3" i="12"/>
  <c r="G52" i="12" s="1"/>
  <c r="I53" i="12"/>
  <c r="K53" i="12"/>
  <c r="K52" i="12" s="1"/>
  <c r="O53" i="12"/>
  <c r="O52" i="12" s="1"/>
  <c r="Q53" i="12"/>
  <c r="U53" i="12"/>
  <c r="U52" i="12" s="1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I52" i="12" s="1"/>
  <c r="K56" i="12"/>
  <c r="M56" i="12"/>
  <c r="O56" i="12"/>
  <c r="Q56" i="12"/>
  <c r="Q52" i="12" s="1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G60" i="12"/>
  <c r="M60" i="12" s="1"/>
  <c r="M59" i="12" s="1"/>
  <c r="I60" i="12"/>
  <c r="I59" i="12" s="1"/>
  <c r="K60" i="12"/>
  <c r="O60" i="12"/>
  <c r="Q60" i="12"/>
  <c r="Q59" i="12" s="1"/>
  <c r="U60" i="12"/>
  <c r="G61" i="12"/>
  <c r="M61" i="12" s="1"/>
  <c r="I61" i="12"/>
  <c r="K61" i="12"/>
  <c r="K59" i="12" s="1"/>
  <c r="O61" i="12"/>
  <c r="Q61" i="12"/>
  <c r="U61" i="12"/>
  <c r="U59" i="12" s="1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O59" i="12" s="1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O67" i="12"/>
  <c r="G68" i="12"/>
  <c r="M68" i="12" s="1"/>
  <c r="I68" i="12"/>
  <c r="I67" i="12" s="1"/>
  <c r="K68" i="12"/>
  <c r="O68" i="12"/>
  <c r="Q68" i="12"/>
  <c r="Q67" i="12" s="1"/>
  <c r="U68" i="12"/>
  <c r="G69" i="12"/>
  <c r="M69" i="12" s="1"/>
  <c r="I69" i="12"/>
  <c r="K69" i="12"/>
  <c r="K67" i="12" s="1"/>
  <c r="O69" i="12"/>
  <c r="Q69" i="12"/>
  <c r="U69" i="12"/>
  <c r="U67" i="12" s="1"/>
  <c r="G70" i="12"/>
  <c r="I70" i="12"/>
  <c r="K70" i="12"/>
  <c r="M70" i="12"/>
  <c r="O70" i="12"/>
  <c r="Q70" i="12"/>
  <c r="U70" i="12"/>
  <c r="G71" i="12"/>
  <c r="O71" i="12"/>
  <c r="G72" i="12"/>
  <c r="M72" i="12" s="1"/>
  <c r="I72" i="12"/>
  <c r="I71" i="12" s="1"/>
  <c r="K72" i="12"/>
  <c r="O72" i="12"/>
  <c r="Q72" i="12"/>
  <c r="Q71" i="12" s="1"/>
  <c r="U72" i="12"/>
  <c r="G73" i="12"/>
  <c r="M73" i="12" s="1"/>
  <c r="I73" i="12"/>
  <c r="K73" i="12"/>
  <c r="K71" i="12" s="1"/>
  <c r="O73" i="12"/>
  <c r="Q73" i="12"/>
  <c r="U73" i="12"/>
  <c r="U71" i="12" s="1"/>
  <c r="G74" i="12"/>
  <c r="I74" i="12"/>
  <c r="K74" i="12"/>
  <c r="M74" i="12"/>
  <c r="O74" i="12"/>
  <c r="Q74" i="12"/>
  <c r="U74" i="12"/>
  <c r="G75" i="12"/>
  <c r="K75" i="12"/>
  <c r="O75" i="12"/>
  <c r="U75" i="12"/>
  <c r="G76" i="12"/>
  <c r="M76" i="12" s="1"/>
  <c r="M75" i="12" s="1"/>
  <c r="I76" i="12"/>
  <c r="I75" i="12" s="1"/>
  <c r="K76" i="12"/>
  <c r="O76" i="12"/>
  <c r="Q76" i="12"/>
  <c r="Q75" i="12" s="1"/>
  <c r="U76" i="12"/>
  <c r="G77" i="12"/>
  <c r="I77" i="12"/>
  <c r="K77" i="12"/>
  <c r="O77" i="12"/>
  <c r="Q77" i="12"/>
  <c r="U77" i="12"/>
  <c r="G78" i="12"/>
  <c r="I78" i="12"/>
  <c r="K78" i="12"/>
  <c r="M78" i="12"/>
  <c r="M77" i="12" s="1"/>
  <c r="O78" i="12"/>
  <c r="Q78" i="12"/>
  <c r="U78" i="12"/>
  <c r="G82" i="12"/>
  <c r="K82" i="12"/>
  <c r="O82" i="12"/>
  <c r="U82" i="12"/>
  <c r="G83" i="12"/>
  <c r="M83" i="12" s="1"/>
  <c r="M82" i="12" s="1"/>
  <c r="I83" i="12"/>
  <c r="I82" i="12" s="1"/>
  <c r="K83" i="12"/>
  <c r="O83" i="12"/>
  <c r="Q83" i="12"/>
  <c r="Q82" i="12" s="1"/>
  <c r="U83" i="12"/>
  <c r="I20" i="1"/>
  <c r="I19" i="1"/>
  <c r="I18" i="1"/>
  <c r="I17" i="1"/>
  <c r="I16" i="1"/>
  <c r="I65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8" i="1" s="1"/>
  <c r="H39" i="1"/>
  <c r="H40" i="1" s="1"/>
  <c r="M71" i="12"/>
  <c r="M43" i="12"/>
  <c r="M39" i="12"/>
  <c r="M21" i="12"/>
  <c r="M67" i="12"/>
  <c r="G21" i="12"/>
  <c r="M12" i="12"/>
  <c r="M8" i="12" s="1"/>
  <c r="M53" i="12"/>
  <c r="M52" i="12" s="1"/>
  <c r="G43" i="12"/>
  <c r="I21" i="1"/>
  <c r="I39" i="1"/>
  <c r="I40" i="1" s="1"/>
  <c r="J39" i="1" s="1"/>
  <c r="J40" i="1" s="1"/>
  <c r="G23" i="1" l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<sst xmlns="http://schemas.openxmlformats.org/spreadsheetml/2006/main" count="464" uniqueCount="245">
  <si>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</si>
  <si>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</si>
  <si>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</si>
  <si>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</si>
  <si>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</si>
  <si>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</si>
  <si>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</si>
  <si>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</si>
  <si>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</si>
  <si>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</si>
  <si>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</si>
  <si>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</si>
  <si>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</si>
  <si>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</si>
  <si>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</si>
  <si>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</si>
  <si>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</si>
  <si>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</si>
  <si>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</si>
  <si>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</si>
  <si>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</si>
  <si>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</si>
  <si>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</si>
  <si>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</si>
  <si>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</si>
  <si>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</si>
  <si>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</si>
  <si>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</si>
  <si>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</si>
  <si>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</si>
  <si>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</si>
  <si>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</si>
  <si>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</si>
  <si>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</si>
  <si>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</si>
  <si>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</si>
  <si>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</si>
  <si>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</si>
  <si>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</si>
  <si>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</si>
  <si>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</si>
  <si>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</si>
  <si>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</si>
  <si>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 město</t>
  </si>
  <si>
    <t>Rozpočet:</t>
  </si>
  <si>
    <t>Misto</t>
  </si>
  <si>
    <t>Oprava bytu Hrnčířská 39, byt č.9</t>
  </si>
  <si>
    <t>Statutární město Brno</t>
  </si>
  <si>
    <t>Dominikánské náměstí 196/1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</si>
  <si>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</si>
  <si>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</si>
  <si>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</si>
  <si>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</si>
  <si>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</si>
  <si>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</si>
  <si>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</si>
  <si>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maleb, podlah, nátěry všech dveří, prahů, kovových zárubní a radiátorů, nová elektrická instalace +příprava na AP a myčku. Demontáže VS, KL, garnýží a držáků záclon.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</si>
  <si>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</si>
  <si>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</si>
  <si>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</si>
  <si>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</si>
  <si>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</si>
  <si>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</si>
  <si>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</si>
  <si>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</si>
  <si>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</si>
  <si>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</si>
  <si>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</si>
  <si>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</si>
  <si>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</si>
  <si>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</si>
  <si>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</si>
  <si>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</si>
  <si>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</si>
  <si>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</si>
  <si>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</si>
  <si>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</si>
  <si>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</si>
  <si>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</si>
  <si>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</si>
  <si>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</si>
  <si>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</si>
  <si>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</si>
  <si>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</si>
  <si>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</si>
  <si>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</si>
  <si>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</si>
  <si>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</si>
  <si>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</si>
  <si>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</si>
  <si>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</si>
  <si>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</si>
  <si>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</si>
  <si>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</si>
  <si>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</si>
  <si>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</si>
  <si>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</si>
  <si>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</si>
  <si>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</si>
  <si>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</si>
  <si>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</si>
  <si>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</si>
  <si>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</si>
  <si>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</si>
  <si>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</si>
  <si>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</si>
  <si>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</si>
  <si>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</si>
  <si>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</si>
  <si>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</si>
  <si>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</si>
  <si>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</si>
  <si>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</si>
  <si>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</si>
  <si>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</si>
  <si>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</si>
  <si>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</si>
  <si>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</si>
  <si>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</si>
  <si>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</si>
  <si>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</si>
  <si>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</si>
  <si>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611421131RT2</t>
  </si>
  <si>
    <t>Oprava váp. omítek stropů po elektro, s použitím suché maltové směsi</t>
  </si>
  <si>
    <t>m2</t>
  </si>
  <si>
    <t>612409991RT2</t>
  </si>
  <si>
    <t>Začištění omítek kolem soklíku, s použitím suché maltové směsi</t>
  </si>
  <si>
    <t>612421221R00</t>
  </si>
  <si>
    <t>Oprava vápen.omítek stěn po elektro</t>
  </si>
  <si>
    <t>612403381R00</t>
  </si>
  <si>
    <t>Hrubá výplň rýh ve stěnách do 5x3 cm maltou ze SMS</t>
  </si>
  <si>
    <t>612401391RT2</t>
  </si>
  <si>
    <t>Omítka malých ploch vnitřních stěn do 1 m2, vápennou štukovou omítkou</t>
  </si>
  <si>
    <t>kus</t>
  </si>
  <si>
    <t>952902110R00</t>
  </si>
  <si>
    <t>Čištění zametáním v místnostech a chodbách</t>
  </si>
  <si>
    <t>952901110R00</t>
  </si>
  <si>
    <t>Čištění mytím vnějších ploch oken a dveří</t>
  </si>
  <si>
    <t>952901111R00</t>
  </si>
  <si>
    <t>Vyčištění dlažby chodba v bytě</t>
  </si>
  <si>
    <t>965081702R00</t>
  </si>
  <si>
    <t xml:space="preserve">Bourání soklíků z dlažeb keramických </t>
  </si>
  <si>
    <t>973031334R00</t>
  </si>
  <si>
    <t>Vysekání kapes zeď cih, MVC pl. 0,16 m2, hl. 15 cm</t>
  </si>
  <si>
    <t>974031133R00</t>
  </si>
  <si>
    <t>Vysekání rýh ve zdi cihelné 5 x 10 cm</t>
  </si>
  <si>
    <t>974082172R00</t>
  </si>
  <si>
    <t>Vysekání rýh vodiče omítka stropů MVC šířka 3 cm</t>
  </si>
  <si>
    <t>976075211R00</t>
  </si>
  <si>
    <t>Vybourání ocel.konzol hmotnost do 20 kg, T profil 45MM</t>
  </si>
  <si>
    <t>t</t>
  </si>
  <si>
    <t>978013191R00</t>
  </si>
  <si>
    <t>Otlučení omítek vnitřních stěn v rozsahu do 100 %, zateklý roh v kuchyni</t>
  </si>
  <si>
    <t>978059531R00</t>
  </si>
  <si>
    <t>Odsekání vnitřních obkladů stěn nad 2 m2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</si>
  <si>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</si>
  <si>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</si>
  <si>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</si>
  <si>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</si>
  <si>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</si>
  <si>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</si>
  <si>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</si>
  <si>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</si>
  <si>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</si>
  <si>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</si>
  <si>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999281111R00</t>
  </si>
  <si>
    <t>Přesun hmot pro opravy a údržbu do výšky 25 m</t>
  </si>
  <si>
    <t>721176101R00</t>
  </si>
  <si>
    <t>pčipojení AP a myčky v kuchyni</t>
  </si>
  <si>
    <t>kpl</t>
  </si>
  <si>
    <t>722172352R00</t>
  </si>
  <si>
    <t>příprava pro AP a myčku v kuchyni vč. armatur</t>
  </si>
  <si>
    <t>725310823R00</t>
  </si>
  <si>
    <t>Demontáž dřezů 1dílných v kuchyňské sestavě</t>
  </si>
  <si>
    <t>soubor</t>
  </si>
  <si>
    <t>725820801R00</t>
  </si>
  <si>
    <t>Demontáž baterie nástěnné do G 3/4</t>
  </si>
  <si>
    <t>725610810R00</t>
  </si>
  <si>
    <t>Demontáž plynového sporáku</t>
  </si>
  <si>
    <t>766812830R00</t>
  </si>
  <si>
    <t>Demontáž kuchyňských linek do 1,8 m</t>
  </si>
  <si>
    <t>766825811R00</t>
  </si>
  <si>
    <t>Demontáž vestavěných skříní 1křídlových</t>
  </si>
  <si>
    <t>766825821R00</t>
  </si>
  <si>
    <t>Demontáž vestavěných skříní 2křídlových</t>
  </si>
  <si>
    <t xml:space="preserve">Demontáž držáků záclon </t>
  </si>
  <si>
    <t>Demontáž garnýží nad oknem pod překladem</t>
  </si>
  <si>
    <t>766670021R00</t>
  </si>
  <si>
    <t>Montáž kliky a štítku</t>
  </si>
  <si>
    <t>766695213R00</t>
  </si>
  <si>
    <t>Montáž prahů dveří jednokřídlových š. nad 10 cm, vč. dodávky prahu</t>
  </si>
  <si>
    <t>998766104R00</t>
  </si>
  <si>
    <t>Přesun hmot pro truhlářské konstr., výšky do 36 m</t>
  </si>
  <si>
    <t>775411810R00</t>
  </si>
  <si>
    <t>Demontáž lišt dřevěných, přibíjených</t>
  </si>
  <si>
    <t>775592000R00</t>
  </si>
  <si>
    <t>Broušení dřevěných podlah hrubé+střední+jemné</t>
  </si>
  <si>
    <t>775599130R00</t>
  </si>
  <si>
    <t>Celoplošné tmelení Fugenkittlösung</t>
  </si>
  <si>
    <t>775599141R00</t>
  </si>
  <si>
    <t>Lak dřevěných podlah Bona Novia, Z+2x,přebroušení</t>
  </si>
  <si>
    <t>775413010R00</t>
  </si>
  <si>
    <t>Montáž podlahové lišty ze dřeva, přibíjené</t>
  </si>
  <si>
    <t>998775103R00</t>
  </si>
  <si>
    <t>Přesun hmot pro podlahy vlysové, výšky do 24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</si>
  <si>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</si>
  <si>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</si>
  <si>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</si>
  <si>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</si>
  <si>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</si>
  <si>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pod.povlak.podlahy</t>
  </si>
  <si>
    <t>776421100R00</t>
  </si>
  <si>
    <t>Lepení podlahových soklíků z PVC a vinylu</t>
  </si>
  <si>
    <t>776521200RV1</t>
  </si>
  <si>
    <t>Lepení povlakových podlah z dílců PVC a CV (vinyl), včetně vinylové podlahoviny tl. 2 mm</t>
  </si>
  <si>
    <t>776511810R00</t>
  </si>
  <si>
    <t>Odstranění PVC a koberců lepených bez podložky</t>
  </si>
  <si>
    <t>998776103R00</t>
  </si>
  <si>
    <t>Přesun hmot pro podlahy povlakové, výšky do 24 m</t>
  </si>
  <si>
    <t>783624920R00</t>
  </si>
  <si>
    <t>Údržba, nátěr synt. truhl.výr. 2x +1x email +1x tm, včetně prahů</t>
  </si>
  <si>
    <t>783222941RT1</t>
  </si>
  <si>
    <t>Údržba, nátěr syntetický kovových zárubní 2x, všechny</t>
  </si>
  <si>
    <t>783324140R00</t>
  </si>
  <si>
    <t>Nátěr syntetický litin. radiátorů Z +1x + 1x email</t>
  </si>
  <si>
    <t>784195122R00</t>
  </si>
  <si>
    <t>Malba Primalex Standard, barva, bez penetrace, 2 x</t>
  </si>
  <si>
    <t>784402801R00</t>
  </si>
  <si>
    <t>Odstranění malby oškrábáním v místnosti H do 3,8 m</t>
  </si>
  <si>
    <t>784191301R00</t>
  </si>
  <si>
    <t>Penetrace podkladu protiplísňová Primalex 1x</t>
  </si>
  <si>
    <t>785412800R00</t>
  </si>
  <si>
    <t>Odstranění tapet lepených ostatních s podl. 3,8 m</t>
  </si>
  <si>
    <t>210190001R00</t>
  </si>
  <si>
    <t>Nová elektroinstalace byt 3+1</t>
  </si>
  <si>
    <t>005231010R</t>
  </si>
  <si>
    <t>Revize elekro byt 3+1</t>
  </si>
  <si>
    <t>Soubor</t>
  </si>
  <si>
    <t/>
  </si>
  <si>
    <t>SUM</t>
  </si>
  <si>
    <t>POPUZIV</t>
  </si>
  <si>
    <t>END</t>
  </si>
  <si>
    <t>Provedení nové elektrické instalace bude</t>
  </si>
  <si>
    <t>v souladu ČSN 332130, edice 3, tabulka 8,</t>
  </si>
  <si>
    <t>včetně rozvaděče ČSN 33 2000-4-41 edice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</si>
</sst>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8"/>
  <sheetViews>
    <sheetView showGridLines="0" tabSelected="1" topLeftCell="B1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/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SUMIF(F49:F64,A16,I49:I64)+SUMIF(F49:F64,"PSU",I49:I64)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SUMIF(F49:F64,A17,I49:I64)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SUMIF(F49:F64,A18,I49:I64)</f>
        <v>0</v>
      </c>
      <c r="J18" s="93"/>
    </row>
    <row r="19" spans="1:10" ht="23.25" customHeight="1" x14ac:dyDescent="0.2">
      <c r="A19" s="195" t="s">
        <v>89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SUMIF(F49:F64,A19,I49:I64)</f>
        <v>0</v>
      </c>
      <c r="J19" s="93"/>
    </row>
    <row r="20" spans="1:10" ht="23.25" customHeight="1" x14ac:dyDescent="0.2">
      <c r="A20" s="195" t="s">
        <v>90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SUMIF(F49:F64,A20,I49:I64)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44372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Pol'!AC85</f>
        <v>0</v>
      </c>
      <c r="G39" s="148">
        <f>'Rozpočet Pol'!AD85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ht="24.9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maleb, podlah, nátěry všech dveří, prahů, kovových zárubní a radiátorů, nová elektrická instalace +příprava na AP a myčku. Demontáže VS, KL, garnýží a držáků záclon.</v>
      </c>
    </row>
    <row r="46" spans="1:52" ht="15.05" x14ac:dyDescent="0.25">
      <c r="B46" s="163" t="s">
        <v>57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Pol'!G15</f>
        <v>0</v>
      </c>
      <c r="J50" s="187"/>
    </row>
    <row r="51" spans="1:10" ht="25.5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Pol'!G19</f>
        <v>0</v>
      </c>
      <c r="J51" s="187"/>
    </row>
    <row r="52" spans="1:10" ht="25.5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Pol'!G21</f>
        <v>0</v>
      </c>
      <c r="J52" s="187"/>
    </row>
    <row r="53" spans="1:10" ht="25.5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Pol'!G33</f>
        <v>0</v>
      </c>
      <c r="J53" s="187"/>
    </row>
    <row r="54" spans="1:10" ht="25.5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24</v>
      </c>
      <c r="G54" s="186"/>
      <c r="H54" s="186"/>
      <c r="I54" s="187">
        <f>'Rozpočet Pol'!G35</f>
        <v>0</v>
      </c>
      <c r="J54" s="187"/>
    </row>
    <row r="55" spans="1:10" ht="25.5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24</v>
      </c>
      <c r="G55" s="186"/>
      <c r="H55" s="186"/>
      <c r="I55" s="187">
        <f>'Rozpočet Pol'!G37</f>
        <v>0</v>
      </c>
      <c r="J55" s="187"/>
    </row>
    <row r="56" spans="1:10" ht="25.5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Pol'!G39</f>
        <v>0</v>
      </c>
      <c r="J56" s="187"/>
    </row>
    <row r="57" spans="1:10" ht="25.5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Pol'!G43</f>
        <v>0</v>
      </c>
      <c r="J57" s="187"/>
    </row>
    <row r="58" spans="1:10" ht="25.5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Pol'!G52</f>
        <v>0</v>
      </c>
      <c r="J58" s="187"/>
    </row>
    <row r="59" spans="1:10" ht="25.5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'Rozpočet Pol'!G59</f>
        <v>0</v>
      </c>
      <c r="J59" s="187"/>
    </row>
    <row r="60" spans="1:10" ht="25.5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'Rozpočet Pol'!G67</f>
        <v>0</v>
      </c>
      <c r="J60" s="187"/>
    </row>
    <row r="61" spans="1:10" ht="25.55" customHeight="1" x14ac:dyDescent="0.2">
      <c r="A61" s="165"/>
      <c r="B61" s="168" t="s">
        <v>83</v>
      </c>
      <c r="C61" s="167" t="s">
        <v>84</v>
      </c>
      <c r="D61" s="169"/>
      <c r="E61" s="169"/>
      <c r="F61" s="185" t="s">
        <v>24</v>
      </c>
      <c r="G61" s="186"/>
      <c r="H61" s="186"/>
      <c r="I61" s="187">
        <f>'Rozpočet Pol'!G71</f>
        <v>0</v>
      </c>
      <c r="J61" s="187"/>
    </row>
    <row r="62" spans="1:10" ht="25.55" customHeight="1" x14ac:dyDescent="0.2">
      <c r="A62" s="165"/>
      <c r="B62" s="168" t="s">
        <v>85</v>
      </c>
      <c r="C62" s="167" t="s">
        <v>86</v>
      </c>
      <c r="D62" s="169"/>
      <c r="E62" s="169"/>
      <c r="F62" s="185" t="s">
        <v>24</v>
      </c>
      <c r="G62" s="186"/>
      <c r="H62" s="186"/>
      <c r="I62" s="187">
        <f>'Rozpočet Pol'!G75</f>
        <v>0</v>
      </c>
      <c r="J62" s="187"/>
    </row>
    <row r="63" spans="1:10" ht="25.55" customHeight="1" x14ac:dyDescent="0.2">
      <c r="A63" s="165"/>
      <c r="B63" s="168" t="s">
        <v>87</v>
      </c>
      <c r="C63" s="167" t="s">
        <v>88</v>
      </c>
      <c r="D63" s="169"/>
      <c r="E63" s="169"/>
      <c r="F63" s="185" t="s">
        <v>25</v>
      </c>
      <c r="G63" s="186"/>
      <c r="H63" s="186"/>
      <c r="I63" s="187">
        <f>'Rozpočet Pol'!G77</f>
        <v>0</v>
      </c>
      <c r="J63" s="187"/>
    </row>
    <row r="64" spans="1:10" ht="25.55" customHeight="1" x14ac:dyDescent="0.2">
      <c r="A64" s="165"/>
      <c r="B64" s="179" t="s">
        <v>89</v>
      </c>
      <c r="C64" s="180" t="s">
        <v>26</v>
      </c>
      <c r="D64" s="181"/>
      <c r="E64" s="181"/>
      <c r="F64" s="188" t="s">
        <v>89</v>
      </c>
      <c r="G64" s="189"/>
      <c r="H64" s="189"/>
      <c r="I64" s="190">
        <f>'Rozpočet Pol'!G82</f>
        <v>0</v>
      </c>
      <c r="J64" s="190"/>
    </row>
    <row r="65" spans="1:10" ht="25.55" customHeight="1" x14ac:dyDescent="0.2">
      <c r="A65" s="166"/>
      <c r="B65" s="172" t="s">
        <v>1</v>
      </c>
      <c r="C65" s="172"/>
      <c r="D65" s="173"/>
      <c r="E65" s="173"/>
      <c r="F65" s="191"/>
      <c r="G65" s="192"/>
      <c r="H65" s="192"/>
      <c r="I65" s="193">
        <f>SUM(I49:I64)</f>
        <v>0</v>
      </c>
      <c r="J65" s="193"/>
    </row>
    <row r="66" spans="1:10" x14ac:dyDescent="0.2">
      <c r="F66" s="194"/>
      <c r="G66" s="130"/>
      <c r="H66" s="194"/>
      <c r="I66" s="130"/>
      <c r="J66" s="130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5"/>
  <sheetViews>
    <sheetView topLeftCell="A57" workbookViewId="0">
      <selection activeCell="Y76" sqref="Y76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92</v>
      </c>
    </row>
    <row r="2" spans="1:60" ht="25.05" customHeight="1" x14ac:dyDescent="0.2">
      <c r="A2" s="204" t="s">
        <v>91</v>
      </c>
      <c r="B2" s="198"/>
      <c r="C2" s="199" t="s">
        <v>46</v>
      </c>
      <c r="D2" s="200"/>
      <c r="E2" s="200"/>
      <c r="F2" s="200"/>
      <c r="G2" s="206"/>
      <c r="AE2" t="s">
        <v>93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94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95</v>
      </c>
    </row>
    <row r="5" spans="1:60" hidden="1" x14ac:dyDescent="0.2">
      <c r="A5" s="208" t="s">
        <v>96</v>
      </c>
      <c r="B5" s="209"/>
      <c r="C5" s="210"/>
      <c r="D5" s="211"/>
      <c r="E5" s="211"/>
      <c r="F5" s="211"/>
      <c r="G5" s="212"/>
      <c r="AE5" t="s">
        <v>97</v>
      </c>
    </row>
    <row r="7" spans="1:60" ht="37.35" x14ac:dyDescent="0.2">
      <c r="A7" s="217" t="s">
        <v>98</v>
      </c>
      <c r="B7" s="218" t="s">
        <v>99</v>
      </c>
      <c r="C7" s="218" t="s">
        <v>100</v>
      </c>
      <c r="D7" s="217" t="s">
        <v>101</v>
      </c>
      <c r="E7" s="217" t="s">
        <v>102</v>
      </c>
      <c r="F7" s="213" t="s">
        <v>103</v>
      </c>
      <c r="G7" s="234" t="s">
        <v>28</v>
      </c>
      <c r="H7" s="235" t="s">
        <v>29</v>
      </c>
      <c r="I7" s="235" t="s">
        <v>104</v>
      </c>
      <c r="J7" s="235" t="s">
        <v>30</v>
      </c>
      <c r="K7" s="235" t="s">
        <v>105</v>
      </c>
      <c r="L7" s="235" t="s">
        <v>106</v>
      </c>
      <c r="M7" s="235" t="s">
        <v>107</v>
      </c>
      <c r="N7" s="235" t="s">
        <v>108</v>
      </c>
      <c r="O7" s="235" t="s">
        <v>109</v>
      </c>
      <c r="P7" s="235" t="s">
        <v>110</v>
      </c>
      <c r="Q7" s="235" t="s">
        <v>111</v>
      </c>
      <c r="R7" s="235" t="s">
        <v>112</v>
      </c>
      <c r="S7" s="235" t="s">
        <v>113</v>
      </c>
      <c r="T7" s="235" t="s">
        <v>114</v>
      </c>
      <c r="U7" s="220" t="s">
        <v>115</v>
      </c>
    </row>
    <row r="8" spans="1:60" x14ac:dyDescent="0.2">
      <c r="A8" s="236" t="s">
        <v>116</v>
      </c>
      <c r="B8" s="237" t="s">
        <v>59</v>
      </c>
      <c r="C8" s="238" t="s">
        <v>60</v>
      </c>
      <c r="D8" s="239"/>
      <c r="E8" s="240"/>
      <c r="F8" s="241"/>
      <c r="G8" s="241">
        <f>SUMIF(AE9:AE14,"&lt;&gt;NOR",G9:G14)</f>
        <v>0</v>
      </c>
      <c r="H8" s="241"/>
      <c r="I8" s="241">
        <f>SUM(I9:I14)</f>
        <v>0</v>
      </c>
      <c r="J8" s="241"/>
      <c r="K8" s="241">
        <f>SUM(K9:K14)</f>
        <v>0</v>
      </c>
      <c r="L8" s="241"/>
      <c r="M8" s="241">
        <f>SUM(M9:M14)</f>
        <v>0</v>
      </c>
      <c r="N8" s="219"/>
      <c r="O8" s="219">
        <f>SUM(O9:O14)</f>
        <v>1.1178100000000002</v>
      </c>
      <c r="P8" s="219"/>
      <c r="Q8" s="219">
        <f>SUM(Q9:Q14)</f>
        <v>0</v>
      </c>
      <c r="R8" s="219"/>
      <c r="S8" s="219"/>
      <c r="T8" s="236"/>
      <c r="U8" s="219">
        <f>SUM(U9:U14)</f>
        <v>38.99</v>
      </c>
      <c r="AE8" t="s">
        <v>117</v>
      </c>
    </row>
    <row r="9" spans="1:60" outlineLevel="1" x14ac:dyDescent="0.2">
      <c r="A9" s="215">
        <v>1</v>
      </c>
      <c r="B9" s="221" t="s">
        <v>118</v>
      </c>
      <c r="C9" s="264" t="s">
        <v>119</v>
      </c>
      <c r="D9" s="223" t="s">
        <v>120</v>
      </c>
      <c r="E9" s="229">
        <v>15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1.56E-3</v>
      </c>
      <c r="O9" s="224">
        <f>ROUND(E9*N9,5)</f>
        <v>2.3400000000000001E-2</v>
      </c>
      <c r="P9" s="224">
        <v>0</v>
      </c>
      <c r="Q9" s="224">
        <f>ROUND(E9*P9,5)</f>
        <v>0</v>
      </c>
      <c r="R9" s="224"/>
      <c r="S9" s="224"/>
      <c r="T9" s="225">
        <v>0.21</v>
      </c>
      <c r="U9" s="224">
        <f>ROUND(E9*T9,2)</f>
        <v>3.15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121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95" outlineLevel="1" x14ac:dyDescent="0.2">
      <c r="A10" s="215">
        <v>2</v>
      </c>
      <c r="B10" s="221" t="s">
        <v>122</v>
      </c>
      <c r="C10" s="264" t="s">
        <v>123</v>
      </c>
      <c r="D10" s="223" t="s">
        <v>124</v>
      </c>
      <c r="E10" s="229">
        <v>66.213494999999995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2.2499999999999998E-3</v>
      </c>
      <c r="O10" s="224">
        <f>ROUND(E10*N10,5)</f>
        <v>0.14898</v>
      </c>
      <c r="P10" s="224">
        <v>0</v>
      </c>
      <c r="Q10" s="224">
        <f>ROUND(E10*P10,5)</f>
        <v>0</v>
      </c>
      <c r="R10" s="224"/>
      <c r="S10" s="224"/>
      <c r="T10" s="225">
        <v>0.15578</v>
      </c>
      <c r="U10" s="224">
        <f>ROUND(E10*T10,2)</f>
        <v>10.31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121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0.95" outlineLevel="1" x14ac:dyDescent="0.2">
      <c r="A11" s="215">
        <v>3</v>
      </c>
      <c r="B11" s="221" t="s">
        <v>125</v>
      </c>
      <c r="C11" s="264" t="s">
        <v>126</v>
      </c>
      <c r="D11" s="223" t="s">
        <v>120</v>
      </c>
      <c r="E11" s="229">
        <v>11.07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2.3800000000000002E-3</v>
      </c>
      <c r="O11" s="224">
        <f>ROUND(E11*N11,5)</f>
        <v>2.6349999999999998E-2</v>
      </c>
      <c r="P11" s="224">
        <v>0</v>
      </c>
      <c r="Q11" s="224">
        <f>ROUND(E11*P11,5)</f>
        <v>0</v>
      </c>
      <c r="R11" s="224"/>
      <c r="S11" s="224"/>
      <c r="T11" s="225">
        <v>0.18232999999999999</v>
      </c>
      <c r="U11" s="224">
        <f>ROUND(E11*T11,2)</f>
        <v>2.02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121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>
        <v>4</v>
      </c>
      <c r="B12" s="221" t="s">
        <v>127</v>
      </c>
      <c r="C12" s="264" t="s">
        <v>128</v>
      </c>
      <c r="D12" s="223" t="s">
        <v>124</v>
      </c>
      <c r="E12" s="229">
        <v>137.25049999999999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5.3400000000000001E-3</v>
      </c>
      <c r="O12" s="224">
        <f>ROUND(E12*N12,5)</f>
        <v>0.73292000000000002</v>
      </c>
      <c r="P12" s="224">
        <v>0</v>
      </c>
      <c r="Q12" s="224">
        <f>ROUND(E12*P12,5)</f>
        <v>0</v>
      </c>
      <c r="R12" s="224"/>
      <c r="S12" s="224"/>
      <c r="T12" s="225">
        <v>0.10854999999999999</v>
      </c>
      <c r="U12" s="224">
        <f>ROUND(E12*T12,2)</f>
        <v>14.9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121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5</v>
      </c>
      <c r="B13" s="221" t="s">
        <v>129</v>
      </c>
      <c r="C13" s="264" t="s">
        <v>130</v>
      </c>
      <c r="D13" s="223" t="s">
        <v>120</v>
      </c>
      <c r="E13" s="229">
        <v>57.9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2.5999999999999999E-3</v>
      </c>
      <c r="O13" s="224">
        <f>ROUND(E13*N13,5)</f>
        <v>0.15054000000000001</v>
      </c>
      <c r="P13" s="224">
        <v>0</v>
      </c>
      <c r="Q13" s="224">
        <f>ROUND(E13*P13,5)</f>
        <v>0</v>
      </c>
      <c r="R13" s="224"/>
      <c r="S13" s="224"/>
      <c r="T13" s="225">
        <v>0.13350000000000001</v>
      </c>
      <c r="U13" s="224">
        <f>ROUND(E13*T13,2)</f>
        <v>7.73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121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.95" outlineLevel="1" x14ac:dyDescent="0.2">
      <c r="A14" s="215">
        <v>6</v>
      </c>
      <c r="B14" s="221" t="s">
        <v>131</v>
      </c>
      <c r="C14" s="264" t="s">
        <v>132</v>
      </c>
      <c r="D14" s="223" t="s">
        <v>133</v>
      </c>
      <c r="E14" s="229">
        <v>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3.5619999999999999E-2</v>
      </c>
      <c r="O14" s="224">
        <f>ROUND(E14*N14,5)</f>
        <v>3.5619999999999999E-2</v>
      </c>
      <c r="P14" s="224">
        <v>0</v>
      </c>
      <c r="Q14" s="224">
        <f>ROUND(E14*P14,5)</f>
        <v>0</v>
      </c>
      <c r="R14" s="224"/>
      <c r="S14" s="224"/>
      <c r="T14" s="225">
        <v>0.88292999999999999</v>
      </c>
      <c r="U14" s="224">
        <f>ROUND(E14*T14,2)</f>
        <v>0.88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121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116</v>
      </c>
      <c r="B15" s="222" t="s">
        <v>61</v>
      </c>
      <c r="C15" s="265" t="s">
        <v>62</v>
      </c>
      <c r="D15" s="226"/>
      <c r="E15" s="230"/>
      <c r="F15" s="233"/>
      <c r="G15" s="233">
        <f>SUMIF(AE16:AE18,"&lt;&gt;NOR",G16:G18)</f>
        <v>0</v>
      </c>
      <c r="H15" s="233"/>
      <c r="I15" s="233">
        <f>SUM(I16:I18)</f>
        <v>0</v>
      </c>
      <c r="J15" s="233"/>
      <c r="K15" s="233">
        <f>SUM(K16:K18)</f>
        <v>0</v>
      </c>
      <c r="L15" s="233"/>
      <c r="M15" s="233">
        <f>SUM(M16:M18)</f>
        <v>0</v>
      </c>
      <c r="N15" s="227"/>
      <c r="O15" s="227">
        <f>SUM(O16:O18)</f>
        <v>1.1000000000000001E-3</v>
      </c>
      <c r="P15" s="227"/>
      <c r="Q15" s="227">
        <f>SUM(Q16:Q18)</f>
        <v>0</v>
      </c>
      <c r="R15" s="227"/>
      <c r="S15" s="227"/>
      <c r="T15" s="228"/>
      <c r="U15" s="227">
        <f>SUM(U16:U18)</f>
        <v>17.510000000000002</v>
      </c>
      <c r="AE15" t="s">
        <v>117</v>
      </c>
    </row>
    <row r="16" spans="1:60" outlineLevel="1" x14ac:dyDescent="0.2">
      <c r="A16" s="215">
        <v>7</v>
      </c>
      <c r="B16" s="221" t="s">
        <v>134</v>
      </c>
      <c r="C16" s="264" t="s">
        <v>135</v>
      </c>
      <c r="D16" s="223" t="s">
        <v>124</v>
      </c>
      <c r="E16" s="229">
        <v>360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</v>
      </c>
      <c r="O16" s="224">
        <f>ROUND(E16*N16,5)</f>
        <v>0</v>
      </c>
      <c r="P16" s="224">
        <v>0</v>
      </c>
      <c r="Q16" s="224">
        <f>ROUND(E16*P16,5)</f>
        <v>0</v>
      </c>
      <c r="R16" s="224"/>
      <c r="S16" s="224"/>
      <c r="T16" s="225">
        <v>1.4999999999999999E-2</v>
      </c>
      <c r="U16" s="224">
        <f>ROUND(E16*T16,2)</f>
        <v>5.4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121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8</v>
      </c>
      <c r="B17" s="221" t="s">
        <v>136</v>
      </c>
      <c r="C17" s="264" t="s">
        <v>137</v>
      </c>
      <c r="D17" s="223" t="s">
        <v>124</v>
      </c>
      <c r="E17" s="229">
        <v>69.7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1.0000000000000001E-5</v>
      </c>
      <c r="O17" s="224">
        <f>ROUND(E17*N17,5)</f>
        <v>6.9999999999999999E-4</v>
      </c>
      <c r="P17" s="224">
        <v>0</v>
      </c>
      <c r="Q17" s="224">
        <f>ROUND(E17*P17,5)</f>
        <v>0</v>
      </c>
      <c r="R17" s="224"/>
      <c r="S17" s="224"/>
      <c r="T17" s="225">
        <v>0.13</v>
      </c>
      <c r="U17" s="224">
        <f>ROUND(E17*T17,2)</f>
        <v>9.06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121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9</v>
      </c>
      <c r="B18" s="221" t="s">
        <v>138</v>
      </c>
      <c r="C18" s="264" t="s">
        <v>139</v>
      </c>
      <c r="D18" s="223" t="s">
        <v>124</v>
      </c>
      <c r="E18" s="229">
        <v>9.9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4.0000000000000003E-5</v>
      </c>
      <c r="O18" s="224">
        <f>ROUND(E18*N18,5)</f>
        <v>4.0000000000000002E-4</v>
      </c>
      <c r="P18" s="224">
        <v>0</v>
      </c>
      <c r="Q18" s="224">
        <f>ROUND(E18*P18,5)</f>
        <v>0</v>
      </c>
      <c r="R18" s="224"/>
      <c r="S18" s="224"/>
      <c r="T18" s="225">
        <v>0.308</v>
      </c>
      <c r="U18" s="224">
        <f>ROUND(E18*T18,2)</f>
        <v>3.05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121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116</v>
      </c>
      <c r="B19" s="222" t="s">
        <v>63</v>
      </c>
      <c r="C19" s="265" t="s">
        <v>64</v>
      </c>
      <c r="D19" s="226"/>
      <c r="E19" s="230"/>
      <c r="F19" s="233"/>
      <c r="G19" s="233">
        <f>SUMIF(AE20:AE20,"&lt;&gt;NOR",G20:G20)</f>
        <v>0</v>
      </c>
      <c r="H19" s="233"/>
      <c r="I19" s="233">
        <f>SUM(I20:I20)</f>
        <v>0</v>
      </c>
      <c r="J19" s="233"/>
      <c r="K19" s="233">
        <f>SUM(K20:K20)</f>
        <v>0</v>
      </c>
      <c r="L19" s="233"/>
      <c r="M19" s="233">
        <f>SUM(M20:M20)</f>
        <v>0</v>
      </c>
      <c r="N19" s="227"/>
      <c r="O19" s="227">
        <f>SUM(O20:O20)</f>
        <v>0</v>
      </c>
      <c r="P19" s="227"/>
      <c r="Q19" s="227">
        <f>SUM(Q20:Q20)</f>
        <v>4.5100000000000001E-3</v>
      </c>
      <c r="R19" s="227"/>
      <c r="S19" s="227"/>
      <c r="T19" s="228"/>
      <c r="U19" s="227">
        <f>SUM(U20:U20)</f>
        <v>0.79</v>
      </c>
      <c r="AE19" t="s">
        <v>117</v>
      </c>
    </row>
    <row r="20" spans="1:60" outlineLevel="1" x14ac:dyDescent="0.2">
      <c r="A20" s="215">
        <v>10</v>
      </c>
      <c r="B20" s="221" t="s">
        <v>140</v>
      </c>
      <c r="C20" s="264" t="s">
        <v>141</v>
      </c>
      <c r="D20" s="223" t="s">
        <v>120</v>
      </c>
      <c r="E20" s="229">
        <v>11.27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0</v>
      </c>
      <c r="O20" s="224">
        <f>ROUND(E20*N20,5)</f>
        <v>0</v>
      </c>
      <c r="P20" s="224">
        <v>4.0000000000000002E-4</v>
      </c>
      <c r="Q20" s="224">
        <f>ROUND(E20*P20,5)</f>
        <v>4.5100000000000001E-3</v>
      </c>
      <c r="R20" s="224"/>
      <c r="S20" s="224"/>
      <c r="T20" s="225">
        <v>7.0000000000000007E-2</v>
      </c>
      <c r="U20" s="224">
        <f>ROUND(E20*T20,2)</f>
        <v>0.79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121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16" t="s">
        <v>116</v>
      </c>
      <c r="B21" s="222" t="s">
        <v>65</v>
      </c>
      <c r="C21" s="265" t="s">
        <v>66</v>
      </c>
      <c r="D21" s="226"/>
      <c r="E21" s="230"/>
      <c r="F21" s="233"/>
      <c r="G21" s="233">
        <f>SUMIF(AE22:AE32,"&lt;&gt;NOR",G22:G32)</f>
        <v>0</v>
      </c>
      <c r="H21" s="233"/>
      <c r="I21" s="233">
        <f>SUM(I22:I32)</f>
        <v>0</v>
      </c>
      <c r="J21" s="233"/>
      <c r="K21" s="233">
        <f>SUM(K22:K32)</f>
        <v>0</v>
      </c>
      <c r="L21" s="233"/>
      <c r="M21" s="233">
        <f>SUM(M22:M32)</f>
        <v>0</v>
      </c>
      <c r="N21" s="227"/>
      <c r="O21" s="227">
        <f>SUM(O22:O32)</f>
        <v>4.3859999999999996E-2</v>
      </c>
      <c r="P21" s="227"/>
      <c r="Q21" s="227">
        <f>SUM(Q22:Q32)</f>
        <v>0.86212</v>
      </c>
      <c r="R21" s="227"/>
      <c r="S21" s="227"/>
      <c r="T21" s="228"/>
      <c r="U21" s="227">
        <f>SUM(U22:U32)</f>
        <v>24.41</v>
      </c>
      <c r="AE21" t="s">
        <v>117</v>
      </c>
    </row>
    <row r="22" spans="1:60" outlineLevel="1" x14ac:dyDescent="0.2">
      <c r="A22" s="215">
        <v>11</v>
      </c>
      <c r="B22" s="221" t="s">
        <v>142</v>
      </c>
      <c r="C22" s="264" t="s">
        <v>143</v>
      </c>
      <c r="D22" s="223" t="s">
        <v>133</v>
      </c>
      <c r="E22" s="229">
        <v>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4.8999999999999998E-4</v>
      </c>
      <c r="O22" s="224">
        <f>ROUND(E22*N22,5)</f>
        <v>4.8999999999999998E-4</v>
      </c>
      <c r="P22" s="224">
        <v>3.1E-2</v>
      </c>
      <c r="Q22" s="224">
        <f>ROUND(E22*P22,5)</f>
        <v>3.1E-2</v>
      </c>
      <c r="R22" s="224"/>
      <c r="S22" s="224"/>
      <c r="T22" s="225">
        <v>0.66600000000000004</v>
      </c>
      <c r="U22" s="224">
        <f>ROUND(E22*T22,2)</f>
        <v>0.67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121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12</v>
      </c>
      <c r="B23" s="221" t="s">
        <v>144</v>
      </c>
      <c r="C23" s="264" t="s">
        <v>145</v>
      </c>
      <c r="D23" s="223" t="s">
        <v>120</v>
      </c>
      <c r="E23" s="229">
        <v>57.9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4.8999999999999998E-4</v>
      </c>
      <c r="O23" s="224">
        <f>ROUND(E23*N23,5)</f>
        <v>2.8369999999999999E-2</v>
      </c>
      <c r="P23" s="224">
        <v>8.9999999999999993E-3</v>
      </c>
      <c r="Q23" s="224">
        <f>ROUND(E23*P23,5)</f>
        <v>0.52110000000000001</v>
      </c>
      <c r="R23" s="224"/>
      <c r="S23" s="224"/>
      <c r="T23" s="225">
        <v>0.30099999999999999</v>
      </c>
      <c r="U23" s="224">
        <f>ROUND(E23*T23,2)</f>
        <v>17.43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121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13</v>
      </c>
      <c r="B24" s="221" t="s">
        <v>146</v>
      </c>
      <c r="C24" s="264" t="s">
        <v>147</v>
      </c>
      <c r="D24" s="223" t="s">
        <v>120</v>
      </c>
      <c r="E24" s="229">
        <v>15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1E-3</v>
      </c>
      <c r="O24" s="224">
        <f>ROUND(E24*N24,5)</f>
        <v>1.4999999999999999E-2</v>
      </c>
      <c r="P24" s="224">
        <v>1E-3</v>
      </c>
      <c r="Q24" s="224">
        <f>ROUND(E24*P24,5)</f>
        <v>1.4999999999999999E-2</v>
      </c>
      <c r="R24" s="224"/>
      <c r="S24" s="224"/>
      <c r="T24" s="225">
        <v>0.13700000000000001</v>
      </c>
      <c r="U24" s="224">
        <f>ROUND(E24*T24,2)</f>
        <v>2.06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121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0.95" outlineLevel="1" x14ac:dyDescent="0.2">
      <c r="A25" s="215">
        <v>14</v>
      </c>
      <c r="B25" s="221" t="s">
        <v>148</v>
      </c>
      <c r="C25" s="264" t="s">
        <v>149</v>
      </c>
      <c r="D25" s="223" t="s">
        <v>150</v>
      </c>
      <c r="E25" s="229">
        <v>2.2020000000000001E-2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0</v>
      </c>
      <c r="O25" s="224">
        <f>ROUND(E25*N25,5)</f>
        <v>0</v>
      </c>
      <c r="P25" s="224">
        <v>1</v>
      </c>
      <c r="Q25" s="224">
        <f>ROUND(E25*P25,5)</f>
        <v>2.2020000000000001E-2</v>
      </c>
      <c r="R25" s="224"/>
      <c r="S25" s="224"/>
      <c r="T25" s="225">
        <v>29</v>
      </c>
      <c r="U25" s="224">
        <f>ROUND(E25*T25,2)</f>
        <v>0.64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121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0.95" outlineLevel="1" x14ac:dyDescent="0.2">
      <c r="A26" s="215">
        <v>15</v>
      </c>
      <c r="B26" s="221" t="s">
        <v>151</v>
      </c>
      <c r="C26" s="264" t="s">
        <v>152</v>
      </c>
      <c r="D26" s="223" t="s">
        <v>124</v>
      </c>
      <c r="E26" s="229">
        <v>1.5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4.5999999999999999E-2</v>
      </c>
      <c r="Q26" s="224">
        <f>ROUND(E26*P26,5)</f>
        <v>6.9000000000000006E-2</v>
      </c>
      <c r="R26" s="224"/>
      <c r="S26" s="224"/>
      <c r="T26" s="225">
        <v>0.26</v>
      </c>
      <c r="U26" s="224">
        <f>ROUND(E26*T26,2)</f>
        <v>0.39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121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16</v>
      </c>
      <c r="B27" s="221" t="s">
        <v>153</v>
      </c>
      <c r="C27" s="264" t="s">
        <v>154</v>
      </c>
      <c r="D27" s="223" t="s">
        <v>124</v>
      </c>
      <c r="E27" s="229">
        <v>3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6.8000000000000005E-2</v>
      </c>
      <c r="Q27" s="224">
        <f>ROUND(E27*P27,5)</f>
        <v>0.20399999999999999</v>
      </c>
      <c r="R27" s="224"/>
      <c r="S27" s="224"/>
      <c r="T27" s="225">
        <v>0.3</v>
      </c>
      <c r="U27" s="224">
        <f>ROUND(E27*T27,2)</f>
        <v>0.9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121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17</v>
      </c>
      <c r="B28" s="221" t="s">
        <v>155</v>
      </c>
      <c r="C28" s="264" t="s">
        <v>156</v>
      </c>
      <c r="D28" s="223" t="s">
        <v>150</v>
      </c>
      <c r="E28" s="229">
        <v>0.86650000000000005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0.49</v>
      </c>
      <c r="U28" s="224">
        <f>ROUND(E28*T28,2)</f>
        <v>0.42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121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18</v>
      </c>
      <c r="B29" s="221" t="s">
        <v>157</v>
      </c>
      <c r="C29" s="264" t="s">
        <v>158</v>
      </c>
      <c r="D29" s="223" t="s">
        <v>150</v>
      </c>
      <c r="E29" s="229">
        <v>17.329999999999998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</v>
      </c>
      <c r="U29" s="224">
        <f>ROUND(E29*T29,2)</f>
        <v>0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121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19</v>
      </c>
      <c r="B30" s="221" t="s">
        <v>159</v>
      </c>
      <c r="C30" s="264" t="s">
        <v>160</v>
      </c>
      <c r="D30" s="223" t="s">
        <v>150</v>
      </c>
      <c r="E30" s="229">
        <v>8.6650000000000005E-2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0.94199999999999995</v>
      </c>
      <c r="U30" s="224">
        <f>ROUND(E30*T30,2)</f>
        <v>0.08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121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20</v>
      </c>
      <c r="B31" s="221" t="s">
        <v>161</v>
      </c>
      <c r="C31" s="264" t="s">
        <v>162</v>
      </c>
      <c r="D31" s="223" t="s">
        <v>150</v>
      </c>
      <c r="E31" s="229">
        <v>17.329999999999998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0.105</v>
      </c>
      <c r="U31" s="224">
        <f>ROUND(E31*T31,2)</f>
        <v>1.82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121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21</v>
      </c>
      <c r="B32" s="221" t="s">
        <v>163</v>
      </c>
      <c r="C32" s="264" t="s">
        <v>164</v>
      </c>
      <c r="D32" s="223" t="s">
        <v>150</v>
      </c>
      <c r="E32" s="229">
        <v>0.86650000000000005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</v>
      </c>
      <c r="U32" s="224">
        <f>ROUND(E32*T32,2)</f>
        <v>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121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16" t="s">
        <v>116</v>
      </c>
      <c r="B33" s="222" t="s">
        <v>67</v>
      </c>
      <c r="C33" s="265" t="s">
        <v>68</v>
      </c>
      <c r="D33" s="226"/>
      <c r="E33" s="230"/>
      <c r="F33" s="233"/>
      <c r="G33" s="233">
        <f>SUMIF(AE34:AE34,"&lt;&gt;NOR",G34:G34)</f>
        <v>0</v>
      </c>
      <c r="H33" s="233"/>
      <c r="I33" s="233">
        <f>SUM(I34:I34)</f>
        <v>0</v>
      </c>
      <c r="J33" s="233"/>
      <c r="K33" s="233">
        <f>SUM(K34:K34)</f>
        <v>0</v>
      </c>
      <c r="L33" s="233"/>
      <c r="M33" s="233">
        <f>SUM(M34:M34)</f>
        <v>0</v>
      </c>
      <c r="N33" s="227"/>
      <c r="O33" s="227">
        <f>SUM(O34:O34)</f>
        <v>0</v>
      </c>
      <c r="P33" s="227"/>
      <c r="Q33" s="227">
        <f>SUM(Q34:Q34)</f>
        <v>0</v>
      </c>
      <c r="R33" s="227"/>
      <c r="S33" s="227"/>
      <c r="T33" s="228"/>
      <c r="U33" s="227">
        <f>SUM(U34:U34)</f>
        <v>3</v>
      </c>
      <c r="AE33" t="s">
        <v>117</v>
      </c>
    </row>
    <row r="34" spans="1:60" outlineLevel="1" x14ac:dyDescent="0.2">
      <c r="A34" s="215">
        <v>22</v>
      </c>
      <c r="B34" s="221" t="s">
        <v>165</v>
      </c>
      <c r="C34" s="264" t="s">
        <v>166</v>
      </c>
      <c r="D34" s="223" t="s">
        <v>150</v>
      </c>
      <c r="E34" s="229">
        <v>1.1627000000000001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2.577</v>
      </c>
      <c r="U34" s="224">
        <f>ROUND(E34*T34,2)</f>
        <v>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121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16" t="s">
        <v>116</v>
      </c>
      <c r="B35" s="222" t="s">
        <v>69</v>
      </c>
      <c r="C35" s="265" t="s">
        <v>70</v>
      </c>
      <c r="D35" s="226"/>
      <c r="E35" s="230"/>
      <c r="F35" s="233"/>
      <c r="G35" s="233">
        <f>SUMIF(AE36:AE36,"&lt;&gt;NOR",G36:G36)</f>
        <v>0</v>
      </c>
      <c r="H35" s="233"/>
      <c r="I35" s="233">
        <f>SUM(I36:I36)</f>
        <v>0</v>
      </c>
      <c r="J35" s="233"/>
      <c r="K35" s="233">
        <f>SUM(K36:K36)</f>
        <v>0</v>
      </c>
      <c r="L35" s="233"/>
      <c r="M35" s="233">
        <f>SUM(M36:M36)</f>
        <v>0</v>
      </c>
      <c r="N35" s="227"/>
      <c r="O35" s="227">
        <f>SUM(O36:O36)</f>
        <v>3.4000000000000002E-4</v>
      </c>
      <c r="P35" s="227"/>
      <c r="Q35" s="227">
        <f>SUM(Q36:Q36)</f>
        <v>0</v>
      </c>
      <c r="R35" s="227"/>
      <c r="S35" s="227"/>
      <c r="T35" s="228"/>
      <c r="U35" s="227">
        <f>SUM(U36:U36)</f>
        <v>0.32</v>
      </c>
      <c r="AE35" t="s">
        <v>117</v>
      </c>
    </row>
    <row r="36" spans="1:60" outlineLevel="1" x14ac:dyDescent="0.2">
      <c r="A36" s="215">
        <v>23</v>
      </c>
      <c r="B36" s="221" t="s">
        <v>167</v>
      </c>
      <c r="C36" s="264" t="s">
        <v>168</v>
      </c>
      <c r="D36" s="223" t="s">
        <v>169</v>
      </c>
      <c r="E36" s="229">
        <v>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4">
        <v>3.4000000000000002E-4</v>
      </c>
      <c r="O36" s="224">
        <f>ROUND(E36*N36,5)</f>
        <v>3.4000000000000002E-4</v>
      </c>
      <c r="P36" s="224">
        <v>0</v>
      </c>
      <c r="Q36" s="224">
        <f>ROUND(E36*P36,5)</f>
        <v>0</v>
      </c>
      <c r="R36" s="224"/>
      <c r="S36" s="224"/>
      <c r="T36" s="225">
        <v>0.32</v>
      </c>
      <c r="U36" s="224">
        <f>ROUND(E36*T36,2)</f>
        <v>0.32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121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16" t="s">
        <v>116</v>
      </c>
      <c r="B37" s="222" t="s">
        <v>71</v>
      </c>
      <c r="C37" s="265" t="s">
        <v>72</v>
      </c>
      <c r="D37" s="226"/>
      <c r="E37" s="230"/>
      <c r="F37" s="233"/>
      <c r="G37" s="233">
        <f>SUMIF(AE38:AE38,"&lt;&gt;NOR",G38:G38)</f>
        <v>0</v>
      </c>
      <c r="H37" s="233"/>
      <c r="I37" s="233">
        <f>SUM(I38:I38)</f>
        <v>0</v>
      </c>
      <c r="J37" s="233"/>
      <c r="K37" s="233">
        <f>SUM(K38:K38)</f>
        <v>0</v>
      </c>
      <c r="L37" s="233"/>
      <c r="M37" s="233">
        <f>SUM(M38:M38)</f>
        <v>0</v>
      </c>
      <c r="N37" s="227"/>
      <c r="O37" s="227">
        <f>SUM(O38:O38)</f>
        <v>3.5E-4</v>
      </c>
      <c r="P37" s="227"/>
      <c r="Q37" s="227">
        <f>SUM(Q38:Q38)</f>
        <v>0</v>
      </c>
      <c r="R37" s="227"/>
      <c r="S37" s="227"/>
      <c r="T37" s="228"/>
      <c r="U37" s="227">
        <f>SUM(U38:U38)</f>
        <v>0.36</v>
      </c>
      <c r="AE37" t="s">
        <v>117</v>
      </c>
    </row>
    <row r="38" spans="1:60" outlineLevel="1" x14ac:dyDescent="0.2">
      <c r="A38" s="215">
        <v>24</v>
      </c>
      <c r="B38" s="221" t="s">
        <v>170</v>
      </c>
      <c r="C38" s="264" t="s">
        <v>171</v>
      </c>
      <c r="D38" s="223" t="s">
        <v>169</v>
      </c>
      <c r="E38" s="229">
        <v>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4">
        <v>3.5E-4</v>
      </c>
      <c r="O38" s="224">
        <f>ROUND(E38*N38,5)</f>
        <v>3.5E-4</v>
      </c>
      <c r="P38" s="224">
        <v>0</v>
      </c>
      <c r="Q38" s="224">
        <f>ROUND(E38*P38,5)</f>
        <v>0</v>
      </c>
      <c r="R38" s="224"/>
      <c r="S38" s="224"/>
      <c r="T38" s="225">
        <v>0.35926000000000002</v>
      </c>
      <c r="U38" s="224">
        <f>ROUND(E38*T38,2)</f>
        <v>0.36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121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16" t="s">
        <v>116</v>
      </c>
      <c r="B39" s="222" t="s">
        <v>73</v>
      </c>
      <c r="C39" s="265" t="s">
        <v>74</v>
      </c>
      <c r="D39" s="226"/>
      <c r="E39" s="230"/>
      <c r="F39" s="233"/>
      <c r="G39" s="233">
        <f>SUMIF(AE40:AE42,"&lt;&gt;NOR",G40:G42)</f>
        <v>0</v>
      </c>
      <c r="H39" s="233"/>
      <c r="I39" s="233">
        <f>SUM(I40:I42)</f>
        <v>0</v>
      </c>
      <c r="J39" s="233"/>
      <c r="K39" s="233">
        <f>SUM(K40:K42)</f>
        <v>0</v>
      </c>
      <c r="L39" s="233"/>
      <c r="M39" s="233">
        <f>SUM(M40:M42)</f>
        <v>0</v>
      </c>
      <c r="N39" s="227"/>
      <c r="O39" s="227">
        <f>SUM(O40:O42)</f>
        <v>0</v>
      </c>
      <c r="P39" s="227"/>
      <c r="Q39" s="227">
        <f>SUM(Q40:Q42)</f>
        <v>7.776000000000001E-2</v>
      </c>
      <c r="R39" s="227"/>
      <c r="S39" s="227"/>
      <c r="T39" s="228"/>
      <c r="U39" s="227">
        <f>SUM(U40:U42)</f>
        <v>1</v>
      </c>
      <c r="AE39" t="s">
        <v>117</v>
      </c>
    </row>
    <row r="40" spans="1:60" outlineLevel="1" x14ac:dyDescent="0.2">
      <c r="A40" s="215">
        <v>25</v>
      </c>
      <c r="B40" s="221" t="s">
        <v>172</v>
      </c>
      <c r="C40" s="264" t="s">
        <v>173</v>
      </c>
      <c r="D40" s="223" t="s">
        <v>174</v>
      </c>
      <c r="E40" s="229">
        <v>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15</v>
      </c>
      <c r="M40" s="232">
        <f>G40*(1+L40/100)</f>
        <v>0</v>
      </c>
      <c r="N40" s="224">
        <v>0</v>
      </c>
      <c r="O40" s="224">
        <f>ROUND(E40*N40,5)</f>
        <v>0</v>
      </c>
      <c r="P40" s="224">
        <v>9.1999999999999998E-3</v>
      </c>
      <c r="Q40" s="224">
        <f>ROUND(E40*P40,5)</f>
        <v>9.1999999999999998E-3</v>
      </c>
      <c r="R40" s="224"/>
      <c r="S40" s="224"/>
      <c r="T40" s="225">
        <v>0.46500000000000002</v>
      </c>
      <c r="U40" s="224">
        <f>ROUND(E40*T40,2)</f>
        <v>0.47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121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26</v>
      </c>
      <c r="B41" s="221" t="s">
        <v>175</v>
      </c>
      <c r="C41" s="264" t="s">
        <v>176</v>
      </c>
      <c r="D41" s="223" t="s">
        <v>174</v>
      </c>
      <c r="E41" s="229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0</v>
      </c>
      <c r="O41" s="224">
        <f>ROUND(E41*N41,5)</f>
        <v>0</v>
      </c>
      <c r="P41" s="224">
        <v>1.56E-3</v>
      </c>
      <c r="Q41" s="224">
        <f>ROUND(E41*P41,5)</f>
        <v>1.56E-3</v>
      </c>
      <c r="R41" s="224"/>
      <c r="S41" s="224"/>
      <c r="T41" s="225">
        <v>0.217</v>
      </c>
      <c r="U41" s="224">
        <f>ROUND(E41*T41,2)</f>
        <v>0.22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121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27</v>
      </c>
      <c r="B42" s="221" t="s">
        <v>177</v>
      </c>
      <c r="C42" s="264" t="s">
        <v>178</v>
      </c>
      <c r="D42" s="223" t="s">
        <v>174</v>
      </c>
      <c r="E42" s="229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0</v>
      </c>
      <c r="O42" s="224">
        <f>ROUND(E42*N42,5)</f>
        <v>0</v>
      </c>
      <c r="P42" s="224">
        <v>6.7000000000000004E-2</v>
      </c>
      <c r="Q42" s="224">
        <f>ROUND(E42*P42,5)</f>
        <v>6.7000000000000004E-2</v>
      </c>
      <c r="R42" s="224"/>
      <c r="S42" s="224"/>
      <c r="T42" s="225">
        <v>0.31</v>
      </c>
      <c r="U42" s="224">
        <f>ROUND(E42*T42,2)</f>
        <v>0.31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121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16" t="s">
        <v>116</v>
      </c>
      <c r="B43" s="222" t="s">
        <v>75</v>
      </c>
      <c r="C43" s="265" t="s">
        <v>76</v>
      </c>
      <c r="D43" s="226"/>
      <c r="E43" s="230"/>
      <c r="F43" s="233"/>
      <c r="G43" s="233">
        <f>SUMIF(AE44:AE51,"&lt;&gt;NOR",G44:G51)</f>
        <v>0</v>
      </c>
      <c r="H43" s="233"/>
      <c r="I43" s="233">
        <f>SUM(I44:I51)</f>
        <v>0</v>
      </c>
      <c r="J43" s="233"/>
      <c r="K43" s="233">
        <f>SUM(K44:K51)</f>
        <v>0</v>
      </c>
      <c r="L43" s="233"/>
      <c r="M43" s="233">
        <f>SUM(M44:M51)</f>
        <v>0</v>
      </c>
      <c r="N43" s="227"/>
      <c r="O43" s="227">
        <f>SUM(O44:O51)</f>
        <v>8.0000000000000007E-5</v>
      </c>
      <c r="P43" s="227"/>
      <c r="Q43" s="227">
        <f>SUM(Q44:Q51)</f>
        <v>1.2465999999999999</v>
      </c>
      <c r="R43" s="227"/>
      <c r="S43" s="227"/>
      <c r="T43" s="228"/>
      <c r="U43" s="227">
        <f>SUM(U44:U51)</f>
        <v>16.580000000000002</v>
      </c>
      <c r="AE43" t="s">
        <v>117</v>
      </c>
    </row>
    <row r="44" spans="1:60" outlineLevel="1" x14ac:dyDescent="0.2">
      <c r="A44" s="215">
        <v>28</v>
      </c>
      <c r="B44" s="221" t="s">
        <v>179</v>
      </c>
      <c r="C44" s="264" t="s">
        <v>180</v>
      </c>
      <c r="D44" s="223" t="s">
        <v>133</v>
      </c>
      <c r="E44" s="229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0</v>
      </c>
      <c r="O44" s="224">
        <f>ROUND(E44*N44,5)</f>
        <v>0</v>
      </c>
      <c r="P44" s="224">
        <v>0.16600000000000001</v>
      </c>
      <c r="Q44" s="224">
        <f>ROUND(E44*P44,5)</f>
        <v>0.16600000000000001</v>
      </c>
      <c r="R44" s="224"/>
      <c r="S44" s="224"/>
      <c r="T44" s="225">
        <v>0.88</v>
      </c>
      <c r="U44" s="224">
        <f>ROUND(E44*T44,2)</f>
        <v>0.88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121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29</v>
      </c>
      <c r="B45" s="221" t="s">
        <v>181</v>
      </c>
      <c r="C45" s="264" t="s">
        <v>182</v>
      </c>
      <c r="D45" s="223" t="s">
        <v>133</v>
      </c>
      <c r="E45" s="229">
        <v>2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0</v>
      </c>
      <c r="O45" s="224">
        <f>ROUND(E45*N45,5)</f>
        <v>0</v>
      </c>
      <c r="P45" s="224">
        <v>8.8099999999999998E-2</v>
      </c>
      <c r="Q45" s="224">
        <f>ROUND(E45*P45,5)</f>
        <v>0.1762</v>
      </c>
      <c r="R45" s="224"/>
      <c r="S45" s="224"/>
      <c r="T45" s="225">
        <v>0.39</v>
      </c>
      <c r="U45" s="224">
        <f>ROUND(E45*T45,2)</f>
        <v>0.78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121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30</v>
      </c>
      <c r="B46" s="221" t="s">
        <v>183</v>
      </c>
      <c r="C46" s="264" t="s">
        <v>184</v>
      </c>
      <c r="D46" s="223" t="s">
        <v>133</v>
      </c>
      <c r="E46" s="229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0</v>
      </c>
      <c r="O46" s="224">
        <f>ROUND(E46*N46,5)</f>
        <v>0</v>
      </c>
      <c r="P46" s="224">
        <v>0.1104</v>
      </c>
      <c r="Q46" s="224">
        <f>ROUND(E46*P46,5)</f>
        <v>0.1104</v>
      </c>
      <c r="R46" s="224"/>
      <c r="S46" s="224"/>
      <c r="T46" s="225">
        <v>0.46</v>
      </c>
      <c r="U46" s="224">
        <f>ROUND(E46*T46,2)</f>
        <v>0.46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121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31</v>
      </c>
      <c r="B47" s="221" t="s">
        <v>181</v>
      </c>
      <c r="C47" s="264" t="s">
        <v>185</v>
      </c>
      <c r="D47" s="223" t="s">
        <v>133</v>
      </c>
      <c r="E47" s="229">
        <v>4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0</v>
      </c>
      <c r="O47" s="224">
        <f>ROUND(E47*N47,5)</f>
        <v>0</v>
      </c>
      <c r="P47" s="224">
        <v>8.8099999999999998E-2</v>
      </c>
      <c r="Q47" s="224">
        <f>ROUND(E47*P47,5)</f>
        <v>0.35239999999999999</v>
      </c>
      <c r="R47" s="224"/>
      <c r="S47" s="224"/>
      <c r="T47" s="225">
        <v>0.39</v>
      </c>
      <c r="U47" s="224">
        <f>ROUND(E47*T47,2)</f>
        <v>1.56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121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32</v>
      </c>
      <c r="B48" s="221" t="s">
        <v>183</v>
      </c>
      <c r="C48" s="264" t="s">
        <v>186</v>
      </c>
      <c r="D48" s="223" t="s">
        <v>133</v>
      </c>
      <c r="E48" s="229">
        <v>4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0</v>
      </c>
      <c r="O48" s="224">
        <f>ROUND(E48*N48,5)</f>
        <v>0</v>
      </c>
      <c r="P48" s="224">
        <v>0.1104</v>
      </c>
      <c r="Q48" s="224">
        <f>ROUND(E48*P48,5)</f>
        <v>0.44159999999999999</v>
      </c>
      <c r="R48" s="224"/>
      <c r="S48" s="224"/>
      <c r="T48" s="225">
        <v>0.46</v>
      </c>
      <c r="U48" s="224">
        <f>ROUND(E48*T48,2)</f>
        <v>1.84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121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33</v>
      </c>
      <c r="B49" s="221" t="s">
        <v>187</v>
      </c>
      <c r="C49" s="264" t="s">
        <v>188</v>
      </c>
      <c r="D49" s="223" t="s">
        <v>133</v>
      </c>
      <c r="E49" s="229">
        <v>8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0</v>
      </c>
      <c r="Q49" s="224">
        <f>ROUND(E49*P49,5)</f>
        <v>0</v>
      </c>
      <c r="R49" s="224"/>
      <c r="S49" s="224"/>
      <c r="T49" s="225">
        <v>0.77500000000000002</v>
      </c>
      <c r="U49" s="224">
        <f>ROUND(E49*T49,2)</f>
        <v>6.2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121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0.95" outlineLevel="1" x14ac:dyDescent="0.2">
      <c r="A50" s="215">
        <v>34</v>
      </c>
      <c r="B50" s="221" t="s">
        <v>189</v>
      </c>
      <c r="C50" s="264" t="s">
        <v>190</v>
      </c>
      <c r="D50" s="223" t="s">
        <v>133</v>
      </c>
      <c r="E50" s="229">
        <v>8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1.0000000000000001E-5</v>
      </c>
      <c r="O50" s="224">
        <f>ROUND(E50*N50,5)</f>
        <v>8.0000000000000007E-5</v>
      </c>
      <c r="P50" s="224">
        <v>0</v>
      </c>
      <c r="Q50" s="224">
        <f>ROUND(E50*P50,5)</f>
        <v>0</v>
      </c>
      <c r="R50" s="224"/>
      <c r="S50" s="224"/>
      <c r="T50" s="225">
        <v>0.28000000000000003</v>
      </c>
      <c r="U50" s="224">
        <f>ROUND(E50*T50,2)</f>
        <v>2.2400000000000002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121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35</v>
      </c>
      <c r="B51" s="221" t="s">
        <v>191</v>
      </c>
      <c r="C51" s="264" t="s">
        <v>192</v>
      </c>
      <c r="D51" s="223" t="s">
        <v>150</v>
      </c>
      <c r="E51" s="229">
        <v>1.0510999999999999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0</v>
      </c>
      <c r="Q51" s="224">
        <f>ROUND(E51*P51,5)</f>
        <v>0</v>
      </c>
      <c r="R51" s="224"/>
      <c r="S51" s="224"/>
      <c r="T51" s="225">
        <v>2.4940000000000002</v>
      </c>
      <c r="U51" s="224">
        <f>ROUND(E51*T51,2)</f>
        <v>2.62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121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16" t="s">
        <v>116</v>
      </c>
      <c r="B52" s="222" t="s">
        <v>77</v>
      </c>
      <c r="C52" s="265" t="s">
        <v>78</v>
      </c>
      <c r="D52" s="226"/>
      <c r="E52" s="230"/>
      <c r="F52" s="233"/>
      <c r="G52" s="233">
        <f>SUMIF(AE53:AE58,"&lt;&gt;NOR",G53:G58)</f>
        <v>0</v>
      </c>
      <c r="H52" s="233"/>
      <c r="I52" s="233">
        <f>SUM(I53:I58)</f>
        <v>0</v>
      </c>
      <c r="J52" s="233"/>
      <c r="K52" s="233">
        <f>SUM(K53:K58)</f>
        <v>0</v>
      </c>
      <c r="L52" s="233"/>
      <c r="M52" s="233">
        <f>SUM(M53:M58)</f>
        <v>0</v>
      </c>
      <c r="N52" s="227"/>
      <c r="O52" s="227">
        <f>SUM(O53:O58)</f>
        <v>3.5860000000000003E-2</v>
      </c>
      <c r="P52" s="227"/>
      <c r="Q52" s="227">
        <f>SUM(Q53:Q58)</f>
        <v>5.0999999999999997E-2</v>
      </c>
      <c r="R52" s="227"/>
      <c r="S52" s="227"/>
      <c r="T52" s="228"/>
      <c r="U52" s="227">
        <f>SUM(U53:U58)</f>
        <v>53.260000000000005</v>
      </c>
      <c r="AE52" t="s">
        <v>117</v>
      </c>
    </row>
    <row r="53" spans="1:60" outlineLevel="1" x14ac:dyDescent="0.2">
      <c r="A53" s="215">
        <v>36</v>
      </c>
      <c r="B53" s="221" t="s">
        <v>193</v>
      </c>
      <c r="C53" s="264" t="s">
        <v>194</v>
      </c>
      <c r="D53" s="223" t="s">
        <v>120</v>
      </c>
      <c r="E53" s="229">
        <v>51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1E-3</v>
      </c>
      <c r="Q53" s="224">
        <f>ROUND(E53*P53,5)</f>
        <v>5.0999999999999997E-2</v>
      </c>
      <c r="R53" s="224"/>
      <c r="S53" s="224"/>
      <c r="T53" s="225">
        <v>0.03</v>
      </c>
      <c r="U53" s="224">
        <f>ROUND(E53*T53,2)</f>
        <v>1.53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121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37</v>
      </c>
      <c r="B54" s="221" t="s">
        <v>195</v>
      </c>
      <c r="C54" s="264" t="s">
        <v>196</v>
      </c>
      <c r="D54" s="223" t="s">
        <v>124</v>
      </c>
      <c r="E54" s="229">
        <v>42.190860000000001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1.0000000000000001E-5</v>
      </c>
      <c r="O54" s="224">
        <f>ROUND(E54*N54,5)</f>
        <v>4.2000000000000002E-4</v>
      </c>
      <c r="P54" s="224">
        <v>0</v>
      </c>
      <c r="Q54" s="224">
        <f>ROUND(E54*P54,5)</f>
        <v>0</v>
      </c>
      <c r="R54" s="224"/>
      <c r="S54" s="224"/>
      <c r="T54" s="225">
        <v>0.34</v>
      </c>
      <c r="U54" s="224">
        <f>ROUND(E54*T54,2)</f>
        <v>14.34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121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38</v>
      </c>
      <c r="B55" s="221" t="s">
        <v>197</v>
      </c>
      <c r="C55" s="264" t="s">
        <v>198</v>
      </c>
      <c r="D55" s="223" t="s">
        <v>124</v>
      </c>
      <c r="E55" s="229">
        <v>42.190800000000003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4.8999999999999998E-4</v>
      </c>
      <c r="O55" s="224">
        <f>ROUND(E55*N55,5)</f>
        <v>2.0670000000000001E-2</v>
      </c>
      <c r="P55" s="224">
        <v>0</v>
      </c>
      <c r="Q55" s="224">
        <f>ROUND(E55*P55,5)</f>
        <v>0</v>
      </c>
      <c r="R55" s="224"/>
      <c r="S55" s="224"/>
      <c r="T55" s="225">
        <v>0.13</v>
      </c>
      <c r="U55" s="224">
        <f>ROUND(E55*T55,2)</f>
        <v>5.48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121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39</v>
      </c>
      <c r="B56" s="221" t="s">
        <v>199</v>
      </c>
      <c r="C56" s="264" t="s">
        <v>200</v>
      </c>
      <c r="D56" s="223" t="s">
        <v>124</v>
      </c>
      <c r="E56" s="229">
        <v>42.190800000000003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3.5E-4</v>
      </c>
      <c r="O56" s="224">
        <f>ROUND(E56*N56,5)</f>
        <v>1.477E-2</v>
      </c>
      <c r="P56" s="224">
        <v>0</v>
      </c>
      <c r="Q56" s="224">
        <f>ROUND(E56*P56,5)</f>
        <v>0</v>
      </c>
      <c r="R56" s="224"/>
      <c r="S56" s="224"/>
      <c r="T56" s="225">
        <v>0.56999999999999995</v>
      </c>
      <c r="U56" s="224">
        <f>ROUND(E56*T56,2)</f>
        <v>24.05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121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40</v>
      </c>
      <c r="B57" s="221" t="s">
        <v>201</v>
      </c>
      <c r="C57" s="264" t="s">
        <v>202</v>
      </c>
      <c r="D57" s="223" t="s">
        <v>120</v>
      </c>
      <c r="E57" s="229">
        <v>51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0</v>
      </c>
      <c r="O57" s="224">
        <f>ROUND(E57*N57,5)</f>
        <v>0</v>
      </c>
      <c r="P57" s="224">
        <v>0</v>
      </c>
      <c r="Q57" s="224">
        <f>ROUND(E57*P57,5)</f>
        <v>0</v>
      </c>
      <c r="R57" s="224"/>
      <c r="S57" s="224"/>
      <c r="T57" s="225">
        <v>0.15</v>
      </c>
      <c r="U57" s="224">
        <f>ROUND(E57*T57,2)</f>
        <v>7.65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121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41</v>
      </c>
      <c r="B58" s="221" t="s">
        <v>203</v>
      </c>
      <c r="C58" s="264" t="s">
        <v>204</v>
      </c>
      <c r="D58" s="223" t="s">
        <v>150</v>
      </c>
      <c r="E58" s="229">
        <v>8.6999999999999994E-2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2.44</v>
      </c>
      <c r="U58" s="224">
        <f>ROUND(E58*T58,2)</f>
        <v>0.21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121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16" t="s">
        <v>116</v>
      </c>
      <c r="B59" s="222" t="s">
        <v>79</v>
      </c>
      <c r="C59" s="265" t="s">
        <v>80</v>
      </c>
      <c r="D59" s="226"/>
      <c r="E59" s="230"/>
      <c r="F59" s="233"/>
      <c r="G59" s="233">
        <f>SUMIF(AE60:AE66,"&lt;&gt;NOR",G60:G66)</f>
        <v>0</v>
      </c>
      <c r="H59" s="233"/>
      <c r="I59" s="233">
        <f>SUM(I60:I66)</f>
        <v>0</v>
      </c>
      <c r="J59" s="233"/>
      <c r="K59" s="233">
        <f>SUM(K60:K66)</f>
        <v>0</v>
      </c>
      <c r="L59" s="233"/>
      <c r="M59" s="233">
        <f>SUM(M60:M66)</f>
        <v>0</v>
      </c>
      <c r="N59" s="227"/>
      <c r="O59" s="227">
        <f>SUM(O60:O66)</f>
        <v>4.0620000000000003E-2</v>
      </c>
      <c r="P59" s="227"/>
      <c r="Q59" s="227">
        <f>SUM(Q60:Q66)</f>
        <v>7.3899999999999999E-3</v>
      </c>
      <c r="R59" s="227"/>
      <c r="S59" s="227"/>
      <c r="T59" s="228"/>
      <c r="U59" s="227">
        <f>SUM(U60:U66)</f>
        <v>8.89</v>
      </c>
      <c r="AE59" t="s">
        <v>117</v>
      </c>
    </row>
    <row r="60" spans="1:60" outlineLevel="1" x14ac:dyDescent="0.2">
      <c r="A60" s="215">
        <v>42</v>
      </c>
      <c r="B60" s="221" t="s">
        <v>205</v>
      </c>
      <c r="C60" s="264" t="s">
        <v>206</v>
      </c>
      <c r="D60" s="223" t="s">
        <v>124</v>
      </c>
      <c r="E60" s="229">
        <v>9.8977500000000003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1.6E-2</v>
      </c>
      <c r="U60" s="224">
        <f>ROUND(E60*T60,2)</f>
        <v>0.16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121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43</v>
      </c>
      <c r="B61" s="221" t="s">
        <v>207</v>
      </c>
      <c r="C61" s="264" t="s">
        <v>208</v>
      </c>
      <c r="D61" s="223" t="s">
        <v>124</v>
      </c>
      <c r="E61" s="229">
        <v>9.8977500000000003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0</v>
      </c>
      <c r="O61" s="224">
        <f>ROUND(E61*N61,5)</f>
        <v>0</v>
      </c>
      <c r="P61" s="224">
        <v>0</v>
      </c>
      <c r="Q61" s="224">
        <f>ROUND(E61*P61,5)</f>
        <v>0</v>
      </c>
      <c r="R61" s="224"/>
      <c r="S61" s="224"/>
      <c r="T61" s="225">
        <v>0.14699999999999999</v>
      </c>
      <c r="U61" s="224">
        <f>ROUND(E61*T61,2)</f>
        <v>1.45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121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44</v>
      </c>
      <c r="B62" s="221" t="s">
        <v>209</v>
      </c>
      <c r="C62" s="264" t="s">
        <v>210</v>
      </c>
      <c r="D62" s="223" t="s">
        <v>124</v>
      </c>
      <c r="E62" s="229">
        <v>9.8977500000000003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4.5999999999999999E-2</v>
      </c>
      <c r="U62" s="224">
        <f>ROUND(E62*T62,2)</f>
        <v>0.46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121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45</v>
      </c>
      <c r="B63" s="221" t="s">
        <v>211</v>
      </c>
      <c r="C63" s="264" t="s">
        <v>212</v>
      </c>
      <c r="D63" s="223" t="s">
        <v>120</v>
      </c>
      <c r="E63" s="229">
        <v>11.26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3.0000000000000001E-5</v>
      </c>
      <c r="O63" s="224">
        <f>ROUND(E63*N63,5)</f>
        <v>3.4000000000000002E-4</v>
      </c>
      <c r="P63" s="224">
        <v>0</v>
      </c>
      <c r="Q63" s="224">
        <f>ROUND(E63*P63,5)</f>
        <v>0</v>
      </c>
      <c r="R63" s="224"/>
      <c r="S63" s="224"/>
      <c r="T63" s="225">
        <v>0.13719999999999999</v>
      </c>
      <c r="U63" s="224">
        <f>ROUND(E63*T63,2)</f>
        <v>1.54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121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95" outlineLevel="1" x14ac:dyDescent="0.2">
      <c r="A64" s="215">
        <v>46</v>
      </c>
      <c r="B64" s="221" t="s">
        <v>213</v>
      </c>
      <c r="C64" s="264" t="s">
        <v>214</v>
      </c>
      <c r="D64" s="223" t="s">
        <v>124</v>
      </c>
      <c r="E64" s="229">
        <v>9.8977500000000003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4.0699999999999998E-3</v>
      </c>
      <c r="O64" s="224">
        <f>ROUND(E64*N64,5)</f>
        <v>4.0280000000000003E-2</v>
      </c>
      <c r="P64" s="224">
        <v>0</v>
      </c>
      <c r="Q64" s="224">
        <f>ROUND(E64*P64,5)</f>
        <v>0</v>
      </c>
      <c r="R64" s="224"/>
      <c r="S64" s="224"/>
      <c r="T64" s="225">
        <v>0.45</v>
      </c>
      <c r="U64" s="224">
        <f>ROUND(E64*T64,2)</f>
        <v>4.45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121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47</v>
      </c>
      <c r="B65" s="221" t="s">
        <v>215</v>
      </c>
      <c r="C65" s="264" t="s">
        <v>216</v>
      </c>
      <c r="D65" s="223" t="s">
        <v>124</v>
      </c>
      <c r="E65" s="229">
        <v>7.3869999999999996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4">
        <v>0</v>
      </c>
      <c r="O65" s="224">
        <f>ROUND(E65*N65,5)</f>
        <v>0</v>
      </c>
      <c r="P65" s="224">
        <v>1E-3</v>
      </c>
      <c r="Q65" s="224">
        <f>ROUND(E65*P65,5)</f>
        <v>7.3899999999999999E-3</v>
      </c>
      <c r="R65" s="224"/>
      <c r="S65" s="224"/>
      <c r="T65" s="225">
        <v>0.105</v>
      </c>
      <c r="U65" s="224">
        <f>ROUND(E65*T65,2)</f>
        <v>0.78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121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48</v>
      </c>
      <c r="B66" s="221" t="s">
        <v>217</v>
      </c>
      <c r="C66" s="264" t="s">
        <v>218</v>
      </c>
      <c r="D66" s="223" t="s">
        <v>150</v>
      </c>
      <c r="E66" s="229">
        <v>4.7E-2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0</v>
      </c>
      <c r="O66" s="224">
        <f>ROUND(E66*N66,5)</f>
        <v>0</v>
      </c>
      <c r="P66" s="224">
        <v>0</v>
      </c>
      <c r="Q66" s="224">
        <f>ROUND(E66*P66,5)</f>
        <v>0</v>
      </c>
      <c r="R66" s="224"/>
      <c r="S66" s="224"/>
      <c r="T66" s="225">
        <v>1.1140000000000001</v>
      </c>
      <c r="U66" s="224">
        <f>ROUND(E66*T66,2)</f>
        <v>0.05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121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">
      <c r="A67" s="216" t="s">
        <v>116</v>
      </c>
      <c r="B67" s="222" t="s">
        <v>81</v>
      </c>
      <c r="C67" s="265" t="s">
        <v>82</v>
      </c>
      <c r="D67" s="226"/>
      <c r="E67" s="230"/>
      <c r="F67" s="233"/>
      <c r="G67" s="233">
        <f>SUMIF(AE68:AE70,"&lt;&gt;NOR",G68:G70)</f>
        <v>0</v>
      </c>
      <c r="H67" s="233"/>
      <c r="I67" s="233">
        <f>SUM(I68:I70)</f>
        <v>0</v>
      </c>
      <c r="J67" s="233"/>
      <c r="K67" s="233">
        <f>SUM(K68:K70)</f>
        <v>0</v>
      </c>
      <c r="L67" s="233"/>
      <c r="M67" s="233">
        <f>SUM(M68:M70)</f>
        <v>0</v>
      </c>
      <c r="N67" s="227"/>
      <c r="O67" s="227">
        <f>SUM(O68:O70)</f>
        <v>3.3649999999999999E-2</v>
      </c>
      <c r="P67" s="227"/>
      <c r="Q67" s="227">
        <f>SUM(Q68:Q70)</f>
        <v>0</v>
      </c>
      <c r="R67" s="227"/>
      <c r="S67" s="227"/>
      <c r="T67" s="228"/>
      <c r="U67" s="227">
        <f>SUM(U68:U70)</f>
        <v>28.6</v>
      </c>
      <c r="AE67" t="s">
        <v>117</v>
      </c>
    </row>
    <row r="68" spans="1:60" ht="20.95" outlineLevel="1" x14ac:dyDescent="0.2">
      <c r="A68" s="215">
        <v>49</v>
      </c>
      <c r="B68" s="221" t="s">
        <v>219</v>
      </c>
      <c r="C68" s="264" t="s">
        <v>220</v>
      </c>
      <c r="D68" s="223" t="s">
        <v>124</v>
      </c>
      <c r="E68" s="229">
        <v>26.6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4.6999999999999999E-4</v>
      </c>
      <c r="O68" s="224">
        <f>ROUND(E68*N68,5)</f>
        <v>1.2500000000000001E-2</v>
      </c>
      <c r="P68" s="224">
        <v>0</v>
      </c>
      <c r="Q68" s="224">
        <f>ROUND(E68*P68,5)</f>
        <v>0</v>
      </c>
      <c r="R68" s="224"/>
      <c r="S68" s="224"/>
      <c r="T68" s="225">
        <v>0.66300000000000003</v>
      </c>
      <c r="U68" s="224">
        <f>ROUND(E68*T68,2)</f>
        <v>17.64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121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50</v>
      </c>
      <c r="B69" s="221" t="s">
        <v>221</v>
      </c>
      <c r="C69" s="264" t="s">
        <v>222</v>
      </c>
      <c r="D69" s="223" t="s">
        <v>124</v>
      </c>
      <c r="E69" s="229">
        <v>8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4">
        <v>5.0000000000000001E-4</v>
      </c>
      <c r="O69" s="224">
        <f>ROUND(E69*N69,5)</f>
        <v>4.0000000000000001E-3</v>
      </c>
      <c r="P69" s="224">
        <v>0</v>
      </c>
      <c r="Q69" s="224">
        <f>ROUND(E69*P69,5)</f>
        <v>0</v>
      </c>
      <c r="R69" s="224"/>
      <c r="S69" s="224"/>
      <c r="T69" s="225">
        <v>0.30599999999999999</v>
      </c>
      <c r="U69" s="224">
        <f>ROUND(E69*T69,2)</f>
        <v>2.4500000000000002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121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51</v>
      </c>
      <c r="B70" s="221" t="s">
        <v>223</v>
      </c>
      <c r="C70" s="264" t="s">
        <v>224</v>
      </c>
      <c r="D70" s="223" t="s">
        <v>124</v>
      </c>
      <c r="E70" s="229">
        <v>35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4">
        <v>4.8999999999999998E-4</v>
      </c>
      <c r="O70" s="224">
        <f>ROUND(E70*N70,5)</f>
        <v>1.7149999999999999E-2</v>
      </c>
      <c r="P70" s="224">
        <v>0</v>
      </c>
      <c r="Q70" s="224">
        <f>ROUND(E70*P70,5)</f>
        <v>0</v>
      </c>
      <c r="R70" s="224"/>
      <c r="S70" s="224"/>
      <c r="T70" s="225">
        <v>0.24299999999999999</v>
      </c>
      <c r="U70" s="224">
        <f>ROUND(E70*T70,2)</f>
        <v>8.51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121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16" t="s">
        <v>116</v>
      </c>
      <c r="B71" s="222" t="s">
        <v>83</v>
      </c>
      <c r="C71" s="265" t="s">
        <v>84</v>
      </c>
      <c r="D71" s="226"/>
      <c r="E71" s="230"/>
      <c r="F71" s="233"/>
      <c r="G71" s="233">
        <f>SUMIF(AE72:AE74,"&lt;&gt;NOR",G72:G74)</f>
        <v>0</v>
      </c>
      <c r="H71" s="233"/>
      <c r="I71" s="233">
        <f>SUM(I72:I74)</f>
        <v>0</v>
      </c>
      <c r="J71" s="233"/>
      <c r="K71" s="233">
        <f>SUM(K72:K74)</f>
        <v>0</v>
      </c>
      <c r="L71" s="233"/>
      <c r="M71" s="233">
        <f>SUM(M72:M74)</f>
        <v>0</v>
      </c>
      <c r="N71" s="227"/>
      <c r="O71" s="227">
        <f>SUM(O72:O74)</f>
        <v>6.1949999999999998E-2</v>
      </c>
      <c r="P71" s="227"/>
      <c r="Q71" s="227">
        <f>SUM(Q72:Q74)</f>
        <v>0</v>
      </c>
      <c r="R71" s="227"/>
      <c r="S71" s="227"/>
      <c r="T71" s="228"/>
      <c r="U71" s="227">
        <f>SUM(U72:U74)</f>
        <v>49.36</v>
      </c>
      <c r="AE71" t="s">
        <v>117</v>
      </c>
    </row>
    <row r="72" spans="1:60" outlineLevel="1" x14ac:dyDescent="0.2">
      <c r="A72" s="215">
        <v>52</v>
      </c>
      <c r="B72" s="221" t="s">
        <v>225</v>
      </c>
      <c r="C72" s="264" t="s">
        <v>226</v>
      </c>
      <c r="D72" s="223" t="s">
        <v>124</v>
      </c>
      <c r="E72" s="229">
        <v>221.23525000000001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1.4999999999999999E-4</v>
      </c>
      <c r="O72" s="224">
        <f>ROUND(E72*N72,5)</f>
        <v>3.3189999999999997E-2</v>
      </c>
      <c r="P72" s="224">
        <v>0</v>
      </c>
      <c r="Q72" s="224">
        <f>ROUND(E72*P72,5)</f>
        <v>0</v>
      </c>
      <c r="R72" s="224"/>
      <c r="S72" s="224"/>
      <c r="T72" s="225">
        <v>0.10902000000000001</v>
      </c>
      <c r="U72" s="224">
        <f>ROUND(E72*T72,2)</f>
        <v>24.12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121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53</v>
      </c>
      <c r="B73" s="221" t="s">
        <v>227</v>
      </c>
      <c r="C73" s="264" t="s">
        <v>228</v>
      </c>
      <c r="D73" s="223" t="s">
        <v>124</v>
      </c>
      <c r="E73" s="229">
        <v>258.96499999999997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15</v>
      </c>
      <c r="M73" s="232">
        <f>G73*(1+L73/100)</f>
        <v>0</v>
      </c>
      <c r="N73" s="224">
        <v>0</v>
      </c>
      <c r="O73" s="224">
        <f>ROUND(E73*N73,5)</f>
        <v>0</v>
      </c>
      <c r="P73" s="224">
        <v>0</v>
      </c>
      <c r="Q73" s="224">
        <f>ROUND(E73*P73,5)</f>
        <v>0</v>
      </c>
      <c r="R73" s="224"/>
      <c r="S73" s="224"/>
      <c r="T73" s="225">
        <v>6.9709999999999994E-2</v>
      </c>
      <c r="U73" s="224">
        <f>ROUND(E73*T73,2)</f>
        <v>18.05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121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>
        <v>54</v>
      </c>
      <c r="B74" s="221" t="s">
        <v>229</v>
      </c>
      <c r="C74" s="264" t="s">
        <v>230</v>
      </c>
      <c r="D74" s="223" t="s">
        <v>124</v>
      </c>
      <c r="E74" s="229">
        <v>221.23500000000001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4">
        <v>1.2999999999999999E-4</v>
      </c>
      <c r="O74" s="224">
        <f>ROUND(E74*N74,5)</f>
        <v>2.8760000000000001E-2</v>
      </c>
      <c r="P74" s="224">
        <v>0</v>
      </c>
      <c r="Q74" s="224">
        <f>ROUND(E74*P74,5)</f>
        <v>0</v>
      </c>
      <c r="R74" s="224"/>
      <c r="S74" s="224"/>
      <c r="T74" s="225">
        <v>3.2480000000000002E-2</v>
      </c>
      <c r="U74" s="224">
        <f>ROUND(E74*T74,2)</f>
        <v>7.19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121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16" t="s">
        <v>116</v>
      </c>
      <c r="B75" s="222" t="s">
        <v>85</v>
      </c>
      <c r="C75" s="265" t="s">
        <v>86</v>
      </c>
      <c r="D75" s="226"/>
      <c r="E75" s="230"/>
      <c r="F75" s="233"/>
      <c r="G75" s="233">
        <f>SUMIF(AE76:AE76,"&lt;&gt;NOR",G76:G76)</f>
        <v>0</v>
      </c>
      <c r="H75" s="233"/>
      <c r="I75" s="233">
        <f>SUM(I76:I76)</f>
        <v>0</v>
      </c>
      <c r="J75" s="233"/>
      <c r="K75" s="233">
        <f>SUM(K76:K76)</f>
        <v>0</v>
      </c>
      <c r="L75" s="233"/>
      <c r="M75" s="233">
        <f>SUM(M76:M76)</f>
        <v>0</v>
      </c>
      <c r="N75" s="227"/>
      <c r="O75" s="227">
        <f>SUM(O76:O76)</f>
        <v>0</v>
      </c>
      <c r="P75" s="227"/>
      <c r="Q75" s="227">
        <f>SUM(Q76:Q76)</f>
        <v>0</v>
      </c>
      <c r="R75" s="227"/>
      <c r="S75" s="227"/>
      <c r="T75" s="228"/>
      <c r="U75" s="227">
        <f>SUM(U76:U76)</f>
        <v>4.41</v>
      </c>
      <c r="AE75" t="s">
        <v>117</v>
      </c>
    </row>
    <row r="76" spans="1:60" outlineLevel="1" x14ac:dyDescent="0.2">
      <c r="A76" s="215">
        <v>55</v>
      </c>
      <c r="B76" s="221" t="s">
        <v>231</v>
      </c>
      <c r="C76" s="264" t="s">
        <v>232</v>
      </c>
      <c r="D76" s="223" t="s">
        <v>124</v>
      </c>
      <c r="E76" s="229">
        <v>37.731999999999999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15</v>
      </c>
      <c r="M76" s="232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0.11700000000000001</v>
      </c>
      <c r="U76" s="224">
        <f>ROUND(E76*T76,2)</f>
        <v>4.41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121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16" t="s">
        <v>116</v>
      </c>
      <c r="B77" s="222" t="s">
        <v>87</v>
      </c>
      <c r="C77" s="265" t="s">
        <v>88</v>
      </c>
      <c r="D77" s="226"/>
      <c r="E77" s="230"/>
      <c r="F77" s="233"/>
      <c r="G77" s="233">
        <f>SUMIF(AE78:AE78,"&lt;&gt;NOR",G78:G78)</f>
        <v>0</v>
      </c>
      <c r="H77" s="233"/>
      <c r="I77" s="233">
        <f>SUM(I78:I78)</f>
        <v>0</v>
      </c>
      <c r="J77" s="233"/>
      <c r="K77" s="233">
        <f>SUM(K78:K78)</f>
        <v>0</v>
      </c>
      <c r="L77" s="233"/>
      <c r="M77" s="233">
        <f>SUM(M78:M78)</f>
        <v>0</v>
      </c>
      <c r="N77" s="227"/>
      <c r="O77" s="227">
        <f>SUM(O78:O78)</f>
        <v>0</v>
      </c>
      <c r="P77" s="227"/>
      <c r="Q77" s="227">
        <f>SUM(Q78:Q78)</f>
        <v>0</v>
      </c>
      <c r="R77" s="227"/>
      <c r="S77" s="227"/>
      <c r="T77" s="228"/>
      <c r="U77" s="227">
        <f>SUM(U78:U78)</f>
        <v>1</v>
      </c>
      <c r="AE77" t="s">
        <v>117</v>
      </c>
    </row>
    <row r="78" spans="1:60" outlineLevel="1" x14ac:dyDescent="0.2">
      <c r="A78" s="215">
        <v>56</v>
      </c>
      <c r="B78" s="221" t="s">
        <v>233</v>
      </c>
      <c r="C78" s="264" t="s">
        <v>234</v>
      </c>
      <c r="D78" s="223" t="s">
        <v>169</v>
      </c>
      <c r="E78" s="229">
        <v>1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4">
        <v>0</v>
      </c>
      <c r="O78" s="224">
        <f>ROUND(E78*N78,5)</f>
        <v>0</v>
      </c>
      <c r="P78" s="224">
        <v>0</v>
      </c>
      <c r="Q78" s="224">
        <f>ROUND(E78*P78,5)</f>
        <v>0</v>
      </c>
      <c r="R78" s="224"/>
      <c r="S78" s="224"/>
      <c r="T78" s="225">
        <v>1</v>
      </c>
      <c r="U78" s="224">
        <f>ROUND(E78*T78,2)</f>
        <v>1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121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13.1" outlineLevel="1" x14ac:dyDescent="0.2">
      <c r="A79" s="215"/>
      <c r="B79" s="221"/>
      <c r="C79" s="274" t="s">
        <v>242</v>
      </c>
      <c r="D79" s="223"/>
      <c r="E79" s="229"/>
      <c r="F79" s="231"/>
      <c r="G79" s="232"/>
      <c r="H79" s="231"/>
      <c r="I79" s="232"/>
      <c r="J79" s="231"/>
      <c r="K79" s="232"/>
      <c r="L79" s="232"/>
      <c r="M79" s="232"/>
      <c r="N79" s="224"/>
      <c r="O79" s="224"/>
      <c r="P79" s="224"/>
      <c r="Q79" s="224"/>
      <c r="R79" s="224"/>
      <c r="S79" s="224"/>
      <c r="T79" s="225"/>
      <c r="U79" s="22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13.1" outlineLevel="1" x14ac:dyDescent="0.2">
      <c r="A80" s="215"/>
      <c r="B80" s="221"/>
      <c r="C80" s="274" t="s">
        <v>243</v>
      </c>
      <c r="D80" s="223"/>
      <c r="E80" s="229"/>
      <c r="F80" s="231"/>
      <c r="G80" s="232"/>
      <c r="H80" s="231"/>
      <c r="I80" s="232"/>
      <c r="J80" s="231"/>
      <c r="K80" s="232"/>
      <c r="L80" s="232"/>
      <c r="M80" s="232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13.1" outlineLevel="1" x14ac:dyDescent="0.2">
      <c r="A81" s="215"/>
      <c r="B81" s="221"/>
      <c r="C81" s="274" t="s">
        <v>244</v>
      </c>
      <c r="D81" s="223"/>
      <c r="E81" s="229"/>
      <c r="F81" s="231"/>
      <c r="G81" s="232"/>
      <c r="H81" s="231"/>
      <c r="I81" s="232"/>
      <c r="J81" s="231"/>
      <c r="K81" s="232"/>
      <c r="L81" s="232"/>
      <c r="M81" s="232"/>
      <c r="N81" s="224"/>
      <c r="O81" s="224"/>
      <c r="P81" s="224"/>
      <c r="Q81" s="224"/>
      <c r="R81" s="224"/>
      <c r="S81" s="224"/>
      <c r="T81" s="225"/>
      <c r="U81" s="22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">
      <c r="A82" s="216" t="s">
        <v>116</v>
      </c>
      <c r="B82" s="222" t="s">
        <v>89</v>
      </c>
      <c r="C82" s="265" t="s">
        <v>26</v>
      </c>
      <c r="D82" s="226"/>
      <c r="E82" s="230"/>
      <c r="F82" s="233"/>
      <c r="G82" s="233">
        <f>SUMIF(AE83:AE83,"&lt;&gt;NOR",G83:G83)</f>
        <v>0</v>
      </c>
      <c r="H82" s="233"/>
      <c r="I82" s="233">
        <f>SUM(I83:I83)</f>
        <v>0</v>
      </c>
      <c r="J82" s="233"/>
      <c r="K82" s="233">
        <f>SUM(K83:K83)</f>
        <v>0</v>
      </c>
      <c r="L82" s="233"/>
      <c r="M82" s="233">
        <f>SUM(M83:M83)</f>
        <v>0</v>
      </c>
      <c r="N82" s="227"/>
      <c r="O82" s="227">
        <f>SUM(O83:O83)</f>
        <v>0</v>
      </c>
      <c r="P82" s="227"/>
      <c r="Q82" s="227">
        <f>SUM(Q83:Q83)</f>
        <v>0</v>
      </c>
      <c r="R82" s="227"/>
      <c r="S82" s="227"/>
      <c r="T82" s="228"/>
      <c r="U82" s="227">
        <f>SUM(U83:U83)</f>
        <v>0</v>
      </c>
      <c r="AE82" t="s">
        <v>117</v>
      </c>
    </row>
    <row r="83" spans="1:60" outlineLevel="1" x14ac:dyDescent="0.2">
      <c r="A83" s="242">
        <v>57</v>
      </c>
      <c r="B83" s="243" t="s">
        <v>235</v>
      </c>
      <c r="C83" s="266" t="s">
        <v>236</v>
      </c>
      <c r="D83" s="244" t="s">
        <v>237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15</v>
      </c>
      <c r="M83" s="247">
        <f>G83*(1+L83/100)</f>
        <v>0</v>
      </c>
      <c r="N83" s="248">
        <v>0</v>
      </c>
      <c r="O83" s="248">
        <f>ROUND(E83*N83,5)</f>
        <v>0</v>
      </c>
      <c r="P83" s="248">
        <v>0</v>
      </c>
      <c r="Q83" s="248">
        <f>ROUND(E83*P83,5)</f>
        <v>0</v>
      </c>
      <c r="R83" s="248"/>
      <c r="S83" s="248"/>
      <c r="T83" s="249">
        <v>0</v>
      </c>
      <c r="U83" s="248">
        <f>ROUND(E83*T83,2)</f>
        <v>0</v>
      </c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121</v>
      </c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">
      <c r="A84" s="6"/>
      <c r="B84" s="7" t="s">
        <v>238</v>
      </c>
      <c r="C84" s="267" t="s">
        <v>238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AC84">
        <v>15</v>
      </c>
      <c r="AD84">
        <v>21</v>
      </c>
    </row>
    <row r="85" spans="1:60" ht="13.1" x14ac:dyDescent="0.2">
      <c r="A85" s="250"/>
      <c r="B85" s="251">
        <v>26</v>
      </c>
      <c r="C85" s="268" t="s">
        <v>238</v>
      </c>
      <c r="D85" s="252"/>
      <c r="E85" s="252"/>
      <c r="F85" s="252"/>
      <c r="G85" s="263">
        <f>G8+G15+G19+G21+G33+G35+G37+G39+G43+G52+G59+G67+G71+G75+G77+G82</f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f>SUMIF(L7:L83,AC84,G7:G83)</f>
        <v>0</v>
      </c>
      <c r="AD85">
        <f>SUMIF(L7:L83,AD84,G7:G83)</f>
        <v>0</v>
      </c>
      <c r="AE85" t="s">
        <v>239</v>
      </c>
    </row>
    <row r="86" spans="1:60" x14ac:dyDescent="0.2">
      <c r="A86" s="6"/>
      <c r="B86" s="7" t="s">
        <v>238</v>
      </c>
      <c r="C86" s="267" t="s">
        <v>238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60" x14ac:dyDescent="0.2">
      <c r="A87" s="6"/>
      <c r="B87" s="7" t="s">
        <v>238</v>
      </c>
      <c r="C87" s="267" t="s">
        <v>238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253">
        <v>33</v>
      </c>
      <c r="B88" s="253"/>
      <c r="C88" s="26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4"/>
      <c r="B89" s="255"/>
      <c r="C89" s="270"/>
      <c r="D89" s="255"/>
      <c r="E89" s="255"/>
      <c r="F89" s="255"/>
      <c r="G89" s="25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AE89" t="s">
        <v>240</v>
      </c>
    </row>
    <row r="90" spans="1:60" x14ac:dyDescent="0.2">
      <c r="A90" s="257"/>
      <c r="B90" s="258"/>
      <c r="C90" s="271"/>
      <c r="D90" s="258"/>
      <c r="E90" s="258"/>
      <c r="F90" s="258"/>
      <c r="G90" s="259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 x14ac:dyDescent="0.2">
      <c r="A91" s="257"/>
      <c r="B91" s="258"/>
      <c r="C91" s="271"/>
      <c r="D91" s="258"/>
      <c r="E91" s="258"/>
      <c r="F91" s="258"/>
      <c r="G91" s="259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57"/>
      <c r="B92" s="258"/>
      <c r="C92" s="271"/>
      <c r="D92" s="258"/>
      <c r="E92" s="258"/>
      <c r="F92" s="258"/>
      <c r="G92" s="259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260"/>
      <c r="B93" s="261"/>
      <c r="C93" s="272"/>
      <c r="D93" s="261"/>
      <c r="E93" s="261"/>
      <c r="F93" s="261"/>
      <c r="G93" s="262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6"/>
      <c r="B94" s="7" t="s">
        <v>238</v>
      </c>
      <c r="C94" s="267" t="s">
        <v>238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C95" s="273"/>
      <c r="AE95" t="s">
        <v>241</v>
      </c>
    </row>
  </sheetData>
  <mergeCells count="6">
    <mergeCell ref="A1:G1"/>
    <mergeCell ref="C2:G2"/>
    <mergeCell ref="C3:G3"/>
    <mergeCell ref="C4:G4"/>
    <mergeCell ref="A88:C88"/>
    <mergeCell ref="A89:G9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2021-06-25T06:35:24Z</dcterms:modified>
</cp:coreProperties>
</file>