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výkaz výměr" sheetId="4" r:id="rId1"/>
  </sheets>
  <definedNames>
    <definedName name="_xlnm.Print_Area" localSheetId="0">'výkaz výměr'!$B$1:$H$39</definedName>
    <definedName name="_xlnm.Print_Titles" localSheetId="0">'výkaz výměr'!$7:$8</definedName>
  </definedNames>
  <calcPr calcId="152511"/>
</workbook>
</file>

<file path=xl/sharedStrings.xml><?xml version="1.0" encoding="utf-8"?>
<sst xmlns="http://schemas.openxmlformats.org/spreadsheetml/2006/main" count="55" uniqueCount="44">
  <si>
    <t>Statutární město Brno, městská část Brno-střed</t>
  </si>
  <si>
    <t>Veřejná zakázka:</t>
  </si>
  <si>
    <t>Název a popis položky</t>
  </si>
  <si>
    <r>
      <rPr>
        <sz val="8"/>
        <color rgb="FF000000"/>
        <rFont val="Arial"/>
        <family val="2"/>
      </rPr>
      <t>Množství</t>
    </r>
  </si>
  <si>
    <r>
      <rPr>
        <sz val="8"/>
        <color rgb="FF000000"/>
        <rFont val="Arial"/>
        <family val="2"/>
      </rPr>
      <t>Cena/MJ</t>
    </r>
  </si>
  <si>
    <t>Poř.</t>
  </si>
  <si>
    <t>CELKEM bez DPH</t>
  </si>
  <si>
    <r>
      <rPr>
        <b/>
        <sz val="8"/>
        <color rgb="FF000000"/>
        <rFont val="Arial"/>
        <family val="2"/>
      </rPr>
      <t>Cena</t>
    </r>
  </si>
  <si>
    <t>kpl</t>
  </si>
  <si>
    <t>Poznámky:</t>
  </si>
  <si>
    <t>g</t>
  </si>
  <si>
    <t>Dílo bude realizováno tzv. "na klíč", kdy každá dodávka je vždy i vč. montáže.</t>
  </si>
  <si>
    <t>Nedílnou součástí díla a jeho celkové ceny jsou i další práce a činnosti s provedením díla související a to např.:</t>
  </si>
  <si>
    <t xml:space="preserve">Spotřebu energií ( elektro, voda ) poskytne zhotoviteli objednatel, resp. MŠ bezúplatně. </t>
  </si>
  <si>
    <t xml:space="preserve">                                                                       </t>
  </si>
  <si>
    <t>Přesuny hmot, manipulace a doprava materiálu</t>
  </si>
  <si>
    <t>Odbor školství, sportu, kultury a mládeže (OŠSKM)</t>
  </si>
  <si>
    <t>Objednatel:</t>
  </si>
  <si>
    <t>Položkový rozpočet ( výkaz výměr )</t>
  </si>
  <si>
    <t xml:space="preserve">MŠ ZDISLAVA, Brno, Pellicova 4 – oprava podlahy keramické dílny </t>
  </si>
  <si>
    <t>Epoxidová penetrace - dodávka</t>
  </si>
  <si>
    <t>Epoxidová penetrace - aplikace</t>
  </si>
  <si>
    <t>(6,315x3,23)+(5,305x3,945)</t>
  </si>
  <si>
    <t>m2</t>
  </si>
  <si>
    <t>(6,315x3,23)+(5,305x3,945)*5%</t>
  </si>
  <si>
    <t>Lepící tmel na keramickou dlažbu - montáž</t>
  </si>
  <si>
    <t>Keramická dlažba - montáž</t>
  </si>
  <si>
    <t>(např. Rako Taurus Granit šedá 30x30 cm, mat, tl. 9 mm)</t>
  </si>
  <si>
    <t>a) předložení vzorků dlažby před zabudováním</t>
  </si>
  <si>
    <t xml:space="preserve">b) průběžný a kompletní úklid </t>
  </si>
  <si>
    <r>
      <t xml:space="preserve">V soupisu prací se nesmí vyskytovat žádné neoceněné položky ( žádné položky s celkovou cenou </t>
    </r>
    <r>
      <rPr>
        <b/>
        <sz val="9"/>
        <color theme="1"/>
        <rFont val="Arial CE"/>
        <family val="2"/>
      </rPr>
      <t>0 Kč ). Minimální hodnota položky musí být alespoň 1 Kč.</t>
    </r>
  </si>
  <si>
    <t>Lepící tmel na keramickou dlažbu - dodávka (tl. 9-11 mm)</t>
  </si>
  <si>
    <t>Veškerý prach, volné a nesoudržné části musí být z podlahy důkladně odstraněny.</t>
  </si>
  <si>
    <t>Formát dlažby může být libovolný, barva dlažby spíše tmavší, povrch mat, protiskluz R9, vysoce otěruvzdorná, slinutý střep, mrazuvzdorná</t>
  </si>
  <si>
    <t>dlažba: (6,315x3,23)+(5,305x3,945)*5%</t>
  </si>
  <si>
    <t>m</t>
  </si>
  <si>
    <t>Keramická dlažba + sokl v. 8 cm - dodávka</t>
  </si>
  <si>
    <t>sokl v. 8 cm řezaný: ((3,945+8,545+6,315+3,230+2,370+5,305)*0,3)/2</t>
  </si>
  <si>
    <t>Keramický sokl - montáž + řezání soklu</t>
  </si>
  <si>
    <t>obvod místnosti: 3,945+8,545+6,315+3,230+2,370+5,305</t>
  </si>
  <si>
    <t xml:space="preserve">sokl bude řezaný, lepený na neomítnuté režné zdivo </t>
  </si>
  <si>
    <t>Vyspárování dlažby a soklu - dodávka a montáž</t>
  </si>
  <si>
    <t>sokl: (3,945+8,545+6,315+3,230+2,370+5,305)*0,08</t>
  </si>
  <si>
    <t>Vysátí podlahy průmyslovým vysavačem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</si>
</sst>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indexed="17"/>
      <name val="Arial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b/>
      <sz val="14"/>
      <name val="Arial"/>
      <family val="2"/>
    </font>
    <font>
      <sz val="11"/>
      <color theme="1"/>
      <name val="Tahoma"/>
      <family val="2"/>
    </font>
    <font>
      <b/>
      <sz val="11"/>
      <color rgb="FF666666"/>
      <name val="Arial"/>
      <family val="2"/>
    </font>
    <font>
      <sz val="10"/>
      <name val="Wingdings 3"/>
      <family val="1"/>
    </font>
    <font>
      <b/>
      <sz val="9"/>
      <color theme="1"/>
      <name val="Arial CE"/>
      <family val="2"/>
    </font>
    <font>
      <sz val="9"/>
      <name val="Arial CE"/>
      <family val="2"/>
    </font>
    <font>
      <sz val="9"/>
      <color indexed="17"/>
      <name val="Arial"/>
      <family val="2"/>
    </font>
    <font>
      <b/>
      <sz val="9"/>
      <color rgb="FF000000"/>
      <name val="Arial"/>
      <family val="2"/>
    </font>
    <font>
      <b/>
      <sz val="9"/>
      <name val="Arial CE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6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9" fillId="0" borderId="0" xfId="20" applyFont="1" applyAlignment="1">
      <alignment horizontal="right" vertical="top"/>
      <protection/>
    </xf>
    <xf numFmtId="0" fontId="17" fillId="0" borderId="0" xfId="0" applyFont="1" applyAlignment="1">
      <alignment horizontal="left" vertical="center"/>
    </xf>
    <xf numFmtId="4" fontId="21" fillId="2" borderId="0" xfId="20" applyNumberFormat="1" applyFont="1" applyFill="1" applyBorder="1" applyAlignment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4" fontId="9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4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12" fillId="4" borderId="0" xfId="0" applyFont="1" applyFill="1" applyAlignment="1" applyProtection="1">
      <alignment horizontal="left" vertical="center"/>
      <protection/>
    </xf>
    <xf numFmtId="0" fontId="9" fillId="4" borderId="0" xfId="0" applyFont="1" applyFill="1" applyAlignment="1" applyProtection="1">
      <alignment horizontal="left" vertical="center"/>
      <protection/>
    </xf>
    <xf numFmtId="4" fontId="9" fillId="4" borderId="0" xfId="0" applyNumberFormat="1" applyFont="1" applyFill="1" applyAlignment="1" applyProtection="1">
      <alignment horizontal="right" vertical="center"/>
      <protection/>
    </xf>
    <xf numFmtId="164" fontId="8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horizontal="right" vertical="center"/>
      <protection/>
    </xf>
    <xf numFmtId="0" fontId="13" fillId="0" borderId="0" xfId="20" applyNumberFormat="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9" fillId="4" borderId="0" xfId="0" applyFont="1" applyFill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5" fillId="0" borderId="0" xfId="0" applyNumberFormat="1" applyFont="1" applyAlignment="1" applyProtection="1">
      <alignment horizontal="right" vertical="center"/>
      <protection/>
    </xf>
    <xf numFmtId="4" fontId="10" fillId="4" borderId="0" xfId="0" applyNumberFormat="1" applyFont="1" applyFill="1" applyAlignment="1" applyProtection="1">
      <alignment horizontal="right" vertical="center"/>
      <protection/>
    </xf>
    <xf numFmtId="0" fontId="18" fillId="0" borderId="0" xfId="0" applyFont="1" applyProtection="1">
      <protection/>
    </xf>
    <xf numFmtId="0" fontId="13" fillId="0" borderId="0" xfId="20" applyNumberFormat="1" applyFont="1" applyBorder="1" applyAlignment="1" applyProtection="1">
      <alignment horizontal="justify" vertical="center" wrapText="1"/>
      <protection/>
    </xf>
    <xf numFmtId="0" fontId="9" fillId="5" borderId="0" xfId="0" applyFont="1" applyFill="1" applyAlignment="1" applyProtection="1">
      <alignment horizontal="center" vertical="center"/>
      <protection/>
    </xf>
    <xf numFmtId="0" fontId="12" fillId="5" borderId="0" xfId="0" applyFont="1" applyFill="1" applyAlignment="1" applyProtection="1">
      <alignment horizontal="left" vertical="center"/>
      <protection/>
    </xf>
    <xf numFmtId="0" fontId="9" fillId="5" borderId="0" xfId="0" applyFont="1" applyFill="1" applyAlignment="1" applyProtection="1">
      <alignment horizontal="left" vertical="center"/>
      <protection/>
    </xf>
    <xf numFmtId="4" fontId="9" fillId="5" borderId="0" xfId="0" applyNumberFormat="1" applyFont="1" applyFill="1" applyAlignment="1" applyProtection="1">
      <alignment horizontal="right" vertical="center"/>
      <protection/>
    </xf>
    <xf numFmtId="0" fontId="10" fillId="5" borderId="0" xfId="0" applyFont="1" applyFill="1" applyAlignment="1" applyProtection="1">
      <alignment horizontal="right" vertical="center"/>
      <protection/>
    </xf>
    <xf numFmtId="0" fontId="19" fillId="0" borderId="0" xfId="20" applyFont="1" applyAlignment="1" applyProtection="1">
      <alignment horizontal="right" vertical="top"/>
      <protection/>
    </xf>
    <xf numFmtId="4" fontId="21" fillId="2" borderId="0" xfId="2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right" vertical="center"/>
      <protection/>
    </xf>
    <xf numFmtId="1" fontId="9" fillId="0" borderId="0" xfId="0" applyNumberFormat="1" applyFont="1" applyAlignment="1" applyProtection="1">
      <alignment vertical="center"/>
      <protection/>
    </xf>
    <xf numFmtId="1" fontId="9" fillId="0" borderId="0" xfId="0" applyNumberFormat="1" applyFont="1" applyAlignment="1" applyProtection="1">
      <alignment horizontal="left" vertical="center"/>
      <protection/>
    </xf>
    <xf numFmtId="1" fontId="8" fillId="0" borderId="0" xfId="0" applyNumberFormat="1" applyFont="1" applyAlignment="1" applyProtection="1">
      <alignment vertical="center"/>
      <protection/>
    </xf>
    <xf numFmtId="1" fontId="9" fillId="4" borderId="0" xfId="0" applyNumberFormat="1" applyFont="1" applyFill="1" applyAlignment="1" applyProtection="1">
      <alignment horizontal="right" vertical="center"/>
      <protection/>
    </xf>
    <xf numFmtId="1" fontId="4" fillId="0" borderId="0" xfId="0" applyNumberFormat="1" applyFont="1" applyAlignment="1" applyProtection="1">
      <alignment horizontal="right" vertical="center"/>
      <protection/>
    </xf>
    <xf numFmtId="1" fontId="9" fillId="5" borderId="0" xfId="0" applyNumberFormat="1" applyFont="1" applyFill="1" applyAlignment="1" applyProtection="1">
      <alignment horizontal="right" vertical="center"/>
      <protection/>
    </xf>
    <xf numFmtId="1" fontId="6" fillId="0" borderId="0" xfId="0" applyNumberFormat="1" applyFont="1" applyAlignment="1" applyProtection="1">
      <alignment horizontal="right" vertical="center"/>
      <protection/>
    </xf>
    <xf numFmtId="1" fontId="22" fillId="0" borderId="0" xfId="20" applyNumberFormat="1" applyFont="1" applyBorder="1" applyAlignment="1" applyProtection="1">
      <alignment horizontal="right" vertical="center" wrapText="1"/>
      <protection/>
    </xf>
    <xf numFmtId="1" fontId="9" fillId="0" borderId="0" xfId="0" applyNumberFormat="1" applyFont="1" applyAlignment="1">
      <alignment vertical="center"/>
    </xf>
    <xf numFmtId="1" fontId="25" fillId="0" borderId="0" xfId="0" applyNumberFormat="1" applyFont="1" applyAlignment="1" applyProtection="1">
      <alignment vertical="center"/>
      <protection/>
    </xf>
    <xf numFmtId="4" fontId="13" fillId="0" borderId="0" xfId="2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 locked="0"/>
    </xf>
    <xf numFmtId="4" fontId="8" fillId="0" borderId="0" xfId="0" applyNumberFormat="1" applyFont="1" applyAlignment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left" vertical="center" wrapText="1"/>
      <protection/>
    </xf>
    <xf numFmtId="0" fontId="4" fillId="3" borderId="5" xfId="0" applyFont="1" applyFill="1" applyBorder="1" applyAlignment="1" applyProtection="1">
      <alignment horizontal="left" vertical="center" wrapText="1"/>
      <protection/>
    </xf>
    <xf numFmtId="0" fontId="21" fillId="2" borderId="0" xfId="20" applyNumberFormat="1" applyFont="1" applyFill="1" applyBorder="1" applyAlignment="1">
      <alignment horizontal="left" vertical="center" wrapText="1"/>
      <protection/>
    </xf>
    <xf numFmtId="0" fontId="20" fillId="2" borderId="0" xfId="20" applyNumberFormat="1" applyFont="1" applyFill="1" applyBorder="1" applyAlignment="1" applyProtection="1">
      <alignment horizontal="left" vertical="center" wrapText="1"/>
      <protection/>
    </xf>
    <xf numFmtId="0" fontId="24" fillId="2" borderId="0" xfId="2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zoomScaleSheetLayoutView="100" workbookViewId="0" topLeftCell="A1">
      <pane ySplit="7" topLeftCell="A8" activePane="bottomLeft" state="frozen"/>
      <selection pane="bottomLeft" activeCell="G16" sqref="G16"/>
    </sheetView>
  </sheetViews>
  <sheetFormatPr defaultColWidth="9.140625" defaultRowHeight="15"/>
  <cols>
    <col min="1" max="1" width="4.7109375" style="3" customWidth="1"/>
    <col min="2" max="2" width="5.57421875" style="10" customWidth="1"/>
    <col min="3" max="3" width="10.140625" style="3" customWidth="1"/>
    <col min="4" max="4" width="65.7109375" style="3" customWidth="1"/>
    <col min="5" max="5" width="7.7109375" style="60" customWidth="1"/>
    <col min="6" max="6" width="4.421875" style="4" customWidth="1"/>
    <col min="7" max="7" width="10.8515625" style="5" customWidth="1"/>
    <col min="8" max="8" width="13.00390625" style="6" customWidth="1"/>
    <col min="9" max="9" width="4.28125" style="3" customWidth="1"/>
    <col min="10" max="10" width="43.8515625" style="3" customWidth="1"/>
    <col min="11" max="16384" width="9.140625" style="3" customWidth="1"/>
  </cols>
  <sheetData>
    <row r="1" spans="2:8" ht="15">
      <c r="B1" s="14" t="s">
        <v>1</v>
      </c>
      <c r="C1" s="15"/>
      <c r="D1" s="19" t="s">
        <v>19</v>
      </c>
      <c r="E1" s="52"/>
      <c r="F1" s="16"/>
      <c r="G1" s="17"/>
      <c r="H1" s="18"/>
    </row>
    <row r="2" spans="2:8" ht="15">
      <c r="B2" s="16"/>
      <c r="C2" s="15"/>
      <c r="D2" s="15"/>
      <c r="E2" s="52"/>
      <c r="F2" s="16"/>
      <c r="G2" s="17"/>
      <c r="H2" s="18"/>
    </row>
    <row r="3" spans="2:8" ht="15">
      <c r="B3" s="14" t="s">
        <v>17</v>
      </c>
      <c r="C3" s="15"/>
      <c r="D3" s="19" t="s">
        <v>0</v>
      </c>
      <c r="E3" s="52"/>
      <c r="F3" s="16"/>
      <c r="G3" s="17"/>
      <c r="H3" s="18"/>
    </row>
    <row r="4" spans="2:8" ht="15">
      <c r="B4" s="20"/>
      <c r="C4" s="15"/>
      <c r="D4" s="19" t="s">
        <v>16</v>
      </c>
      <c r="E4" s="61"/>
      <c r="F4" s="16"/>
      <c r="G4" s="17"/>
      <c r="H4" s="18"/>
    </row>
    <row r="5" spans="2:8" ht="15">
      <c r="B5" s="20"/>
      <c r="C5" s="15"/>
      <c r="D5" s="15"/>
      <c r="E5" s="52"/>
      <c r="F5" s="16"/>
      <c r="G5" s="17"/>
      <c r="H5" s="18"/>
    </row>
    <row r="6" spans="2:8" ht="18.75" thickBot="1">
      <c r="B6" s="20"/>
      <c r="C6" s="15"/>
      <c r="D6" s="21" t="s">
        <v>18</v>
      </c>
      <c r="E6" s="52"/>
      <c r="F6" s="16"/>
      <c r="G6" s="17"/>
      <c r="H6" s="18"/>
    </row>
    <row r="7" spans="1:8" s="9" customFormat="1" ht="17.1" customHeight="1" thickBot="1">
      <c r="A7" s="1"/>
      <c r="B7" s="22" t="s">
        <v>5</v>
      </c>
      <c r="C7" s="68" t="s">
        <v>2</v>
      </c>
      <c r="D7" s="69"/>
      <c r="E7" s="66" t="s">
        <v>3</v>
      </c>
      <c r="F7" s="67"/>
      <c r="G7" s="23" t="s">
        <v>4</v>
      </c>
      <c r="H7" s="24" t="s">
        <v>7</v>
      </c>
    </row>
    <row r="8" spans="1:8" ht="6.75" customHeight="1">
      <c r="A8" s="4"/>
      <c r="B8" s="20"/>
      <c r="C8" s="16"/>
      <c r="D8" s="16"/>
      <c r="E8" s="53"/>
      <c r="F8" s="16"/>
      <c r="G8" s="17"/>
      <c r="H8" s="18"/>
    </row>
    <row r="9" spans="1:10" ht="15.75" customHeight="1">
      <c r="A9" s="4"/>
      <c r="B9" s="28">
        <v>1</v>
      </c>
      <c r="C9" s="29" t="s">
        <v>43</v>
      </c>
      <c r="D9" s="30"/>
      <c r="E9" s="63">
        <f>E11</f>
        <v>41.325675000000004</v>
      </c>
      <c r="F9" s="29" t="s">
        <v>23</v>
      </c>
      <c r="G9" s="8">
        <v>0</v>
      </c>
      <c r="H9" s="32">
        <f aca="true" t="shared" si="0" ref="H9">ROUND(G9*E9,2)</f>
        <v>0</v>
      </c>
      <c r="J9" s="7"/>
    </row>
    <row r="10" spans="1:10" ht="15.75" customHeight="1">
      <c r="A10" s="4"/>
      <c r="B10" s="28"/>
      <c r="C10" s="33" t="s">
        <v>32</v>
      </c>
      <c r="D10" s="30"/>
      <c r="E10" s="54"/>
      <c r="F10" s="29"/>
      <c r="G10" s="8"/>
      <c r="H10" s="32"/>
      <c r="J10" s="7"/>
    </row>
    <row r="11" spans="1:10" ht="15.75" customHeight="1">
      <c r="A11" s="4"/>
      <c r="B11" s="28"/>
      <c r="C11" s="33" t="s">
        <v>22</v>
      </c>
      <c r="D11" s="30"/>
      <c r="E11" s="62">
        <f>(6.315*3.23)+(5.305*3.945)</f>
        <v>41.325675000000004</v>
      </c>
      <c r="F11" s="29"/>
      <c r="G11" s="8"/>
      <c r="H11" s="32"/>
      <c r="J11" s="7"/>
    </row>
    <row r="12" spans="1:10" ht="15.75" customHeight="1">
      <c r="A12" s="4"/>
      <c r="B12" s="28">
        <v>2</v>
      </c>
      <c r="C12" s="29" t="s">
        <v>20</v>
      </c>
      <c r="D12" s="30"/>
      <c r="E12" s="63">
        <f>E13</f>
        <v>43.39195875000001</v>
      </c>
      <c r="F12" s="29" t="s">
        <v>23</v>
      </c>
      <c r="G12" s="8">
        <v>0</v>
      </c>
      <c r="H12" s="32">
        <f aca="true" t="shared" si="1" ref="H12">ROUND(G12*E12,2)</f>
        <v>0</v>
      </c>
      <c r="J12" s="7"/>
    </row>
    <row r="13" spans="1:10" ht="15.75" customHeight="1">
      <c r="A13" s="4"/>
      <c r="B13" s="28"/>
      <c r="C13" s="33" t="s">
        <v>24</v>
      </c>
      <c r="D13" s="30"/>
      <c r="E13" s="62">
        <f>((6.315*3.23)+(5.305*3.945))*105%</f>
        <v>43.39195875000001</v>
      </c>
      <c r="F13" s="3"/>
      <c r="G13" s="8"/>
      <c r="H13" s="32"/>
      <c r="J13" s="7"/>
    </row>
    <row r="14" spans="1:10" ht="15.75" customHeight="1">
      <c r="A14" s="4"/>
      <c r="B14" s="28">
        <v>3</v>
      </c>
      <c r="C14" s="29" t="s">
        <v>21</v>
      </c>
      <c r="D14" s="30"/>
      <c r="E14" s="63">
        <f>E11</f>
        <v>41.325675000000004</v>
      </c>
      <c r="F14" s="29" t="s">
        <v>23</v>
      </c>
      <c r="G14" s="8">
        <v>0</v>
      </c>
      <c r="H14" s="32">
        <f aca="true" t="shared" si="2" ref="H14:H15">ROUND(G14*E14,2)</f>
        <v>0</v>
      </c>
      <c r="J14" s="7"/>
    </row>
    <row r="15" spans="1:10" ht="15.75" customHeight="1">
      <c r="A15" s="4"/>
      <c r="B15" s="28">
        <v>4</v>
      </c>
      <c r="C15" s="29" t="s">
        <v>31</v>
      </c>
      <c r="D15" s="30"/>
      <c r="E15" s="63">
        <f>E13</f>
        <v>43.39195875000001</v>
      </c>
      <c r="F15" s="29" t="s">
        <v>23</v>
      </c>
      <c r="G15" s="8">
        <v>0</v>
      </c>
      <c r="H15" s="32">
        <f t="shared" si="2"/>
        <v>0</v>
      </c>
      <c r="J15" s="7"/>
    </row>
    <row r="16" spans="1:10" ht="15.75" customHeight="1">
      <c r="A16" s="4"/>
      <c r="B16" s="28">
        <v>5</v>
      </c>
      <c r="C16" s="29" t="s">
        <v>25</v>
      </c>
      <c r="D16" s="30"/>
      <c r="E16" s="63">
        <f>E11</f>
        <v>41.325675000000004</v>
      </c>
      <c r="F16" s="29" t="s">
        <v>23</v>
      </c>
      <c r="G16" s="8">
        <v>0</v>
      </c>
      <c r="H16" s="32">
        <f aca="true" t="shared" si="3" ref="H16:H17">ROUND(G16*E16,2)</f>
        <v>0</v>
      </c>
      <c r="J16" s="7"/>
    </row>
    <row r="17" spans="1:10" ht="15.75" customHeight="1">
      <c r="A17" s="4"/>
      <c r="B17" s="28">
        <v>6</v>
      </c>
      <c r="C17" s="29" t="s">
        <v>36</v>
      </c>
      <c r="D17" s="30"/>
      <c r="E17" s="63">
        <f>E20+E21</f>
        <v>47.848458750000006</v>
      </c>
      <c r="F17" s="29" t="s">
        <v>23</v>
      </c>
      <c r="G17" s="8">
        <v>0</v>
      </c>
      <c r="H17" s="32">
        <f t="shared" si="3"/>
        <v>0</v>
      </c>
      <c r="J17" s="7"/>
    </row>
    <row r="18" spans="1:10" ht="15.75" customHeight="1">
      <c r="A18" s="4"/>
      <c r="B18" s="28"/>
      <c r="C18" s="33" t="s">
        <v>27</v>
      </c>
      <c r="D18" s="30"/>
      <c r="E18" s="63"/>
      <c r="F18" s="29"/>
      <c r="G18" s="8"/>
      <c r="H18" s="32"/>
      <c r="J18" s="7"/>
    </row>
    <row r="19" spans="1:10" ht="15.75" customHeight="1">
      <c r="A19" s="4"/>
      <c r="B19" s="28"/>
      <c r="C19" s="33" t="s">
        <v>33</v>
      </c>
      <c r="D19" s="30"/>
      <c r="E19" s="63"/>
      <c r="F19" s="29"/>
      <c r="G19" s="8"/>
      <c r="H19" s="32"/>
      <c r="J19" s="7"/>
    </row>
    <row r="20" spans="1:10" ht="15.75" customHeight="1">
      <c r="A20" s="4"/>
      <c r="B20" s="28"/>
      <c r="C20" s="33" t="s">
        <v>34</v>
      </c>
      <c r="D20" s="30"/>
      <c r="E20" s="62">
        <f>((6.315*3.23)+(5.305*3.945))*105%</f>
        <v>43.39195875000001</v>
      </c>
      <c r="F20" s="29"/>
      <c r="G20" s="8"/>
      <c r="H20" s="32"/>
      <c r="J20" s="7"/>
    </row>
    <row r="21" spans="1:10" ht="15.75" customHeight="1">
      <c r="A21" s="4"/>
      <c r="B21" s="28"/>
      <c r="C21" s="33" t="s">
        <v>37</v>
      </c>
      <c r="D21" s="30"/>
      <c r="E21" s="62">
        <f>(((3.945+8.545+6.315+3.23+2.37+5.305)/0.3)/2)*(0.3*0.3)</f>
        <v>4.4565</v>
      </c>
      <c r="F21" s="29"/>
      <c r="G21" s="64"/>
      <c r="H21" s="32"/>
      <c r="J21" s="65"/>
    </row>
    <row r="22" spans="1:10" ht="15.75" customHeight="1">
      <c r="A22" s="4"/>
      <c r="B22" s="28">
        <v>7</v>
      </c>
      <c r="C22" s="29" t="s">
        <v>26</v>
      </c>
      <c r="D22" s="30"/>
      <c r="E22" s="63">
        <f>E11</f>
        <v>41.325675000000004</v>
      </c>
      <c r="F22" s="29" t="s">
        <v>23</v>
      </c>
      <c r="G22" s="8">
        <v>0</v>
      </c>
      <c r="H22" s="32">
        <f aca="true" t="shared" si="4" ref="H22:H26">ROUND(G22*E22,2)</f>
        <v>0</v>
      </c>
      <c r="J22" s="7"/>
    </row>
    <row r="23" spans="1:10" ht="15.75" customHeight="1">
      <c r="A23" s="4"/>
      <c r="B23" s="28">
        <v>8</v>
      </c>
      <c r="C23" s="29" t="s">
        <v>38</v>
      </c>
      <c r="D23" s="30"/>
      <c r="E23" s="63">
        <f>E24</f>
        <v>29.71</v>
      </c>
      <c r="F23" s="29" t="s">
        <v>35</v>
      </c>
      <c r="G23" s="8">
        <v>0</v>
      </c>
      <c r="H23" s="32">
        <f aca="true" t="shared" si="5" ref="H23">ROUND(G23*E23,2)</f>
        <v>0</v>
      </c>
      <c r="J23" s="7"/>
    </row>
    <row r="24" spans="1:10" ht="15.75" customHeight="1">
      <c r="A24" s="4"/>
      <c r="B24" s="28"/>
      <c r="C24" s="33" t="s">
        <v>39</v>
      </c>
      <c r="D24" s="30"/>
      <c r="E24" s="62">
        <f>3.945+8.545+6.315+3.23+2.37+5.305</f>
        <v>29.71</v>
      </c>
      <c r="F24" s="29"/>
      <c r="G24" s="64"/>
      <c r="H24" s="32"/>
      <c r="J24" s="65"/>
    </row>
    <row r="25" spans="1:10" ht="15.75" customHeight="1">
      <c r="A25" s="4"/>
      <c r="B25" s="28"/>
      <c r="C25" s="33" t="s">
        <v>40</v>
      </c>
      <c r="D25" s="30"/>
      <c r="E25" s="62"/>
      <c r="F25" s="29"/>
      <c r="G25" s="64"/>
      <c r="H25" s="32"/>
      <c r="J25" s="65"/>
    </row>
    <row r="26" spans="1:10" ht="15.75" customHeight="1">
      <c r="A26" s="4"/>
      <c r="B26" s="28">
        <v>9</v>
      </c>
      <c r="C26" s="29" t="s">
        <v>41</v>
      </c>
      <c r="D26" s="30"/>
      <c r="E26" s="63">
        <f>E27+E28</f>
        <v>45.76875875000001</v>
      </c>
      <c r="F26" s="29" t="s">
        <v>23</v>
      </c>
      <c r="G26" s="8">
        <v>0</v>
      </c>
      <c r="H26" s="32">
        <f t="shared" si="4"/>
        <v>0</v>
      </c>
      <c r="J26" s="7"/>
    </row>
    <row r="27" spans="1:10" ht="15.75" customHeight="1">
      <c r="A27" s="4"/>
      <c r="B27" s="28"/>
      <c r="C27" s="33" t="s">
        <v>34</v>
      </c>
      <c r="D27" s="30"/>
      <c r="E27" s="62">
        <f>((6.315*3.23)+(5.305*3.945))*105%</f>
        <v>43.39195875000001</v>
      </c>
      <c r="F27" s="29"/>
      <c r="G27" s="8"/>
      <c r="H27" s="32"/>
      <c r="J27" s="7"/>
    </row>
    <row r="28" spans="1:10" ht="15.75" customHeight="1">
      <c r="A28" s="4"/>
      <c r="B28" s="28"/>
      <c r="C28" s="33" t="s">
        <v>42</v>
      </c>
      <c r="D28" s="30"/>
      <c r="E28" s="62">
        <f>(3.945+8.545+6.315+3.23+2.37+5.305)*0.08</f>
        <v>2.3768000000000002</v>
      </c>
      <c r="F28" s="29"/>
      <c r="G28" s="8"/>
      <c r="H28" s="32"/>
      <c r="J28" s="7"/>
    </row>
    <row r="29" spans="1:10" ht="15.75" customHeight="1">
      <c r="A29" s="4"/>
      <c r="B29" s="28">
        <v>10</v>
      </c>
      <c r="C29" s="29" t="s">
        <v>15</v>
      </c>
      <c r="D29" s="30"/>
      <c r="E29" s="54">
        <v>1</v>
      </c>
      <c r="F29" s="29" t="s">
        <v>8</v>
      </c>
      <c r="G29" s="8">
        <v>0</v>
      </c>
      <c r="H29" s="32">
        <f aca="true" t="shared" si="6" ref="H29">ROUND(G29*E29,2)</f>
        <v>0</v>
      </c>
      <c r="J29" s="7"/>
    </row>
    <row r="30" spans="1:8" ht="15.75" customHeight="1">
      <c r="A30" s="4"/>
      <c r="B30" s="36"/>
      <c r="C30" s="15"/>
      <c r="D30" s="15"/>
      <c r="E30" s="52"/>
      <c r="F30" s="16"/>
      <c r="G30" s="2"/>
      <c r="H30" s="39"/>
    </row>
    <row r="31" spans="1:8" ht="15.75" customHeight="1">
      <c r="A31" s="4"/>
      <c r="B31" s="35"/>
      <c r="C31" s="25" t="s">
        <v>6</v>
      </c>
      <c r="D31" s="25"/>
      <c r="E31" s="55"/>
      <c r="F31" s="26"/>
      <c r="G31" s="27"/>
      <c r="H31" s="40">
        <f>SUM(H9:H30)</f>
        <v>0</v>
      </c>
    </row>
    <row r="32" spans="1:8" ht="26.25" customHeight="1">
      <c r="A32" s="4"/>
      <c r="B32" s="36"/>
      <c r="C32" s="41"/>
      <c r="D32" s="42"/>
      <c r="E32" s="56"/>
      <c r="F32" s="16"/>
      <c r="G32" s="38"/>
      <c r="H32" s="39"/>
    </row>
    <row r="33" spans="1:8" ht="15.75" customHeight="1">
      <c r="A33" s="4"/>
      <c r="B33" s="43"/>
      <c r="C33" s="44" t="s">
        <v>9</v>
      </c>
      <c r="D33" s="44"/>
      <c r="E33" s="57"/>
      <c r="F33" s="45"/>
      <c r="G33" s="46"/>
      <c r="H33" s="47"/>
    </row>
    <row r="34" spans="2:8" ht="14.25">
      <c r="B34" s="48" t="s">
        <v>10</v>
      </c>
      <c r="C34" s="71" t="s">
        <v>12</v>
      </c>
      <c r="D34" s="71"/>
      <c r="E34" s="71"/>
      <c r="F34" s="71"/>
      <c r="G34" s="71"/>
      <c r="H34" s="49"/>
    </row>
    <row r="35" spans="1:8" ht="15.75" customHeight="1">
      <c r="A35" s="4"/>
      <c r="B35" s="36"/>
      <c r="C35" s="34" t="s">
        <v>28</v>
      </c>
      <c r="D35" s="34"/>
      <c r="E35" s="58"/>
      <c r="F35" s="29"/>
      <c r="G35" s="31"/>
      <c r="H35" s="32"/>
    </row>
    <row r="36" spans="1:8" ht="15.75" customHeight="1">
      <c r="A36" s="4"/>
      <c r="B36" s="37"/>
      <c r="C36" s="34" t="s">
        <v>29</v>
      </c>
      <c r="D36" s="30"/>
      <c r="E36" s="59"/>
      <c r="F36" s="29"/>
      <c r="G36" s="31"/>
      <c r="H36" s="32"/>
    </row>
    <row r="37" spans="2:8" ht="14.25">
      <c r="B37" s="48" t="s">
        <v>10</v>
      </c>
      <c r="C37" s="50" t="s">
        <v>11</v>
      </c>
      <c r="D37" s="30"/>
      <c r="E37" s="54"/>
      <c r="F37" s="29"/>
      <c r="G37" s="31"/>
      <c r="H37" s="51"/>
    </row>
    <row r="38" spans="2:8" ht="25.5" customHeight="1">
      <c r="B38" s="48" t="s">
        <v>10</v>
      </c>
      <c r="C38" s="73" t="s">
        <v>30</v>
      </c>
      <c r="D38" s="73"/>
      <c r="E38" s="73"/>
      <c r="F38" s="73"/>
      <c r="G38" s="73"/>
      <c r="H38" s="73"/>
    </row>
    <row r="39" spans="2:8" ht="14.25">
      <c r="B39" s="48" t="s">
        <v>10</v>
      </c>
      <c r="C39" s="72" t="s">
        <v>13</v>
      </c>
      <c r="D39" s="72"/>
      <c r="E39" s="72"/>
      <c r="F39" s="72"/>
      <c r="G39" s="72"/>
      <c r="H39" s="49"/>
    </row>
    <row r="40" spans="2:8" ht="14.25">
      <c r="B40" s="11"/>
      <c r="C40" s="70"/>
      <c r="D40" s="70"/>
      <c r="E40" s="70"/>
      <c r="F40" s="70"/>
      <c r="G40" s="70"/>
      <c r="H40" s="13"/>
    </row>
    <row r="41" ht="15">
      <c r="C41" s="12" t="s">
        <v>14</v>
      </c>
    </row>
  </sheetData>
  <sheetProtection password="CA75" sheet="1" objects="1" scenarios="1"/>
  <mergeCells count="6">
    <mergeCell ref="E7:F7"/>
    <mergeCell ref="C7:D7"/>
    <mergeCell ref="C40:G40"/>
    <mergeCell ref="C34:G34"/>
    <mergeCell ref="C39:G39"/>
    <mergeCell ref="C38:H38"/>
  </mergeCells>
  <printOptions/>
  <pageMargins left="0.7086614173228347" right="0.4724409448818898" top="0.7480314960629921" bottom="1.01" header="0.31496062992125984" footer="0.31496062992125984"/>
  <pageSetup fitToHeight="5" fitToWidth="1" horizontalDpi="600" verticalDpi="600" orientation="portrait" paperSize="9" scale="76" r:id="rId1"/>
  <headerFooter>
    <oddFooter>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2017-09-30T08:42:00Z</dcterms:created>
  <dcterms:modified xsi:type="dcterms:W3CDTF">2021-12-14T17:07:05Z</dcterms:modified>
  <cp:category/>
  <cp:version/>
  <cp:contentType/>
  <cp:contentStatus/>
</cp:coreProperties>
</file>