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png" ContentType="image/png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mc:AlternateContent xmlns:mc="http://schemas.openxmlformats.org/markup-compatibility/2006">
    <mc:Choice Requires="x15">
      <x15ac:absPath xmlns:x15ac="http://schemas.microsoft.com/office/spreadsheetml/2010/11/ac" url="C:\_Prace\intar\Macikova\"/>
    </mc:Choice>
  </mc:AlternateContent>
  <bookViews>
    <workbookView xWindow="0" yWindow="0" windowWidth="0" windowHeight="0"/>
  </bookViews>
  <sheets>
    <sheet name="Rekapitulace stavby" sheetId="1" r:id="rId1"/>
    <sheet name="B01 - Bourací práce" sheetId="2" r:id="rId2"/>
    <sheet name="A01 - Stavebně konstrukčn..." sheetId="3" r:id="rId3"/>
    <sheet name="EL - Elektroinstalace" sheetId="4" r:id="rId4"/>
    <sheet name="ZTI - Zdravotechnické ins..." sheetId="5" r:id="rId5"/>
    <sheet name="INT01 - Interier - část 1." sheetId="6" r:id="rId6"/>
    <sheet name="VON - Vedlejší a ostatní ..." sheetId="7" r:id="rId7"/>
  </sheets>
  <definedNames>
    <definedName name="_xlnm.Print_Area" localSheetId="0">'Rekapitulace stavby'!$D$4:$AO$76,'Rekapitulace stavby'!$C$82:$AQ$101</definedName>
    <definedName name="_xlnm.Print_Titles" localSheetId="0">'Rekapitulace stavby'!$92:$92</definedName>
    <definedName name="_xlnm._FilterDatabase" localSheetId="1" hidden="1">'B01 - Bourací práce'!$C$123:$K$193</definedName>
    <definedName name="_xlnm.Print_Area" localSheetId="1">'B01 - Bourací práce'!$C$4:$J$76,'B01 - Bourací práce'!$C$82:$J$105,'B01 - Bourací práce'!$C$111:$K$193</definedName>
    <definedName name="_xlnm.Print_Titles" localSheetId="1">'B01 - Bourací práce'!$123:$123</definedName>
    <definedName name="_xlnm._FilterDatabase" localSheetId="2" hidden="1">'A01 - Stavebně konstrukčn...'!$C$129:$K$347</definedName>
    <definedName name="_xlnm.Print_Area" localSheetId="2">'A01 - Stavebně konstrukčn...'!$C$4:$J$76,'A01 - Stavebně konstrukčn...'!$C$82:$J$111,'A01 - Stavebně konstrukčn...'!$C$117:$K$347</definedName>
    <definedName name="_xlnm.Print_Titles" localSheetId="2">'A01 - Stavebně konstrukčn...'!$129:$129</definedName>
    <definedName name="_xlnm._FilterDatabase" localSheetId="3" hidden="1">'EL - Elektroinstalace'!$C$127:$K$185</definedName>
    <definedName name="_xlnm.Print_Area" localSheetId="3">'EL - Elektroinstalace'!$C$4:$J$76,'EL - Elektroinstalace'!$C$82:$J$109,'EL - Elektroinstalace'!$C$115:$K$185</definedName>
    <definedName name="_xlnm.Print_Titles" localSheetId="3">'EL - Elektroinstalace'!$127:$127</definedName>
    <definedName name="_xlnm._FilterDatabase" localSheetId="4" hidden="1">'ZTI - Zdravotechnické ins...'!$C$121:$K$150</definedName>
    <definedName name="_xlnm.Print_Area" localSheetId="4">'ZTI - Zdravotechnické ins...'!$C$4:$J$76,'ZTI - Zdravotechnické ins...'!$C$82:$J$103,'ZTI - Zdravotechnické ins...'!$C$109:$K$150</definedName>
    <definedName name="_xlnm.Print_Titles" localSheetId="4">'ZTI - Zdravotechnické ins...'!$121:$121</definedName>
    <definedName name="_xlnm._FilterDatabase" localSheetId="5" hidden="1">'INT01 - Interier - část 1.'!$C$116:$K$127</definedName>
    <definedName name="_xlnm.Print_Area" localSheetId="5">'INT01 - Interier - část 1.'!$C$4:$J$76,'INT01 - Interier - část 1.'!$C$82:$J$98,'INT01 - Interier - část 1.'!$C$104:$K$127</definedName>
    <definedName name="_xlnm.Print_Titles" localSheetId="5">'INT01 - Interier - část 1.'!$116:$116</definedName>
    <definedName name="_xlnm._FilterDatabase" localSheetId="6" hidden="1">'VON - Vedlejší a ostatní ...'!$C$116:$K$124</definedName>
    <definedName name="_xlnm.Print_Area" localSheetId="6">'VON - Vedlejší a ostatní ...'!$C$4:$J$76,'VON - Vedlejší a ostatní ...'!$C$82:$J$98,'VON - Vedlejší a ostatní ...'!$C$104:$K$124</definedName>
    <definedName name="_xlnm.Print_Titles" localSheetId="6">'VON - Vedlejší a ostatní ...'!$116:$116</definedName>
  </definedNames>
  <calcPr/>
</workbook>
</file>

<file path=xl/calcChain.xml><?xml version="1.0" encoding="utf-8"?>
<calcChain xmlns="http://schemas.openxmlformats.org/spreadsheetml/2006/main">
  <c i="7" l="1" r="J37"/>
  <c r="J36"/>
  <c i="1" r="AY100"/>
  <c i="7" r="J35"/>
  <c i="1" r="AX100"/>
  <c i="7" r="BI124"/>
  <c r="BH124"/>
  <c r="BG124"/>
  <c r="BF124"/>
  <c r="T124"/>
  <c r="R124"/>
  <c r="P124"/>
  <c r="BI123"/>
  <c r="BH123"/>
  <c r="BG123"/>
  <c r="BF123"/>
  <c r="T123"/>
  <c r="R123"/>
  <c r="P123"/>
  <c r="BI122"/>
  <c r="BH122"/>
  <c r="BG122"/>
  <c r="BF122"/>
  <c r="T122"/>
  <c r="R122"/>
  <c r="P122"/>
  <c r="BI121"/>
  <c r="BH121"/>
  <c r="BG121"/>
  <c r="BF121"/>
  <c r="T121"/>
  <c r="R121"/>
  <c r="P121"/>
  <c r="BI120"/>
  <c r="BH120"/>
  <c r="BG120"/>
  <c r="BF120"/>
  <c r="T120"/>
  <c r="R120"/>
  <c r="P120"/>
  <c r="BI119"/>
  <c r="BH119"/>
  <c r="BG119"/>
  <c r="BF119"/>
  <c r="T119"/>
  <c r="R119"/>
  <c r="P119"/>
  <c r="F111"/>
  <c r="E109"/>
  <c r="F89"/>
  <c r="E87"/>
  <c r="J24"/>
  <c r="E24"/>
  <c r="J114"/>
  <c r="J23"/>
  <c r="J21"/>
  <c r="E21"/>
  <c r="J91"/>
  <c r="J20"/>
  <c r="J18"/>
  <c r="E18"/>
  <c r="F114"/>
  <c r="J17"/>
  <c r="J15"/>
  <c r="E15"/>
  <c r="F113"/>
  <c r="J14"/>
  <c r="J12"/>
  <c r="J111"/>
  <c r="E7"/>
  <c r="E107"/>
  <c i="6" r="J37"/>
  <c r="J36"/>
  <c i="1" r="AY99"/>
  <c i="6" r="J35"/>
  <c i="1" r="AX99"/>
  <c i="6" r="BI127"/>
  <c r="BH127"/>
  <c r="BG127"/>
  <c r="BF127"/>
  <c r="T127"/>
  <c r="R127"/>
  <c r="P127"/>
  <c r="BI126"/>
  <c r="BH126"/>
  <c r="BG126"/>
  <c r="BF126"/>
  <c r="T126"/>
  <c r="R126"/>
  <c r="P126"/>
  <c r="BI125"/>
  <c r="BH125"/>
  <c r="BG125"/>
  <c r="BF125"/>
  <c r="T125"/>
  <c r="R125"/>
  <c r="P125"/>
  <c r="BI124"/>
  <c r="BH124"/>
  <c r="BG124"/>
  <c r="BF124"/>
  <c r="T124"/>
  <c r="R124"/>
  <c r="P124"/>
  <c r="BI123"/>
  <c r="BH123"/>
  <c r="BG123"/>
  <c r="BF123"/>
  <c r="T123"/>
  <c r="R123"/>
  <c r="P123"/>
  <c r="BI122"/>
  <c r="BH122"/>
  <c r="BG122"/>
  <c r="BF122"/>
  <c r="T122"/>
  <c r="R122"/>
  <c r="P122"/>
  <c r="BI121"/>
  <c r="BH121"/>
  <c r="BG121"/>
  <c r="BF121"/>
  <c r="T121"/>
  <c r="R121"/>
  <c r="P121"/>
  <c r="BI120"/>
  <c r="BH120"/>
  <c r="BG120"/>
  <c r="BF120"/>
  <c r="T120"/>
  <c r="R120"/>
  <c r="P120"/>
  <c r="BI119"/>
  <c r="BH119"/>
  <c r="BG119"/>
  <c r="BF119"/>
  <c r="T119"/>
  <c r="R119"/>
  <c r="P119"/>
  <c r="F111"/>
  <c r="E109"/>
  <c r="F89"/>
  <c r="E87"/>
  <c r="J24"/>
  <c r="E24"/>
  <c r="J92"/>
  <c r="J23"/>
  <c r="J21"/>
  <c r="E21"/>
  <c r="J91"/>
  <c r="J20"/>
  <c r="J18"/>
  <c r="E18"/>
  <c r="F114"/>
  <c r="J17"/>
  <c r="J15"/>
  <c r="E15"/>
  <c r="F113"/>
  <c r="J14"/>
  <c r="J12"/>
  <c r="J111"/>
  <c r="E7"/>
  <c r="E107"/>
  <c i="5" r="J37"/>
  <c r="J36"/>
  <c i="1" r="AY98"/>
  <c i="5" r="J35"/>
  <c i="1" r="AX98"/>
  <c i="5" r="BI150"/>
  <c r="BH150"/>
  <c r="BG150"/>
  <c r="BF150"/>
  <c r="T150"/>
  <c r="R150"/>
  <c r="P150"/>
  <c r="BI149"/>
  <c r="BH149"/>
  <c r="BG149"/>
  <c r="BF149"/>
  <c r="T149"/>
  <c r="R149"/>
  <c r="P149"/>
  <c r="BI148"/>
  <c r="BH148"/>
  <c r="BG148"/>
  <c r="BF148"/>
  <c r="T148"/>
  <c r="R148"/>
  <c r="P148"/>
  <c r="BI147"/>
  <c r="BH147"/>
  <c r="BG147"/>
  <c r="BF147"/>
  <c r="T147"/>
  <c r="R147"/>
  <c r="P147"/>
  <c r="BI146"/>
  <c r="BH146"/>
  <c r="BG146"/>
  <c r="BF146"/>
  <c r="T146"/>
  <c r="R146"/>
  <c r="P146"/>
  <c r="BI145"/>
  <c r="BH145"/>
  <c r="BG145"/>
  <c r="BF145"/>
  <c r="T145"/>
  <c r="R145"/>
  <c r="P145"/>
  <c r="BI144"/>
  <c r="BH144"/>
  <c r="BG144"/>
  <c r="BF144"/>
  <c r="T144"/>
  <c r="R144"/>
  <c r="P144"/>
  <c r="BI142"/>
  <c r="BH142"/>
  <c r="BG142"/>
  <c r="BF142"/>
  <c r="T142"/>
  <c r="R142"/>
  <c r="P142"/>
  <c r="BI141"/>
  <c r="BH141"/>
  <c r="BG141"/>
  <c r="BF141"/>
  <c r="T141"/>
  <c r="R141"/>
  <c r="P141"/>
  <c r="BI140"/>
  <c r="BH140"/>
  <c r="BG140"/>
  <c r="BF140"/>
  <c r="T140"/>
  <c r="R140"/>
  <c r="P140"/>
  <c r="BI139"/>
  <c r="BH139"/>
  <c r="BG139"/>
  <c r="BF139"/>
  <c r="T139"/>
  <c r="R139"/>
  <c r="P139"/>
  <c r="BI138"/>
  <c r="BH138"/>
  <c r="BG138"/>
  <c r="BF138"/>
  <c r="T138"/>
  <c r="R138"/>
  <c r="P138"/>
  <c r="BI137"/>
  <c r="BH137"/>
  <c r="BG137"/>
  <c r="BF137"/>
  <c r="T137"/>
  <c r="R137"/>
  <c r="P137"/>
  <c r="BI136"/>
  <c r="BH136"/>
  <c r="BG136"/>
  <c r="BF136"/>
  <c r="T136"/>
  <c r="R136"/>
  <c r="P136"/>
  <c r="BI135"/>
  <c r="BH135"/>
  <c r="BG135"/>
  <c r="BF135"/>
  <c r="T135"/>
  <c r="R135"/>
  <c r="P135"/>
  <c r="BI133"/>
  <c r="BH133"/>
  <c r="BG133"/>
  <c r="BF133"/>
  <c r="T133"/>
  <c r="R133"/>
  <c r="P133"/>
  <c r="BI132"/>
  <c r="BH132"/>
  <c r="BG132"/>
  <c r="BF132"/>
  <c r="T132"/>
  <c r="R132"/>
  <c r="P132"/>
  <c r="BI131"/>
  <c r="BH131"/>
  <c r="BG131"/>
  <c r="BF131"/>
  <c r="T131"/>
  <c r="R131"/>
  <c r="P131"/>
  <c r="BI130"/>
  <c r="BH130"/>
  <c r="BG130"/>
  <c r="BF130"/>
  <c r="T130"/>
  <c r="R130"/>
  <c r="P130"/>
  <c r="BI129"/>
  <c r="BH129"/>
  <c r="BG129"/>
  <c r="BF129"/>
  <c r="T129"/>
  <c r="R129"/>
  <c r="P129"/>
  <c r="BI126"/>
  <c r="BH126"/>
  <c r="BG126"/>
  <c r="BF126"/>
  <c r="T126"/>
  <c r="R126"/>
  <c r="P126"/>
  <c r="BI125"/>
  <c r="BH125"/>
  <c r="BG125"/>
  <c r="BF125"/>
  <c r="T125"/>
  <c r="R125"/>
  <c r="P125"/>
  <c r="F116"/>
  <c r="E114"/>
  <c r="F89"/>
  <c r="E87"/>
  <c r="J24"/>
  <c r="E24"/>
  <c r="J92"/>
  <c r="J23"/>
  <c r="J21"/>
  <c r="E21"/>
  <c r="J91"/>
  <c r="J20"/>
  <c r="J18"/>
  <c r="E18"/>
  <c r="F119"/>
  <c r="J17"/>
  <c r="J15"/>
  <c r="E15"/>
  <c r="F118"/>
  <c r="J14"/>
  <c r="J12"/>
  <c r="J116"/>
  <c r="E7"/>
  <c r="E112"/>
  <c i="4" r="J37"/>
  <c r="J36"/>
  <c i="1" r="AY97"/>
  <c i="4" r="J35"/>
  <c i="1" r="AX97"/>
  <c i="4" r="BI185"/>
  <c r="BH185"/>
  <c r="BG185"/>
  <c r="BF185"/>
  <c r="T185"/>
  <c r="R185"/>
  <c r="P185"/>
  <c r="BI184"/>
  <c r="BH184"/>
  <c r="BG184"/>
  <c r="BF184"/>
  <c r="T184"/>
  <c r="R184"/>
  <c r="P184"/>
  <c r="BI183"/>
  <c r="BH183"/>
  <c r="BG183"/>
  <c r="BF183"/>
  <c r="T183"/>
  <c r="R183"/>
  <c r="P183"/>
  <c r="BI182"/>
  <c r="BH182"/>
  <c r="BG182"/>
  <c r="BF182"/>
  <c r="T182"/>
  <c r="R182"/>
  <c r="P182"/>
  <c r="BI181"/>
  <c r="BH181"/>
  <c r="BG181"/>
  <c r="BF181"/>
  <c r="T181"/>
  <c r="R181"/>
  <c r="P181"/>
  <c r="BI180"/>
  <c r="BH180"/>
  <c r="BG180"/>
  <c r="BF180"/>
  <c r="T180"/>
  <c r="R180"/>
  <c r="P180"/>
  <c r="BI178"/>
  <c r="BH178"/>
  <c r="BG178"/>
  <c r="BF178"/>
  <c r="T178"/>
  <c r="R178"/>
  <c r="P178"/>
  <c r="BI177"/>
  <c r="BH177"/>
  <c r="BG177"/>
  <c r="BF177"/>
  <c r="T177"/>
  <c r="R177"/>
  <c r="P177"/>
  <c r="BI176"/>
  <c r="BH176"/>
  <c r="BG176"/>
  <c r="BF176"/>
  <c r="T176"/>
  <c r="R176"/>
  <c r="P176"/>
  <c r="BI175"/>
  <c r="BH175"/>
  <c r="BG175"/>
  <c r="BF175"/>
  <c r="T175"/>
  <c r="R175"/>
  <c r="P175"/>
  <c r="BI174"/>
  <c r="BH174"/>
  <c r="BG174"/>
  <c r="BF174"/>
  <c r="T174"/>
  <c r="R174"/>
  <c r="P174"/>
  <c r="BI173"/>
  <c r="BH173"/>
  <c r="BG173"/>
  <c r="BF173"/>
  <c r="T173"/>
  <c r="R173"/>
  <c r="P173"/>
  <c r="BI172"/>
  <c r="BH172"/>
  <c r="BG172"/>
  <c r="BF172"/>
  <c r="T172"/>
  <c r="R172"/>
  <c r="P172"/>
  <c r="BI171"/>
  <c r="BH171"/>
  <c r="BG171"/>
  <c r="BF171"/>
  <c r="T171"/>
  <c r="R171"/>
  <c r="P171"/>
  <c r="BI170"/>
  <c r="BH170"/>
  <c r="BG170"/>
  <c r="BF170"/>
  <c r="T170"/>
  <c r="R170"/>
  <c r="P170"/>
  <c r="BI169"/>
  <c r="BH169"/>
  <c r="BG169"/>
  <c r="BF169"/>
  <c r="T169"/>
  <c r="R169"/>
  <c r="P169"/>
  <c r="BI168"/>
  <c r="BH168"/>
  <c r="BG168"/>
  <c r="BF168"/>
  <c r="T168"/>
  <c r="R168"/>
  <c r="P168"/>
  <c r="BI166"/>
  <c r="BH166"/>
  <c r="BG166"/>
  <c r="BF166"/>
  <c r="T166"/>
  <c r="R166"/>
  <c r="P166"/>
  <c r="BI165"/>
  <c r="BH165"/>
  <c r="BG165"/>
  <c r="BF165"/>
  <c r="T165"/>
  <c r="R165"/>
  <c r="P165"/>
  <c r="BI164"/>
  <c r="BH164"/>
  <c r="BG164"/>
  <c r="BF164"/>
  <c r="T164"/>
  <c r="R164"/>
  <c r="P164"/>
  <c r="BI163"/>
  <c r="BH163"/>
  <c r="BG163"/>
  <c r="BF163"/>
  <c r="T163"/>
  <c r="R163"/>
  <c r="P163"/>
  <c r="BI162"/>
  <c r="BH162"/>
  <c r="BG162"/>
  <c r="BF162"/>
  <c r="T162"/>
  <c r="R162"/>
  <c r="P162"/>
  <c r="BI161"/>
  <c r="BH161"/>
  <c r="BG161"/>
  <c r="BF161"/>
  <c r="T161"/>
  <c r="R161"/>
  <c r="P161"/>
  <c r="BI157"/>
  <c r="BH157"/>
  <c r="BG157"/>
  <c r="BF157"/>
  <c r="T157"/>
  <c r="R157"/>
  <c r="P157"/>
  <c r="BI154"/>
  <c r="BH154"/>
  <c r="BG154"/>
  <c r="BF154"/>
  <c r="T154"/>
  <c r="R154"/>
  <c r="P154"/>
  <c r="BI153"/>
  <c r="BH153"/>
  <c r="BG153"/>
  <c r="BF153"/>
  <c r="T153"/>
  <c r="R153"/>
  <c r="P153"/>
  <c r="BI151"/>
  <c r="BH151"/>
  <c r="BG151"/>
  <c r="BF151"/>
  <c r="T151"/>
  <c r="T150"/>
  <c r="R151"/>
  <c r="R150"/>
  <c r="P151"/>
  <c r="P150"/>
  <c r="BI149"/>
  <c r="BH149"/>
  <c r="BG149"/>
  <c r="BF149"/>
  <c r="T149"/>
  <c r="R149"/>
  <c r="P149"/>
  <c r="BI148"/>
  <c r="BH148"/>
  <c r="BG148"/>
  <c r="BF148"/>
  <c r="T148"/>
  <c r="R148"/>
  <c r="P148"/>
  <c r="BI147"/>
  <c r="BH147"/>
  <c r="BG147"/>
  <c r="BF147"/>
  <c r="T147"/>
  <c r="R147"/>
  <c r="P147"/>
  <c r="BI142"/>
  <c r="BH142"/>
  <c r="BG142"/>
  <c r="BF142"/>
  <c r="T142"/>
  <c r="T141"/>
  <c r="R142"/>
  <c r="R141"/>
  <c r="P142"/>
  <c r="P141"/>
  <c r="BI140"/>
  <c r="BH140"/>
  <c r="BG140"/>
  <c r="BF140"/>
  <c r="T140"/>
  <c r="T139"/>
  <c r="R140"/>
  <c r="R139"/>
  <c r="P140"/>
  <c r="P139"/>
  <c r="BI138"/>
  <c r="BH138"/>
  <c r="BG138"/>
  <c r="BF138"/>
  <c r="T138"/>
  <c r="R138"/>
  <c r="P138"/>
  <c r="BI134"/>
  <c r="BH134"/>
  <c r="BG134"/>
  <c r="BF134"/>
  <c r="T134"/>
  <c r="R134"/>
  <c r="P134"/>
  <c r="BI132"/>
  <c r="BH132"/>
  <c r="BG132"/>
  <c r="BF132"/>
  <c r="T132"/>
  <c r="R132"/>
  <c r="P132"/>
  <c r="BI131"/>
  <c r="BH131"/>
  <c r="BG131"/>
  <c r="BF131"/>
  <c r="T131"/>
  <c r="R131"/>
  <c r="P131"/>
  <c r="F122"/>
  <c r="E120"/>
  <c r="F89"/>
  <c r="E87"/>
  <c r="J24"/>
  <c r="E24"/>
  <c r="J125"/>
  <c r="J23"/>
  <c r="J21"/>
  <c r="E21"/>
  <c r="J124"/>
  <c r="J20"/>
  <c r="J18"/>
  <c r="E18"/>
  <c r="F92"/>
  <c r="J17"/>
  <c r="J15"/>
  <c r="E15"/>
  <c r="F124"/>
  <c r="J14"/>
  <c r="J12"/>
  <c r="J89"/>
  <c r="E7"/>
  <c r="E118"/>
  <c i="3" r="J37"/>
  <c r="J36"/>
  <c i="1" r="AY96"/>
  <c i="3" r="J35"/>
  <c i="1" r="AX96"/>
  <c i="3" r="BI347"/>
  <c r="BH347"/>
  <c r="BG347"/>
  <c r="BF347"/>
  <c r="T347"/>
  <c r="R347"/>
  <c r="P347"/>
  <c r="BI346"/>
  <c r="BH346"/>
  <c r="BG346"/>
  <c r="BF346"/>
  <c r="T346"/>
  <c r="R346"/>
  <c r="P346"/>
  <c r="BI345"/>
  <c r="BH345"/>
  <c r="BG345"/>
  <c r="BF345"/>
  <c r="T345"/>
  <c r="R345"/>
  <c r="P345"/>
  <c r="BI344"/>
  <c r="BH344"/>
  <c r="BG344"/>
  <c r="BF344"/>
  <c r="T344"/>
  <c r="R344"/>
  <c r="P344"/>
  <c r="BI343"/>
  <c r="BH343"/>
  <c r="BG343"/>
  <c r="BF343"/>
  <c r="T343"/>
  <c r="R343"/>
  <c r="P343"/>
  <c r="BI341"/>
  <c r="BH341"/>
  <c r="BG341"/>
  <c r="BF341"/>
  <c r="T341"/>
  <c r="R341"/>
  <c r="P341"/>
  <c r="BI327"/>
  <c r="BH327"/>
  <c r="BG327"/>
  <c r="BF327"/>
  <c r="T327"/>
  <c r="R327"/>
  <c r="P327"/>
  <c r="BI325"/>
  <c r="BH325"/>
  <c r="BG325"/>
  <c r="BF325"/>
  <c r="T325"/>
  <c r="R325"/>
  <c r="P325"/>
  <c r="BI324"/>
  <c r="BH324"/>
  <c r="BG324"/>
  <c r="BF324"/>
  <c r="T324"/>
  <c r="R324"/>
  <c r="P324"/>
  <c r="BI319"/>
  <c r="BH319"/>
  <c r="BG319"/>
  <c r="BF319"/>
  <c r="T319"/>
  <c r="R319"/>
  <c r="P319"/>
  <c r="BI318"/>
  <c r="BH318"/>
  <c r="BG318"/>
  <c r="BF318"/>
  <c r="T318"/>
  <c r="R318"/>
  <c r="P318"/>
  <c r="BI316"/>
  <c r="BH316"/>
  <c r="BG316"/>
  <c r="BF316"/>
  <c r="T316"/>
  <c r="R316"/>
  <c r="P316"/>
  <c r="BI315"/>
  <c r="BH315"/>
  <c r="BG315"/>
  <c r="BF315"/>
  <c r="T315"/>
  <c r="R315"/>
  <c r="P315"/>
  <c r="BI310"/>
  <c r="BH310"/>
  <c r="BG310"/>
  <c r="BF310"/>
  <c r="T310"/>
  <c r="R310"/>
  <c r="P310"/>
  <c r="BI308"/>
  <c r="BH308"/>
  <c r="BG308"/>
  <c r="BF308"/>
  <c r="T308"/>
  <c r="R308"/>
  <c r="P308"/>
  <c r="BI307"/>
  <c r="BH307"/>
  <c r="BG307"/>
  <c r="BF307"/>
  <c r="T307"/>
  <c r="R307"/>
  <c r="P307"/>
  <c r="BI306"/>
  <c r="BH306"/>
  <c r="BG306"/>
  <c r="BF306"/>
  <c r="T306"/>
  <c r="R306"/>
  <c r="P306"/>
  <c r="BI299"/>
  <c r="BH299"/>
  <c r="BG299"/>
  <c r="BF299"/>
  <c r="T299"/>
  <c r="R299"/>
  <c r="P299"/>
  <c r="BI297"/>
  <c r="BH297"/>
  <c r="BG297"/>
  <c r="BF297"/>
  <c r="T297"/>
  <c r="R297"/>
  <c r="P297"/>
  <c r="BI296"/>
  <c r="BH296"/>
  <c r="BG296"/>
  <c r="BF296"/>
  <c r="T296"/>
  <c r="R296"/>
  <c r="P296"/>
  <c r="BI295"/>
  <c r="BH295"/>
  <c r="BG295"/>
  <c r="BF295"/>
  <c r="T295"/>
  <c r="R295"/>
  <c r="P295"/>
  <c r="BI288"/>
  <c r="BH288"/>
  <c r="BG288"/>
  <c r="BF288"/>
  <c r="T288"/>
  <c r="R288"/>
  <c r="P288"/>
  <c r="BI286"/>
  <c r="BH286"/>
  <c r="BG286"/>
  <c r="BF286"/>
  <c r="T286"/>
  <c r="R286"/>
  <c r="P286"/>
  <c r="BI285"/>
  <c r="BH285"/>
  <c r="BG285"/>
  <c r="BF285"/>
  <c r="T285"/>
  <c r="R285"/>
  <c r="P285"/>
  <c r="BI284"/>
  <c r="BH284"/>
  <c r="BG284"/>
  <c r="BF284"/>
  <c r="T284"/>
  <c r="R284"/>
  <c r="P284"/>
  <c r="BI282"/>
  <c r="BH282"/>
  <c r="BG282"/>
  <c r="BF282"/>
  <c r="T282"/>
  <c r="T281"/>
  <c r="R282"/>
  <c r="R281"/>
  <c r="P282"/>
  <c r="P281"/>
  <c r="BI280"/>
  <c r="BH280"/>
  <c r="BG280"/>
  <c r="BF280"/>
  <c r="T280"/>
  <c r="R280"/>
  <c r="P280"/>
  <c r="BI279"/>
  <c r="BH279"/>
  <c r="BG279"/>
  <c r="BF279"/>
  <c r="T279"/>
  <c r="R279"/>
  <c r="P279"/>
  <c r="BI272"/>
  <c r="BH272"/>
  <c r="BG272"/>
  <c r="BF272"/>
  <c r="T272"/>
  <c r="R272"/>
  <c r="P272"/>
  <c r="BI265"/>
  <c r="BH265"/>
  <c r="BG265"/>
  <c r="BF265"/>
  <c r="T265"/>
  <c r="R265"/>
  <c r="P265"/>
  <c r="BI257"/>
  <c r="BH257"/>
  <c r="BG257"/>
  <c r="BF257"/>
  <c r="T257"/>
  <c r="R257"/>
  <c r="P257"/>
  <c r="BI256"/>
  <c r="BH256"/>
  <c r="BG256"/>
  <c r="BF256"/>
  <c r="T256"/>
  <c r="R256"/>
  <c r="P256"/>
  <c r="BI248"/>
  <c r="BH248"/>
  <c r="BG248"/>
  <c r="BF248"/>
  <c r="T248"/>
  <c r="R248"/>
  <c r="P248"/>
  <c r="BI243"/>
  <c r="BH243"/>
  <c r="BG243"/>
  <c r="BF243"/>
  <c r="T243"/>
  <c r="R243"/>
  <c r="P243"/>
  <c r="BI238"/>
  <c r="BH238"/>
  <c r="BG238"/>
  <c r="BF238"/>
  <c r="T238"/>
  <c r="R238"/>
  <c r="P238"/>
  <c r="BI237"/>
  <c r="BH237"/>
  <c r="BG237"/>
  <c r="BF237"/>
  <c r="T237"/>
  <c r="R237"/>
  <c r="P237"/>
  <c r="BI230"/>
  <c r="BH230"/>
  <c r="BG230"/>
  <c r="BF230"/>
  <c r="T230"/>
  <c r="R230"/>
  <c r="P230"/>
  <c r="BI228"/>
  <c r="BH228"/>
  <c r="BG228"/>
  <c r="BF228"/>
  <c r="T228"/>
  <c r="R228"/>
  <c r="P228"/>
  <c r="BI227"/>
  <c r="BH227"/>
  <c r="BG227"/>
  <c r="BF227"/>
  <c r="T227"/>
  <c r="R227"/>
  <c r="P227"/>
  <c r="BI222"/>
  <c r="BH222"/>
  <c r="BG222"/>
  <c r="BF222"/>
  <c r="T222"/>
  <c r="R222"/>
  <c r="P222"/>
  <c r="BI215"/>
  <c r="BH215"/>
  <c r="BG215"/>
  <c r="BF215"/>
  <c r="T215"/>
  <c r="R215"/>
  <c r="P215"/>
  <c r="BI208"/>
  <c r="BH208"/>
  <c r="BG208"/>
  <c r="BF208"/>
  <c r="T208"/>
  <c r="R208"/>
  <c r="P208"/>
  <c r="BI201"/>
  <c r="BH201"/>
  <c r="BG201"/>
  <c r="BF201"/>
  <c r="T201"/>
  <c r="R201"/>
  <c r="P201"/>
  <c r="BI199"/>
  <c r="BH199"/>
  <c r="BG199"/>
  <c r="BF199"/>
  <c r="T199"/>
  <c r="R199"/>
  <c r="P199"/>
  <c r="BI198"/>
  <c r="BH198"/>
  <c r="BG198"/>
  <c r="BF198"/>
  <c r="T198"/>
  <c r="R198"/>
  <c r="P198"/>
  <c r="BI196"/>
  <c r="BH196"/>
  <c r="BG196"/>
  <c r="BF196"/>
  <c r="T196"/>
  <c r="R196"/>
  <c r="P196"/>
  <c r="BI189"/>
  <c r="BH189"/>
  <c r="BG189"/>
  <c r="BF189"/>
  <c r="T189"/>
  <c r="R189"/>
  <c r="P189"/>
  <c r="BI187"/>
  <c r="BH187"/>
  <c r="BG187"/>
  <c r="BF187"/>
  <c r="T187"/>
  <c r="R187"/>
  <c r="P187"/>
  <c r="BI180"/>
  <c r="BH180"/>
  <c r="BG180"/>
  <c r="BF180"/>
  <c r="T180"/>
  <c r="R180"/>
  <c r="P180"/>
  <c r="BI177"/>
  <c r="BH177"/>
  <c r="BG177"/>
  <c r="BF177"/>
  <c r="T177"/>
  <c r="T176"/>
  <c r="R177"/>
  <c r="R176"/>
  <c r="P177"/>
  <c r="P176"/>
  <c r="BI172"/>
  <c r="BH172"/>
  <c r="BG172"/>
  <c r="BF172"/>
  <c r="T172"/>
  <c r="R172"/>
  <c r="P172"/>
  <c r="BI165"/>
  <c r="BH165"/>
  <c r="BG165"/>
  <c r="BF165"/>
  <c r="T165"/>
  <c r="R165"/>
  <c r="P165"/>
  <c r="BI157"/>
  <c r="BH157"/>
  <c r="BG157"/>
  <c r="BF157"/>
  <c r="T157"/>
  <c r="R157"/>
  <c r="P157"/>
  <c r="BI152"/>
  <c r="BH152"/>
  <c r="BG152"/>
  <c r="BF152"/>
  <c r="T152"/>
  <c r="R152"/>
  <c r="P152"/>
  <c r="BI147"/>
  <c r="BH147"/>
  <c r="BG147"/>
  <c r="BF147"/>
  <c r="T147"/>
  <c r="R147"/>
  <c r="P147"/>
  <c r="BI142"/>
  <c r="BH142"/>
  <c r="BG142"/>
  <c r="BF142"/>
  <c r="T142"/>
  <c r="R142"/>
  <c r="P142"/>
  <c r="BI133"/>
  <c r="BH133"/>
  <c r="BG133"/>
  <c r="BF133"/>
  <c r="T133"/>
  <c r="R133"/>
  <c r="P133"/>
  <c r="F124"/>
  <c r="E122"/>
  <c r="F89"/>
  <c r="E87"/>
  <c r="J24"/>
  <c r="E24"/>
  <c r="J127"/>
  <c r="J23"/>
  <c r="J21"/>
  <c r="E21"/>
  <c r="J126"/>
  <c r="J20"/>
  <c r="J18"/>
  <c r="E18"/>
  <c r="F127"/>
  <c r="J17"/>
  <c r="J15"/>
  <c r="E15"/>
  <c r="F91"/>
  <c r="J14"/>
  <c r="J12"/>
  <c r="J124"/>
  <c r="E7"/>
  <c r="E120"/>
  <c i="2" r="J37"/>
  <c r="J36"/>
  <c i="1" r="AY95"/>
  <c i="2" r="J35"/>
  <c i="1" r="AX95"/>
  <c i="2" r="BI189"/>
  <c r="BH189"/>
  <c r="BG189"/>
  <c r="BF189"/>
  <c r="T189"/>
  <c r="T188"/>
  <c r="R189"/>
  <c r="R188"/>
  <c r="P189"/>
  <c r="P188"/>
  <c r="BI182"/>
  <c r="BH182"/>
  <c r="BG182"/>
  <c r="BF182"/>
  <c r="T182"/>
  <c r="T175"/>
  <c r="R182"/>
  <c r="R175"/>
  <c r="P182"/>
  <c r="P175"/>
  <c r="BI176"/>
  <c r="BH176"/>
  <c r="BG176"/>
  <c r="BF176"/>
  <c r="T176"/>
  <c r="R176"/>
  <c r="P176"/>
  <c r="BI170"/>
  <c r="BH170"/>
  <c r="BG170"/>
  <c r="BF170"/>
  <c r="T170"/>
  <c r="R170"/>
  <c r="P170"/>
  <c r="BI163"/>
  <c r="BH163"/>
  <c r="BG163"/>
  <c r="BF163"/>
  <c r="T163"/>
  <c r="R163"/>
  <c r="P163"/>
  <c r="BI158"/>
  <c r="BH158"/>
  <c r="BG158"/>
  <c r="BF158"/>
  <c r="T158"/>
  <c r="R158"/>
  <c r="P158"/>
  <c r="BI151"/>
  <c r="BH151"/>
  <c r="BG151"/>
  <c r="BF151"/>
  <c r="T151"/>
  <c r="T150"/>
  <c r="R151"/>
  <c r="R150"/>
  <c r="P151"/>
  <c r="P150"/>
  <c r="BI148"/>
  <c r="BH148"/>
  <c r="BG148"/>
  <c r="BF148"/>
  <c r="T148"/>
  <c r="R148"/>
  <c r="P148"/>
  <c r="BI146"/>
  <c r="BH146"/>
  <c r="BG146"/>
  <c r="BF146"/>
  <c r="T146"/>
  <c r="R146"/>
  <c r="P146"/>
  <c r="BI145"/>
  <c r="BH145"/>
  <c r="BG145"/>
  <c r="BF145"/>
  <c r="T145"/>
  <c r="R145"/>
  <c r="P145"/>
  <c r="BI144"/>
  <c r="BH144"/>
  <c r="BG144"/>
  <c r="BF144"/>
  <c r="T144"/>
  <c r="R144"/>
  <c r="P144"/>
  <c r="BI138"/>
  <c r="BH138"/>
  <c r="BG138"/>
  <c r="BF138"/>
  <c r="T138"/>
  <c r="R138"/>
  <c r="P138"/>
  <c r="BI133"/>
  <c r="BH133"/>
  <c r="BG133"/>
  <c r="BF133"/>
  <c r="T133"/>
  <c r="R133"/>
  <c r="P133"/>
  <c r="BI127"/>
  <c r="BH127"/>
  <c r="BG127"/>
  <c r="BF127"/>
  <c r="T127"/>
  <c r="R127"/>
  <c r="P127"/>
  <c r="F118"/>
  <c r="E116"/>
  <c r="F89"/>
  <c r="E87"/>
  <c r="J24"/>
  <c r="E24"/>
  <c r="J92"/>
  <c r="J23"/>
  <c r="J21"/>
  <c r="E21"/>
  <c r="J91"/>
  <c r="J20"/>
  <c r="J18"/>
  <c r="E18"/>
  <c r="F121"/>
  <c r="J17"/>
  <c r="J15"/>
  <c r="E15"/>
  <c r="F120"/>
  <c r="J14"/>
  <c r="J12"/>
  <c r="J89"/>
  <c r="E7"/>
  <c r="E114"/>
  <c i="1" r="L90"/>
  <c r="AM90"/>
  <c r="AM89"/>
  <c r="L89"/>
  <c r="AM87"/>
  <c r="L87"/>
  <c r="L85"/>
  <c r="L84"/>
  <c i="2" r="BK189"/>
  <c r="BK176"/>
  <c r="J163"/>
  <c r="J151"/>
  <c r="J138"/>
  <c r="BK158"/>
  <c r="BK145"/>
  <c r="J133"/>
  <c i="3" r="BK344"/>
  <c r="BK327"/>
  <c r="BK308"/>
  <c r="J288"/>
  <c r="J272"/>
  <c r="BK243"/>
  <c r="BK227"/>
  <c r="J147"/>
  <c r="J308"/>
  <c r="BK285"/>
  <c r="BK256"/>
  <c r="J228"/>
  <c r="J199"/>
  <c r="J196"/>
  <c r="BK152"/>
  <c r="BK343"/>
  <c r="J307"/>
  <c r="BK296"/>
  <c r="BK284"/>
  <c r="J279"/>
  <c r="BK228"/>
  <c r="J215"/>
  <c r="BK198"/>
  <c r="BK172"/>
  <c r="J142"/>
  <c r="J347"/>
  <c r="BK345"/>
  <c r="J306"/>
  <c i="4" r="BK173"/>
  <c r="J162"/>
  <c r="J157"/>
  <c r="J140"/>
  <c r="BK184"/>
  <c r="J177"/>
  <c r="BK169"/>
  <c r="BK164"/>
  <c r="BK131"/>
  <c r="BK182"/>
  <c r="BK181"/>
  <c r="BK175"/>
  <c r="BK166"/>
  <c r="BK134"/>
  <c r="J182"/>
  <c r="BK165"/>
  <c r="BK154"/>
  <c r="BK149"/>
  <c r="J138"/>
  <c i="5" r="J147"/>
  <c r="J141"/>
  <c r="BK150"/>
  <c r="BK145"/>
  <c r="BK140"/>
  <c r="BK129"/>
  <c r="J150"/>
  <c r="J137"/>
  <c r="J145"/>
  <c r="J136"/>
  <c r="J129"/>
  <c i="6" r="BK127"/>
  <c r="BK121"/>
  <c i="7" r="BK119"/>
  <c r="J120"/>
  <c i="2" r="BK182"/>
  <c r="J176"/>
  <c r="BK148"/>
  <c r="J145"/>
  <c r="BK163"/>
  <c r="J146"/>
  <c i="1" r="AS94"/>
  <c i="3" r="J316"/>
  <c r="BK297"/>
  <c r="BK282"/>
  <c r="BK257"/>
  <c r="J238"/>
  <c r="BK189"/>
  <c r="J133"/>
  <c r="J318"/>
  <c r="J296"/>
  <c r="BK280"/>
  <c r="BK248"/>
  <c r="BK215"/>
  <c r="BK180"/>
  <c r="J165"/>
  <c r="BK133"/>
  <c r="J325"/>
  <c r="BK306"/>
  <c r="BK295"/>
  <c r="J282"/>
  <c r="J257"/>
  <c r="BK238"/>
  <c r="J222"/>
  <c r="BK199"/>
  <c r="J177"/>
  <c r="J152"/>
  <c r="J343"/>
  <c r="J319"/>
  <c i="4" r="J183"/>
  <c r="J175"/>
  <c r="J170"/>
  <c r="J142"/>
  <c r="BK176"/>
  <c r="J171"/>
  <c r="J165"/>
  <c r="J161"/>
  <c r="J149"/>
  <c r="BK180"/>
  <c r="BK174"/>
  <c r="BK153"/>
  <c r="BK185"/>
  <c r="BK177"/>
  <c r="J169"/>
  <c r="BK163"/>
  <c r="J148"/>
  <c r="BK142"/>
  <c i="5" r="J144"/>
  <c r="J135"/>
  <c r="J131"/>
  <c r="BK147"/>
  <c r="J140"/>
  <c r="J132"/>
  <c r="J146"/>
  <c r="BK137"/>
  <c r="BK131"/>
  <c r="BK126"/>
  <c i="6" r="BK120"/>
  <c r="BK119"/>
  <c r="BK124"/>
  <c r="J122"/>
  <c r="J120"/>
  <c r="J119"/>
  <c r="J127"/>
  <c r="BK126"/>
  <c r="J121"/>
  <c r="J126"/>
  <c r="J125"/>
  <c r="J123"/>
  <c r="BK122"/>
  <c i="7" r="J123"/>
  <c r="BK122"/>
  <c r="BK120"/>
  <c r="J122"/>
  <c i="2" r="J182"/>
  <c r="BK170"/>
  <c r="BK146"/>
  <c r="BK144"/>
  <c r="J127"/>
  <c r="J148"/>
  <c r="BK138"/>
  <c i="3" r="J345"/>
  <c r="BK319"/>
  <c r="BK318"/>
  <c r="BK307"/>
  <c r="BK286"/>
  <c r="J265"/>
  <c r="J230"/>
  <c r="J172"/>
  <c r="J327"/>
  <c r="J310"/>
  <c r="BK288"/>
  <c r="BK272"/>
  <c r="BK230"/>
  <c r="BK201"/>
  <c r="BK187"/>
  <c r="BK177"/>
  <c r="BK147"/>
  <c r="BK324"/>
  <c r="J299"/>
  <c r="J286"/>
  <c r="BK265"/>
  <c r="J256"/>
  <c r="J227"/>
  <c r="J201"/>
  <c r="J187"/>
  <c r="BK165"/>
  <c r="BK346"/>
  <c r="BK341"/>
  <c r="BK316"/>
  <c r="BK310"/>
  <c i="4" r="J176"/>
  <c r="BK138"/>
  <c r="J131"/>
  <c r="BK183"/>
  <c r="J172"/>
  <c r="J166"/>
  <c r="BK162"/>
  <c r="J134"/>
  <c r="J178"/>
  <c r="BK171"/>
  <c r="J154"/>
  <c r="J132"/>
  <c r="BK178"/>
  <c r="J174"/>
  <c r="J151"/>
  <c r="BK147"/>
  <c r="BK140"/>
  <c i="5" r="BK142"/>
  <c r="BK133"/>
  <c r="J130"/>
  <c r="BK144"/>
  <c r="BK139"/>
  <c r="J138"/>
  <c r="BK141"/>
  <c r="J133"/>
  <c r="J148"/>
  <c r="J142"/>
  <c r="BK130"/>
  <c r="BK125"/>
  <c i="6" r="J124"/>
  <c i="7" r="J124"/>
  <c r="BK124"/>
  <c r="BK121"/>
  <c i="2" r="J189"/>
  <c r="J170"/>
  <c r="J158"/>
  <c r="BK133"/>
  <c r="BK151"/>
  <c r="J144"/>
  <c r="BK127"/>
  <c i="3" r="J341"/>
  <c r="BK325"/>
  <c r="BK299"/>
  <c r="J284"/>
  <c r="J248"/>
  <c r="J237"/>
  <c r="BK222"/>
  <c r="BK142"/>
  <c r="J344"/>
  <c r="J295"/>
  <c r="BK279"/>
  <c r="BK237"/>
  <c r="BK208"/>
  <c r="J198"/>
  <c r="J189"/>
  <c r="J157"/>
  <c r="J346"/>
  <c r="J315"/>
  <c r="J297"/>
  <c r="J285"/>
  <c r="J280"/>
  <c r="J243"/>
  <c r="J208"/>
  <c r="BK196"/>
  <c r="J180"/>
  <c r="BK157"/>
  <c r="BK347"/>
  <c r="J324"/>
  <c r="BK315"/>
  <c i="4" r="J180"/>
  <c r="BK172"/>
  <c r="BK161"/>
  <c r="J147"/>
  <c r="J185"/>
  <c r="J173"/>
  <c r="J168"/>
  <c r="J163"/>
  <c r="BK151"/>
  <c r="J184"/>
  <c r="BK170"/>
  <c r="BK148"/>
  <c r="J181"/>
  <c r="BK168"/>
  <c r="J164"/>
  <c r="BK157"/>
  <c r="J153"/>
  <c r="BK132"/>
  <c i="5" r="BK146"/>
  <c r="J139"/>
  <c r="BK132"/>
  <c r="J125"/>
  <c r="J149"/>
  <c r="J126"/>
  <c r="BK148"/>
  <c r="BK136"/>
  <c r="BK149"/>
  <c r="BK138"/>
  <c r="BK135"/>
  <c i="6" r="BK125"/>
  <c r="BK123"/>
  <c i="7" r="J121"/>
  <c r="BK123"/>
  <c r="J119"/>
  <c i="2" l="1" r="BK126"/>
  <c r="J126"/>
  <c r="J98"/>
  <c r="BK143"/>
  <c r="J143"/>
  <c r="J99"/>
  <c r="BK157"/>
  <c r="J157"/>
  <c r="J102"/>
  <c i="3" r="BK132"/>
  <c r="J132"/>
  <c r="J98"/>
  <c r="T164"/>
  <c r="BK179"/>
  <c r="P200"/>
  <c r="BK229"/>
  <c r="J229"/>
  <c r="J104"/>
  <c r="BK283"/>
  <c r="J283"/>
  <c r="J106"/>
  <c r="P287"/>
  <c r="P309"/>
  <c r="T326"/>
  <c r="R342"/>
  <c i="4" r="BK130"/>
  <c r="J130"/>
  <c r="J98"/>
  <c r="R130"/>
  <c r="P133"/>
  <c r="R146"/>
  <c r="R152"/>
  <c r="BK156"/>
  <c r="J156"/>
  <c r="J106"/>
  <c r="R156"/>
  <c r="P167"/>
  <c r="BK179"/>
  <c r="J179"/>
  <c r="J108"/>
  <c r="P179"/>
  <c i="5" r="T124"/>
  <c r="T123"/>
  <c r="BK128"/>
  <c r="BK134"/>
  <c r="J134"/>
  <c r="J101"/>
  <c r="P143"/>
  <c i="6" r="P118"/>
  <c r="P117"/>
  <c i="1" r="AU99"/>
  <c i="2" r="T126"/>
  <c r="T125"/>
  <c r="T143"/>
  <c r="R157"/>
  <c r="R149"/>
  <c i="3" r="R132"/>
  <c r="R131"/>
  <c r="R164"/>
  <c r="P179"/>
  <c r="T200"/>
  <c r="R229"/>
  <c r="P283"/>
  <c r="BK287"/>
  <c r="J287"/>
  <c r="J107"/>
  <c r="T309"/>
  <c r="R326"/>
  <c r="T342"/>
  <c i="5" r="BK124"/>
  <c r="J124"/>
  <c r="J98"/>
  <c r="T128"/>
  <c r="T134"/>
  <c r="T143"/>
  <c i="6" r="R118"/>
  <c r="R117"/>
  <c i="7" r="P118"/>
  <c r="P117"/>
  <c i="1" r="AU100"/>
  <c i="2" r="R126"/>
  <c r="P143"/>
  <c r="T157"/>
  <c r="T149"/>
  <c i="3" r="P132"/>
  <c r="BK164"/>
  <c r="J164"/>
  <c r="J99"/>
  <c r="R179"/>
  <c r="BK200"/>
  <c r="J200"/>
  <c r="J103"/>
  <c r="T229"/>
  <c r="T283"/>
  <c r="R287"/>
  <c r="BK309"/>
  <c r="J309"/>
  <c r="J108"/>
  <c r="BK326"/>
  <c r="J326"/>
  <c r="J109"/>
  <c r="BK342"/>
  <c r="J342"/>
  <c r="J110"/>
  <c i="4" r="P130"/>
  <c r="BK133"/>
  <c r="J133"/>
  <c r="J99"/>
  <c r="T133"/>
  <c r="P146"/>
  <c r="P152"/>
  <c r="P156"/>
  <c r="P155"/>
  <c r="T156"/>
  <c r="T167"/>
  <c r="T179"/>
  <c i="5" r="R124"/>
  <c r="R123"/>
  <c r="P128"/>
  <c r="P134"/>
  <c r="BK143"/>
  <c r="J143"/>
  <c r="J102"/>
  <c i="6" r="T118"/>
  <c r="T117"/>
  <c i="7" r="R118"/>
  <c r="R117"/>
  <c i="2" r="P126"/>
  <c r="P125"/>
  <c r="R143"/>
  <c r="P157"/>
  <c r="P149"/>
  <c i="3" r="T132"/>
  <c r="T131"/>
  <c r="P164"/>
  <c r="T179"/>
  <c r="R200"/>
  <c r="P229"/>
  <c r="R283"/>
  <c r="T287"/>
  <c r="R309"/>
  <c r="P326"/>
  <c r="P342"/>
  <c i="4" r="T130"/>
  <c r="R133"/>
  <c r="BK146"/>
  <c r="J146"/>
  <c r="J102"/>
  <c r="T146"/>
  <c r="BK152"/>
  <c r="J152"/>
  <c r="J104"/>
  <c r="T152"/>
  <c r="BK167"/>
  <c r="J167"/>
  <c r="J107"/>
  <c r="R167"/>
  <c r="R179"/>
  <c i="5" r="P124"/>
  <c r="P123"/>
  <c r="R128"/>
  <c r="R134"/>
  <c r="R143"/>
  <c i="6" r="BK118"/>
  <c r="J118"/>
  <c r="J97"/>
  <c i="7" r="BK118"/>
  <c r="J118"/>
  <c r="J97"/>
  <c r="T118"/>
  <c r="T117"/>
  <c i="2" r="BK175"/>
  <c r="J175"/>
  <c r="J103"/>
  <c r="BK188"/>
  <c r="J188"/>
  <c r="J104"/>
  <c i="3" r="BK281"/>
  <c r="J281"/>
  <c r="J105"/>
  <c i="4" r="BK139"/>
  <c r="J139"/>
  <c r="J100"/>
  <c r="BK141"/>
  <c r="J141"/>
  <c r="J101"/>
  <c r="BK150"/>
  <c r="J150"/>
  <c r="J103"/>
  <c i="2" r="BK150"/>
  <c r="J150"/>
  <c r="J101"/>
  <c i="3" r="BK176"/>
  <c r="J176"/>
  <c r="J100"/>
  <c i="7" r="E85"/>
  <c r="F92"/>
  <c r="J113"/>
  <c r="J89"/>
  <c r="BE120"/>
  <c r="BE122"/>
  <c r="BE123"/>
  <c r="F91"/>
  <c r="J92"/>
  <c r="BE119"/>
  <c r="BE121"/>
  <c r="BE124"/>
  <c i="6" r="E85"/>
  <c r="F91"/>
  <c r="BE120"/>
  <c r="J89"/>
  <c r="F92"/>
  <c r="J113"/>
  <c r="BE123"/>
  <c r="BE126"/>
  <c r="BE127"/>
  <c i="5" r="J128"/>
  <c r="J100"/>
  <c i="6" r="J114"/>
  <c r="BE119"/>
  <c r="BE122"/>
  <c r="BE124"/>
  <c r="BE125"/>
  <c r="BE121"/>
  <c i="5" r="E85"/>
  <c r="J89"/>
  <c r="F92"/>
  <c r="J118"/>
  <c r="BE139"/>
  <c r="BE150"/>
  <c i="4" r="BK155"/>
  <c r="J155"/>
  <c r="J105"/>
  <c i="5" r="J119"/>
  <c r="BE126"/>
  <c r="BE129"/>
  <c r="BE131"/>
  <c r="BE138"/>
  <c r="BE142"/>
  <c r="BE146"/>
  <c r="BE148"/>
  <c r="BE149"/>
  <c r="F91"/>
  <c r="BE130"/>
  <c r="BE132"/>
  <c r="BE133"/>
  <c r="BE136"/>
  <c r="BE141"/>
  <c r="BE125"/>
  <c r="BE135"/>
  <c r="BE137"/>
  <c r="BE140"/>
  <c r="BE144"/>
  <c r="BE145"/>
  <c r="BE147"/>
  <c i="3" r="J179"/>
  <c r="J102"/>
  <c i="4" r="E85"/>
  <c r="F91"/>
  <c r="J92"/>
  <c r="F125"/>
  <c r="BE169"/>
  <c r="BE170"/>
  <c r="BE171"/>
  <c r="BE174"/>
  <c r="BE175"/>
  <c r="BE176"/>
  <c r="BE183"/>
  <c r="BE185"/>
  <c r="J91"/>
  <c r="J122"/>
  <c r="BE138"/>
  <c r="BE140"/>
  <c r="BE142"/>
  <c r="BE154"/>
  <c r="BE161"/>
  <c r="BE163"/>
  <c r="BE134"/>
  <c r="BE147"/>
  <c r="BE153"/>
  <c r="BE157"/>
  <c r="BE172"/>
  <c r="BE173"/>
  <c r="BE178"/>
  <c r="BE131"/>
  <c r="BE132"/>
  <c r="BE148"/>
  <c r="BE149"/>
  <c r="BE151"/>
  <c r="BE162"/>
  <c r="BE164"/>
  <c r="BE165"/>
  <c r="BE166"/>
  <c r="BE168"/>
  <c r="BE177"/>
  <c r="BE180"/>
  <c r="BE181"/>
  <c r="BE182"/>
  <c r="BE184"/>
  <c i="3" r="BE299"/>
  <c r="BE315"/>
  <c r="BE324"/>
  <c r="BE325"/>
  <c r="BE343"/>
  <c r="BE346"/>
  <c r="BE347"/>
  <c i="2" r="BK125"/>
  <c r="J125"/>
  <c r="J97"/>
  <c i="3" r="E85"/>
  <c r="BE133"/>
  <c r="BE152"/>
  <c r="BE157"/>
  <c r="BE189"/>
  <c r="BE199"/>
  <c r="BE208"/>
  <c r="BE215"/>
  <c r="BE222"/>
  <c r="BE237"/>
  <c r="BE238"/>
  <c r="BE248"/>
  <c r="BE272"/>
  <c r="BE282"/>
  <c r="BE297"/>
  <c r="BE306"/>
  <c r="BE307"/>
  <c r="BE308"/>
  <c r="BE310"/>
  <c r="BE316"/>
  <c r="BE344"/>
  <c r="J89"/>
  <c r="J91"/>
  <c r="J92"/>
  <c r="F126"/>
  <c r="BE142"/>
  <c r="BE147"/>
  <c r="BE172"/>
  <c r="BE177"/>
  <c r="BE196"/>
  <c r="BE198"/>
  <c r="BE201"/>
  <c r="BE227"/>
  <c r="BE228"/>
  <c r="BE230"/>
  <c r="BE243"/>
  <c r="BE257"/>
  <c r="BE265"/>
  <c r="BE279"/>
  <c r="BE284"/>
  <c r="BE286"/>
  <c r="BE318"/>
  <c r="BE319"/>
  <c r="BE327"/>
  <c r="BE345"/>
  <c r="F92"/>
  <c r="BE165"/>
  <c r="BE180"/>
  <c r="BE187"/>
  <c r="BE256"/>
  <c r="BE280"/>
  <c r="BE285"/>
  <c r="BE288"/>
  <c r="BE295"/>
  <c r="BE296"/>
  <c r="BE341"/>
  <c i="2" r="F91"/>
  <c r="F92"/>
  <c r="J118"/>
  <c r="J121"/>
  <c r="BE189"/>
  <c r="J120"/>
  <c r="BE138"/>
  <c r="BE127"/>
  <c r="BE144"/>
  <c r="BE145"/>
  <c r="BE148"/>
  <c r="BE151"/>
  <c r="E85"/>
  <c r="BE133"/>
  <c r="BE146"/>
  <c r="BE158"/>
  <c r="BE163"/>
  <c r="BE170"/>
  <c r="BE176"/>
  <c r="BE182"/>
  <c r="J34"/>
  <c i="1" r="AW95"/>
  <c i="2" r="F35"/>
  <c i="1" r="BB95"/>
  <c i="3" r="F34"/>
  <c i="1" r="BA96"/>
  <c i="3" r="F35"/>
  <c i="1" r="BB96"/>
  <c i="5" r="F34"/>
  <c i="1" r="BA98"/>
  <c i="6" r="F35"/>
  <c i="1" r="BB99"/>
  <c i="6" r="F34"/>
  <c i="1" r="BA99"/>
  <c i="7" r="F34"/>
  <c i="1" r="BA100"/>
  <c i="2" r="F37"/>
  <c i="1" r="BD95"/>
  <c i="3" r="J34"/>
  <c i="1" r="AW96"/>
  <c i="4" r="J34"/>
  <c i="1" r="AW97"/>
  <c i="4" r="F34"/>
  <c i="1" r="BA97"/>
  <c i="5" r="F37"/>
  <c i="1" r="BD98"/>
  <c i="5" r="F36"/>
  <c i="1" r="BC98"/>
  <c i="7" r="J34"/>
  <c i="1" r="AW100"/>
  <c i="2" r="F36"/>
  <c i="1" r="BC95"/>
  <c i="3" r="F37"/>
  <c i="1" r="BD96"/>
  <c i="4" r="F37"/>
  <c i="1" r="BD97"/>
  <c i="4" r="F36"/>
  <c i="1" r="BC97"/>
  <c i="6" r="F36"/>
  <c i="1" r="BC99"/>
  <c i="6" r="J34"/>
  <c i="1" r="AW99"/>
  <c i="7" r="F36"/>
  <c i="1" r="BC100"/>
  <c i="2" r="F34"/>
  <c i="1" r="BA95"/>
  <c i="3" r="F36"/>
  <c i="1" r="BC96"/>
  <c i="4" r="F35"/>
  <c i="1" r="BB97"/>
  <c i="5" r="J34"/>
  <c i="1" r="AW98"/>
  <c i="5" r="F35"/>
  <c i="1" r="BB98"/>
  <c i="6" r="F37"/>
  <c i="1" r="BD99"/>
  <c i="7" r="F35"/>
  <c i="1" r="BB100"/>
  <c i="7" r="F37"/>
  <c i="1" r="BD100"/>
  <c i="5" l="1" r="R127"/>
  <c r="R122"/>
  <c i="3" r="R178"/>
  <c r="R130"/>
  <c i="2" r="R125"/>
  <c r="R124"/>
  <c i="3" r="P131"/>
  <c r="P178"/>
  <c i="2" r="T124"/>
  <c i="4" r="R155"/>
  <c r="T129"/>
  <c i="5" r="P127"/>
  <c r="P122"/>
  <c i="1" r="AU98"/>
  <c i="4" r="P129"/>
  <c r="P128"/>
  <c i="1" r="AU97"/>
  <c i="5" r="T127"/>
  <c r="T122"/>
  <c r="BK127"/>
  <c r="J127"/>
  <c r="J99"/>
  <c i="4" r="R129"/>
  <c r="R128"/>
  <c i="3" r="T178"/>
  <c r="T130"/>
  <c i="2" r="P124"/>
  <c i="1" r="AU95"/>
  <c i="4" r="T155"/>
  <c i="3" r="BK178"/>
  <c i="6" r="BK117"/>
  <c r="J117"/>
  <c r="J96"/>
  <c i="2" r="BK149"/>
  <c r="J149"/>
  <c r="J100"/>
  <c i="3" r="BK131"/>
  <c r="J131"/>
  <c r="J97"/>
  <c i="7" r="BK117"/>
  <c r="J117"/>
  <c i="4" r="BK129"/>
  <c r="J129"/>
  <c r="J97"/>
  <c i="5" r="BK123"/>
  <c r="J123"/>
  <c r="J97"/>
  <c i="4" r="BK128"/>
  <c r="J128"/>
  <c r="J96"/>
  <c i="2" r="BK124"/>
  <c r="J124"/>
  <c i="7" r="J30"/>
  <c i="1" r="AG100"/>
  <c i="2" r="J30"/>
  <c i="1" r="AG95"/>
  <c i="3" r="J33"/>
  <c i="1" r="AV96"/>
  <c r="AT96"/>
  <c i="6" r="J33"/>
  <c i="1" r="AV99"/>
  <c r="AT99"/>
  <c i="6" r="F33"/>
  <c i="1" r="AZ99"/>
  <c r="BC94"/>
  <c r="W32"/>
  <c r="BD94"/>
  <c r="W33"/>
  <c i="2" r="F33"/>
  <c i="1" r="AZ95"/>
  <c i="4" r="J33"/>
  <c i="1" r="AV97"/>
  <c r="AT97"/>
  <c i="4" r="F33"/>
  <c i="1" r="AZ97"/>
  <c i="5" r="J33"/>
  <c i="1" r="AV98"/>
  <c r="AT98"/>
  <c r="BB94"/>
  <c r="W31"/>
  <c i="7" r="F33"/>
  <c i="1" r="AZ100"/>
  <c i="2" r="J33"/>
  <c i="1" r="AV95"/>
  <c r="AT95"/>
  <c i="3" r="F33"/>
  <c i="1" r="AZ96"/>
  <c i="5" r="F33"/>
  <c i="1" r="AZ98"/>
  <c i="7" r="J33"/>
  <c i="1" r="AV100"/>
  <c r="AT100"/>
  <c r="AN100"/>
  <c r="BA94"/>
  <c r="AW94"/>
  <c r="AK30"/>
  <c i="4" l="1" r="T128"/>
  <c i="3" r="P130"/>
  <c i="1" r="AU96"/>
  <c i="3" r="BK130"/>
  <c r="J130"/>
  <c r="J178"/>
  <c r="J101"/>
  <c i="5" r="BK122"/>
  <c r="J122"/>
  <c i="7" r="J96"/>
  <c r="J39"/>
  <c i="1" r="AN95"/>
  <c i="2" r="J96"/>
  <c r="J39"/>
  <c i="3" r="J30"/>
  <c i="1" r="AG96"/>
  <c i="5" r="J30"/>
  <c i="1" r="AG98"/>
  <c i="6" r="J30"/>
  <c i="1" r="AG99"/>
  <c i="4" r="J30"/>
  <c i="1" r="AG97"/>
  <c r="AX94"/>
  <c r="AU94"/>
  <c r="AZ94"/>
  <c r="W29"/>
  <c r="W30"/>
  <c r="AY94"/>
  <c i="3" l="1" r="J39"/>
  <c i="6" r="J39"/>
  <c i="5" r="J39"/>
  <c i="3" r="J96"/>
  <c i="5" r="J96"/>
  <c i="4" r="J39"/>
  <c i="1" r="AN97"/>
  <c r="AN96"/>
  <c r="AN99"/>
  <c r="AN98"/>
  <c r="AG94"/>
  <c r="AK26"/>
  <c r="AV94"/>
  <c r="AK29"/>
  <c r="AK35"/>
  <c l="1" r="AT94"/>
  <c r="AN94"/>
</calcChain>
</file>

<file path=xl/sharedStrings.xml><?xml version="1.0" encoding="utf-8"?>
<sst xmlns="http://schemas.openxmlformats.org/spreadsheetml/2006/main">
  <si>
    <t>Export Komplet</t>
  </si>
  <si>
    <t/>
  </si>
  <si>
    <t>2.0</t>
  </si>
  <si>
    <t>ZAMOK</t>
  </si>
  <si>
    <t>False</t>
  </si>
  <si>
    <t>{58fc8a63-8122-42e1-a927-25453e30b14c}</t>
  </si>
  <si>
    <t>0,01</t>
  </si>
  <si>
    <t>21</t>
  </si>
  <si>
    <t>15</t>
  </si>
  <si>
    <t>REKAPITULACE STAVBY</t>
  </si>
  <si>
    <t xml:space="preserve">v ---  níže se nacházejí doplnkové a pomocné údaje k sestavám  --- v</t>
  </si>
  <si>
    <t>Návod na vyplnění</t>
  </si>
  <si>
    <t>0,001</t>
  </si>
  <si>
    <t>Kód:</t>
  </si>
  <si>
    <t>INT07</t>
  </si>
  <si>
    <t xml:space="preserve">Měnit lze pouze buňky se žlutým podbarvením!_x000d_
_x000d_
1) na prvním listu Rekapitulace stavby vyplňte v sestavě_x000d_
_x000d_
    a) Souhrnný list_x000d_
       - údaje o Uchazeči_x000d_
         (přenesou se do ostatních sestav i v jiných listech)_x000d_
_x000d_
    b) Rekapitulace objektů_x000d_
       - potřebné Ostatní náklady_x000d_
_x000d_
2) na vybraných listech vyplňte v sestavě_x000d_
_x000d_
    a) Krycí list_x000d_
       - údaje o Uchazeči, pokud se liší od údajů o Uchazeči na Souhrnném listu_x000d_
         (údaje se přenesou do ostatních sestav v daném listu)_x000d_
_x000d_
    b) Rekapitulace rozpočtu_x000d_
       - potřebné Ostatní náklady_x000d_
_x000d_
    c) Celkové náklady za stavbu_x000d_
       - ceny u položek_x000d_
       - množství, pokud má žluté podbarvení_x000d_
       - a v případě potřeby poznámku (ta je ve skrytém sloupci)</t>
  </si>
  <si>
    <t>Stavba:</t>
  </si>
  <si>
    <t>ZŠ Husova</t>
  </si>
  <si>
    <t>KSO:</t>
  </si>
  <si>
    <t>CC-CZ:</t>
  </si>
  <si>
    <t>Místo:</t>
  </si>
  <si>
    <t xml:space="preserve"> </t>
  </si>
  <si>
    <t>Datum:</t>
  </si>
  <si>
    <t>30. 1. 2022</t>
  </si>
  <si>
    <t>Zadavatel:</t>
  </si>
  <si>
    <t>IČ:</t>
  </si>
  <si>
    <t>DIČ:</t>
  </si>
  <si>
    <t>Uchazeč:</t>
  </si>
  <si>
    <t>Vyplň údaj</t>
  </si>
  <si>
    <t>Projektant:</t>
  </si>
  <si>
    <t>True</t>
  </si>
  <si>
    <t>Zpracovatel:</t>
  </si>
  <si>
    <t>Poznámka:</t>
  </si>
  <si>
    <t>Položky označené D+M (dodávka + montáž) se oceňují včetně přesunu hmot. Ostatní vlastní položky jsou založeny na cenové soustavě URS. _x000d_
Veškeré prvky a konstrukce se oceňují jako kompletní, včetně detailů, pomocných prací (vysekání drážek, doklinkování, vysekání kapes, lože apod.). _x000d_
Jakýkoliv rozpor mezi PD a Soupisem prací je nutné na základě důsledné kontroly zhotovitelem neprodleně oznámit._x000d_
Od sádrokartonových příček jsou odečteny otvory, toto je nutno případně zohlednit v ceně.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</si>
  <si>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</si>
  <si>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</si>
  <si>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</si>
  <si>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</si>
  <si>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</si>
  <si>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</si>
  <si>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</si>
  <si>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</si>
  <si>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</si>
  <si>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</si>
  <si>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</si>
  <si>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</si>
  <si>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</si>
  <si>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</si>
  <si>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</si>
  <si>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</si>
  <si>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</si>
  <si>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</si>
  <si>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Uchazeč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</si>
  <si>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</si>
  <si>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</si>
  <si>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</si>
  <si>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</si>
  <si>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</si>
  <si>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</si>
  <si>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</si>
  <si>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</si>
  <si>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</si>
  <si>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</si>
  <si>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</si>
  <si>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</si>
  <si>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</si>
  <si>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</si>
  <si>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</si>
  <si>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</si>
  <si>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</si>
  <si>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</si>
  <si>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</si>
  <si>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z rozpočtů</t>
  </si>
  <si>
    <t>D</t>
  </si>
  <si>
    <t>0</t>
  </si>
  <si>
    <t>###NOIMPORT###</t>
  </si>
  <si>
    <t>IMPORT</t>
  </si>
  <si>
    <t>{00000000-0000-0000-0000-000000000000}</t>
  </si>
  <si>
    <t>/</t>
  </si>
  <si>
    <t>B01</t>
  </si>
  <si>
    <t>Bourací práce</t>
  </si>
  <si>
    <t>STA</t>
  </si>
  <si>
    <t>1</t>
  </si>
  <si>
    <t>{9f312f67-cfef-410f-a9ff-324025cd6d4e}</t>
  </si>
  <si>
    <t>2</t>
  </si>
  <si>
    <t>A01</t>
  </si>
  <si>
    <t>Stavebně konstrukční část a PBŘ</t>
  </si>
  <si>
    <t>{56c0e622-ef90-4f88-ad89-bc20ddadc667}</t>
  </si>
  <si>
    <t>EL</t>
  </si>
  <si>
    <t>Elektroinstalace</t>
  </si>
  <si>
    <t>{3b657954-eff1-49d3-9e79-4643e8297848}</t>
  </si>
  <si>
    <t>ZTI</t>
  </si>
  <si>
    <t>Zdravotechnické instalace</t>
  </si>
  <si>
    <t>{0695090a-dc36-4896-b01e-5153c652c2b8}</t>
  </si>
  <si>
    <t>INT01</t>
  </si>
  <si>
    <t>Interier - část 1.</t>
  </si>
  <si>
    <t>{b188d5cc-f307-4924-95bb-9fe4d5fd2738}</t>
  </si>
  <si>
    <t>VON</t>
  </si>
  <si>
    <t>Vedlejší a ostatní náklady</t>
  </si>
  <si>
    <t>{3534611c-4565-4dcc-a9a0-b2ea3d64270f}</t>
  </si>
  <si>
    <t>KRYCÍ LIST SOUPISU PRACÍ</t>
  </si>
  <si>
    <t>Objekt:</t>
  </si>
  <si>
    <t>B01 - Bourací práce</t>
  </si>
  <si>
    <t xml:space="preserve">Položky označené D+M (dodávka + montáž) se oceňují včetně přesunu hmot. Ostatní vlastní položky jsou založeny na cenové soustavě URS.  Veškeré prvky a konstrukce se oceňují jako kompletní, včetně detailů, pomocných prací (vysekání drážek, doklinkování, vysekání kapes, lože apod.).  Jakýkoliv rozpor mezi PD a Soupisem prací je nutné na základě důsledné kontroly zhotovitelem neprodleně oznámit. Od sádrokartonových příček jsou odečteny otvory, toto je nutno případně zohlednit v ceně.</t>
  </si>
  <si>
    <t>REKAPITULACE ČLENĚNÍ SOUPISU PRACÍ</t>
  </si>
  <si>
    <t>Kód dílu - Popis</t>
  </si>
  <si>
    <t>Cena celkem [CZK]</t>
  </si>
  <si>
    <t>Náklady ze soupisu prací</t>
  </si>
  <si>
    <t>-1</t>
  </si>
  <si>
    <t>HSV - Práce a dodávky HSV</t>
  </si>
  <si>
    <t xml:space="preserve">    9 - Ostatní konstrukce a práce, bourání</t>
  </si>
  <si>
    <t xml:space="preserve">    997 - Přesun sutě</t>
  </si>
  <si>
    <t>PSV - Práce a dodávky PSV</t>
  </si>
  <si>
    <t xml:space="preserve">    762 - Konstrukce tesařské</t>
  </si>
  <si>
    <t xml:space="preserve">    766 - Konstrukce truhlářské</t>
  </si>
  <si>
    <t xml:space="preserve">    776 - Podlahy povlakové</t>
  </si>
  <si>
    <t>HZS - Hodinové zúčtovací sazby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</si>
  <si>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</si>
  <si>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</si>
  <si>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</si>
  <si>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</si>
  <si>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</si>
  <si>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</si>
  <si>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</si>
  <si>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</si>
  <si>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</si>
  <si>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</si>
  <si>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</si>
  <si>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</si>
  <si>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</si>
  <si>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</si>
  <si>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</si>
  <si>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</si>
  <si>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9</t>
  </si>
  <si>
    <t>Ostatní konstrukce a práce, bourání</t>
  </si>
  <si>
    <t>K</t>
  </si>
  <si>
    <t>965082941</t>
  </si>
  <si>
    <t>Odstranění násypů pod podlahami tl přes 200 mm</t>
  </si>
  <si>
    <t>m3</t>
  </si>
  <si>
    <t>CS ÚRS 2022 01</t>
  </si>
  <si>
    <t>4</t>
  </si>
  <si>
    <t>1774293032</t>
  </si>
  <si>
    <t>VV</t>
  </si>
  <si>
    <t>Výkres č. 02</t>
  </si>
  <si>
    <t>Stavební podrobnost 5</t>
  </si>
  <si>
    <t>"m214" (5,8*7,7+(1,375*0,45+1*0,35+1,5*0,5*2))*0,24</t>
  </si>
  <si>
    <t>"m213" (4,25*7,7+(1*0,45+1,5*0,5*2))*0,24</t>
  </si>
  <si>
    <t>Součet</t>
  </si>
  <si>
    <t>968072455</t>
  </si>
  <si>
    <t>Vybourání kovových dveřních zárubní pl do 2 m2</t>
  </si>
  <si>
    <t>m2</t>
  </si>
  <si>
    <t>-1504232149</t>
  </si>
  <si>
    <t>Stavební podrobnost 3</t>
  </si>
  <si>
    <t>3</t>
  </si>
  <si>
    <t>978059541</t>
  </si>
  <si>
    <t>Odsekání a odebrání obkladů stěn z vnitřních obkládaček plochy přes 1 m2</t>
  </si>
  <si>
    <t>-744936257</t>
  </si>
  <si>
    <t>Stavební podrobnost 2</t>
  </si>
  <si>
    <t>(1,2+0,55)*1,4</t>
  </si>
  <si>
    <t>997</t>
  </si>
  <si>
    <t>Přesun sutě</t>
  </si>
  <si>
    <t>997013212</t>
  </si>
  <si>
    <t>Vnitrostaveništní doprava suti a vybouraných hmot pro budovy v přes 6 do 9 m ručně</t>
  </si>
  <si>
    <t>t</t>
  </si>
  <si>
    <t>1666597970</t>
  </si>
  <si>
    <t>5</t>
  </si>
  <si>
    <t>997013501</t>
  </si>
  <si>
    <t>Odvoz suti a vybouraných hmot na skládku nebo meziskládku do 1 km se složením</t>
  </si>
  <si>
    <t>CS ÚRS 2021 01</t>
  </si>
  <si>
    <t>308403534</t>
  </si>
  <si>
    <t>6</t>
  </si>
  <si>
    <t>997013509</t>
  </si>
  <si>
    <t>Příplatek k odvozu suti a vybouraných hmot na skládku ZKD 1 km přes 1 km</t>
  </si>
  <si>
    <t>-1791433408</t>
  </si>
  <si>
    <t>30,097*14 'Přepočtené koeficientem množství</t>
  </si>
  <si>
    <t>7</t>
  </si>
  <si>
    <t>997013609</t>
  </si>
  <si>
    <t>Poplatek za uložení na skládce (skládkovné) stavebního odpadu ze směsí nebo oddělených frakcí betonu, cihel a keramických výrobků kód odpadu 17 01 07</t>
  </si>
  <si>
    <t>1623035911</t>
  </si>
  <si>
    <t>PSV</t>
  </si>
  <si>
    <t>Práce a dodávky PSV</t>
  </si>
  <si>
    <t>762</t>
  </si>
  <si>
    <t>Konstrukce tesařské</t>
  </si>
  <si>
    <t>8</t>
  </si>
  <si>
    <t>762522811</t>
  </si>
  <si>
    <t>Demontáž podlah s polštáři z prken tloušťky do 32 mm</t>
  </si>
  <si>
    <t>16</t>
  </si>
  <si>
    <t>1106937052</t>
  </si>
  <si>
    <t>"m214" 5,8*7,7+(1,375*0,45+1*0,35+1,5*0,5*2)</t>
  </si>
  <si>
    <t>"m213" 4,25*7,7+(1*0,45+1,5*0,5*2)</t>
  </si>
  <si>
    <t>766</t>
  </si>
  <si>
    <t>Konstrukce truhlářské</t>
  </si>
  <si>
    <t>766111820</t>
  </si>
  <si>
    <t>Demontáž truhlářských stěn dřevěných plných</t>
  </si>
  <si>
    <t>-444062067</t>
  </si>
  <si>
    <t>Stavební podrobnost 1</t>
  </si>
  <si>
    <t>7,7*4,5</t>
  </si>
  <si>
    <t>10</t>
  </si>
  <si>
    <t>766691914</t>
  </si>
  <si>
    <t>Vyvěšení nebo zavěšení dřevěných křídel dveří pl do 2 m2</t>
  </si>
  <si>
    <t>kus</t>
  </si>
  <si>
    <t>-849480267</t>
  </si>
  <si>
    <t>11</t>
  </si>
  <si>
    <t>766_4</t>
  </si>
  <si>
    <t>D+M zajištění dveřního křídla v uzavřené poloze</t>
  </si>
  <si>
    <t>soubor</t>
  </si>
  <si>
    <t>871599326</t>
  </si>
  <si>
    <t>Stavební podrobnost 4</t>
  </si>
  <si>
    <t>776</t>
  </si>
  <si>
    <t>Podlahy povlakové</t>
  </si>
  <si>
    <t>12</t>
  </si>
  <si>
    <t>776201812</t>
  </si>
  <si>
    <t>Demontáž lepených povlakových podlah s podložkou ručně</t>
  </si>
  <si>
    <t>976912834</t>
  </si>
  <si>
    <t>13</t>
  </si>
  <si>
    <t>776410811</t>
  </si>
  <si>
    <t>Odstranění soklíků a lišt pryžových nebo plastových</t>
  </si>
  <si>
    <t>m</t>
  </si>
  <si>
    <t>-139065345</t>
  </si>
  <si>
    <t>"m214" 2*(5,8+7,7)</t>
  </si>
  <si>
    <t>"m213" 2*(4,25+7,7)</t>
  </si>
  <si>
    <t>HZS</t>
  </si>
  <si>
    <t>Hodinové zúčtovací sazby</t>
  </si>
  <si>
    <t>14</t>
  </si>
  <si>
    <t>HZS2492</t>
  </si>
  <si>
    <t>Hodinová zúčtovací sazba pomocný dělník PSV</t>
  </si>
  <si>
    <t>hod</t>
  </si>
  <si>
    <t>512</t>
  </si>
  <si>
    <t>-88194077</t>
  </si>
  <si>
    <t>Demontáže a zpětné montáže drobných konstrukcí - granyže, zrcadla apod.</t>
  </si>
  <si>
    <t>2*1*8</t>
  </si>
  <si>
    <t>Položku lze čerpat pouze se svolením investora, popř. jeho zástupců včetně důsledného zápisu do stavebního deníku.</t>
  </si>
  <si>
    <t>A01 - Stavebně konstrukční část a PBŘ</t>
  </si>
  <si>
    <t xml:space="preserve">    6 - Úpravy povrchů, podlahy a osazování výplní</t>
  </si>
  <si>
    <t xml:space="preserve">    998 - Přesun hmot</t>
  </si>
  <si>
    <t xml:space="preserve">    713 - Izolace tepelné</t>
  </si>
  <si>
    <t xml:space="preserve">    763 - Konstrukce suché výstavby</t>
  </si>
  <si>
    <t xml:space="preserve">    767 - Konstrukce zámečnické</t>
  </si>
  <si>
    <t xml:space="preserve">    781 - Dokončovací práce - obklady</t>
  </si>
  <si>
    <t xml:space="preserve">    784 - Dokončovací práce - malby a tapety</t>
  </si>
  <si>
    <t xml:space="preserve">    799 - Sanitární vybavení</t>
  </si>
  <si>
    <t>Úpravy povrchů, podlahy a osazování výplní</t>
  </si>
  <si>
    <t>612325421</t>
  </si>
  <si>
    <t>Oprava vnitřní vápenocementové štukové omítky stěn v rozsahu plochy do 10 %</t>
  </si>
  <si>
    <t>-1813509139</t>
  </si>
  <si>
    <t>Výkres č. 03</t>
  </si>
  <si>
    <t>m214</t>
  </si>
  <si>
    <t>(5,6+7,7)*2*4,5</t>
  </si>
  <si>
    <t>-1,375*2+(1,375+2*2)*0,45</t>
  </si>
  <si>
    <t>m213</t>
  </si>
  <si>
    <t>(4,4+7,7)*2*4,5</t>
  </si>
  <si>
    <t>-1*2+(1+2*2)*0,45</t>
  </si>
  <si>
    <t>612321121</t>
  </si>
  <si>
    <t>Vápenocementová omítka hladká jednovrstvá vnitřních stěn nanášená ručně</t>
  </si>
  <si>
    <t>-991676188</t>
  </si>
  <si>
    <t>612325302</t>
  </si>
  <si>
    <t>Vápenocementová štuková omítka ostění nebo nadpraží</t>
  </si>
  <si>
    <t>-2123489940</t>
  </si>
  <si>
    <t>okolí dveří Z01</t>
  </si>
  <si>
    <t>(0,9+2*2)*0,75</t>
  </si>
  <si>
    <t>619995001</t>
  </si>
  <si>
    <t>Začištění omítek kolem oken, dveří, podlah nebo obkladů</t>
  </si>
  <si>
    <t>625399999</t>
  </si>
  <si>
    <t>(0,9+2*2)*2</t>
  </si>
  <si>
    <t>635211121</t>
  </si>
  <si>
    <t>Násyp pod podlahy z keramzitu</t>
  </si>
  <si>
    <t>-163734443</t>
  </si>
  <si>
    <t>5,6*7,7+(1,5*0,5*2+1,375*0,45)*0,16</t>
  </si>
  <si>
    <t>4,4*7,7+(1,5*0,5*3+1*0,45)*0,16</t>
  </si>
  <si>
    <t>949101111</t>
  </si>
  <si>
    <t>Lešení pomocné pro objekty pozemních staveb s lešeňovou podlahou v do 1,9 m zatížení do 150 kg/m2</t>
  </si>
  <si>
    <t>-2028959100</t>
  </si>
  <si>
    <t>Výkres číslo 03</t>
  </si>
  <si>
    <t>43,12</t>
  </si>
  <si>
    <t>33,8</t>
  </si>
  <si>
    <t>952901111</t>
  </si>
  <si>
    <t>Vyčištění budov bytové a občanské výstavby při výšce podlaží do 4 m</t>
  </si>
  <si>
    <t>1819673406</t>
  </si>
  <si>
    <t>11,35*9,1</t>
  </si>
  <si>
    <t>998</t>
  </si>
  <si>
    <t>Přesun hmot</t>
  </si>
  <si>
    <t>998018002</t>
  </si>
  <si>
    <t>Přesun hmot ruční pro budovy v přes 6 do 12 m</t>
  </si>
  <si>
    <t>1690339383</t>
  </si>
  <si>
    <t>713</t>
  </si>
  <si>
    <t>Izolace tepelné</t>
  </si>
  <si>
    <t>713121111</t>
  </si>
  <si>
    <t>Montáž izolace tepelné podlah volně kladenými rohožemi, pásy, dílci, deskami 1 vrstva</t>
  </si>
  <si>
    <t>-1537840466</t>
  </si>
  <si>
    <t>5,6*7,7+(1,5*0,5*2+1,375*0,45)</t>
  </si>
  <si>
    <t>4,4*7,7+(1,5*0,5*3+1*0,45)</t>
  </si>
  <si>
    <t>M</t>
  </si>
  <si>
    <t>63141430</t>
  </si>
  <si>
    <t>deska tepelně izolační minerální plovoucích podlah λ=0,033-0,035 tl 20mm</t>
  </si>
  <si>
    <t>32</t>
  </si>
  <si>
    <t>250909434</t>
  </si>
  <si>
    <t>81,819*1,02 'Přepočtené koeficientem množství</t>
  </si>
  <si>
    <t>713121211</t>
  </si>
  <si>
    <t>Montáž izolace tepelné podlah volně kladenými okrajovými pásky</t>
  </si>
  <si>
    <t>824859853</t>
  </si>
  <si>
    <t>(5,6+7,7)*2</t>
  </si>
  <si>
    <t>(4,4+7,7)*2</t>
  </si>
  <si>
    <t>63140274</t>
  </si>
  <si>
    <t>pásek okrajový izolační minerální plovoucích podlah š 120mm tl 12mm</t>
  </si>
  <si>
    <t>-1937609381</t>
  </si>
  <si>
    <t>50,8*1,1 'Přepočtené koeficientem množství</t>
  </si>
  <si>
    <t>998713102</t>
  </si>
  <si>
    <t>Přesun hmot tonážní pro izolace tepelné v objektech v přes 6 do 12 m</t>
  </si>
  <si>
    <t>1391826627</t>
  </si>
  <si>
    <t>998713181</t>
  </si>
  <si>
    <t>Příplatek k přesunu hmot tonážní 713 prováděný bez použití mechanizace</t>
  </si>
  <si>
    <t>2086214975</t>
  </si>
  <si>
    <t>762511284</t>
  </si>
  <si>
    <t>Podlahové kce podkladové dvouvrstvé z desek OSB tl 2x15 mm broušených na pero a drážku lepených</t>
  </si>
  <si>
    <t>-1360328687</t>
  </si>
  <si>
    <t>76252</t>
  </si>
  <si>
    <t>D+M detailu okraje podlahy - pásek z dřevovláknité desky + pásek z OSB desky , vč. pomocných prací, doplňků, dle PD</t>
  </si>
  <si>
    <t>-1430206288</t>
  </si>
  <si>
    <t>17</t>
  </si>
  <si>
    <t>76251</t>
  </si>
  <si>
    <t>D+M podlahový kanálek pro vedení instalace, vč, pomocných prací, doplňků, kotvení, dle PD</t>
  </si>
  <si>
    <t>-1030497007</t>
  </si>
  <si>
    <t>Výkres č. 04</t>
  </si>
  <si>
    <t>6,15</t>
  </si>
  <si>
    <t>18</t>
  </si>
  <si>
    <t>762822921</t>
  </si>
  <si>
    <t>Doplnění části stropního trámu z hranolů průřezové pl do 120 cm2 včetně materiálu</t>
  </si>
  <si>
    <t>-1864794591</t>
  </si>
  <si>
    <t>pod SDK příčkou, 100x120mm</t>
  </si>
  <si>
    <t>1,02*12</t>
  </si>
  <si>
    <t>19</t>
  </si>
  <si>
    <t>998762102</t>
  </si>
  <si>
    <t>Přesun hmot tonážní pro kce tesařské v objektech v přes 6 do 12 m</t>
  </si>
  <si>
    <t>-1234326906</t>
  </si>
  <si>
    <t>20</t>
  </si>
  <si>
    <t>998762181</t>
  </si>
  <si>
    <t>Příplatek k přesunu hmot tonážní 762 prováděný bez použití mechanizace</t>
  </si>
  <si>
    <t>1903250924</t>
  </si>
  <si>
    <t>763</t>
  </si>
  <si>
    <t>Konstrukce suché výstavby</t>
  </si>
  <si>
    <t>763111314</t>
  </si>
  <si>
    <t>SDK příčka tl 100 mm profil CW+UW 75 desky 1xA 12,5 s izolací EI 30 Rw do 45 dB</t>
  </si>
  <si>
    <t>-1578959449</t>
  </si>
  <si>
    <t>m214 / m213</t>
  </si>
  <si>
    <t>1*2</t>
  </si>
  <si>
    <t>22</t>
  </si>
  <si>
    <t>763111717</t>
  </si>
  <si>
    <t>SDK příčka základní penetrační nátěr (oboustranně)</t>
  </si>
  <si>
    <t>-1647036648</t>
  </si>
  <si>
    <t>23</t>
  </si>
  <si>
    <t>763181411</t>
  </si>
  <si>
    <t>Ztužující výplň otvoru pro dveře pro příčky do 2,75 m zátěž křídla do 25 kg</t>
  </si>
  <si>
    <t>-1894454037</t>
  </si>
  <si>
    <t>24</t>
  </si>
  <si>
    <t>7631731X1</t>
  </si>
  <si>
    <t>D+M výztuhy SDK konstrukce stěny pro zavěšení skříněk, zařizovacích předmětů apod., vč. pomocných prací, doplňků</t>
  </si>
  <si>
    <t>-445302235</t>
  </si>
  <si>
    <t>7,7</t>
  </si>
  <si>
    <t>25</t>
  </si>
  <si>
    <t>763131511</t>
  </si>
  <si>
    <t>SDK podhled deska 1xA 12,5 bez izolace jednovrstvá spodní kce profil CD+UD</t>
  </si>
  <si>
    <t>-116439755</t>
  </si>
  <si>
    <t>Výkres číslo 05</t>
  </si>
  <si>
    <t>Specifikace H2</t>
  </si>
  <si>
    <t>7,7*0,625+7,7*0,175+4,8*0,25*2</t>
  </si>
  <si>
    <t>7,7*0,4*2+3,6*0,25*2</t>
  </si>
  <si>
    <t>26</t>
  </si>
  <si>
    <t>763131714</t>
  </si>
  <si>
    <t>SDK podhled základní penetrační nátěr</t>
  </si>
  <si>
    <t>1008452068</t>
  </si>
  <si>
    <t>27</t>
  </si>
  <si>
    <t>763131761</t>
  </si>
  <si>
    <t>Příplatek k SDK podhledu za plochu do 3 m2 jednotlivě</t>
  </si>
  <si>
    <t>1800703486</t>
  </si>
  <si>
    <t>7,7*0,175+4,8*0,25*2</t>
  </si>
  <si>
    <t>28</t>
  </si>
  <si>
    <t>763131712</t>
  </si>
  <si>
    <t>SDK podhled napojení na jiný druh podhledu</t>
  </si>
  <si>
    <t>-1660773443</t>
  </si>
  <si>
    <t>7,7*2+4,8*2</t>
  </si>
  <si>
    <t>7,7*2+3,6*2</t>
  </si>
  <si>
    <t>29</t>
  </si>
  <si>
    <t>7634310X1</t>
  </si>
  <si>
    <t>D+M akustický rošt stropní s polozapuštěnou hranou, 600x600, 1200x600, vč. roštu, kotvení, pomocných prací doplňků, přesná specifikace dle PD (Výkres č. 05 - H1)</t>
  </si>
  <si>
    <t>1748037555</t>
  </si>
  <si>
    <t>Výkres č. 05</t>
  </si>
  <si>
    <t>4,8*7,2</t>
  </si>
  <si>
    <t>3,6*7,2</t>
  </si>
  <si>
    <t>30</t>
  </si>
  <si>
    <t>998763302</t>
  </si>
  <si>
    <t>Přesun hmot tonážní pro sádrokartonové konstrukce v objektech v přes 6 do 12 m</t>
  </si>
  <si>
    <t>1300007893</t>
  </si>
  <si>
    <t>31</t>
  </si>
  <si>
    <t>998763381</t>
  </si>
  <si>
    <t>Příplatek k přesunu hmot tonážní 763 SDK prováděný bez použití mechanizace</t>
  </si>
  <si>
    <t>1354164996</t>
  </si>
  <si>
    <t>766_T01</t>
  </si>
  <si>
    <t>D+M T01 dveře vnitřní 800x1970mm, vč. pomocných prací, kování, PÚ, doplňků, přesná specifikace dle PD (Výpis dveří)</t>
  </si>
  <si>
    <t>1710773500</t>
  </si>
  <si>
    <t>767</t>
  </si>
  <si>
    <t>Konstrukce zámečnické</t>
  </si>
  <si>
    <t>33</t>
  </si>
  <si>
    <t>767_Z01</t>
  </si>
  <si>
    <t>D+M Z01 dveřní zarážka, vč. kotvení, pomocných prací, přesná specifikace dle PD (Zámečnické výrobky)</t>
  </si>
  <si>
    <t>853003772</t>
  </si>
  <si>
    <t>34</t>
  </si>
  <si>
    <t>767_Z02</t>
  </si>
  <si>
    <t>D+M Z02 ocelová zárubeň 800/1970mm, vč. kotvení, povrchové úpravy, pomocných prací, přesná specifikace dle PD (Zámečnické výrobky)</t>
  </si>
  <si>
    <t>262161876</t>
  </si>
  <si>
    <t>35</t>
  </si>
  <si>
    <t>767_Z03</t>
  </si>
  <si>
    <t>D+M Z03 ocelová zárubeň 800/1970mm, vč. kotvení, povrchové úpravy, pomocných prací, přesná specifikace dle PD (Zámečnické výrobky)</t>
  </si>
  <si>
    <t>-1088348504</t>
  </si>
  <si>
    <t>36</t>
  </si>
  <si>
    <t>776111311</t>
  </si>
  <si>
    <t>Vysátí podkladu povlakových podlah</t>
  </si>
  <si>
    <t>489254088</t>
  </si>
  <si>
    <t>37</t>
  </si>
  <si>
    <t>776141121</t>
  </si>
  <si>
    <t>Vyrovnání podkladu povlakových podlah stěrkou pevnosti 30 MPa tl do 3 mm</t>
  </si>
  <si>
    <t>1896728377</t>
  </si>
  <si>
    <t>38</t>
  </si>
  <si>
    <t>776231111</t>
  </si>
  <si>
    <t>Lepení lamel a čtverců z vinylu standardním lepidlem</t>
  </si>
  <si>
    <t>858500298</t>
  </si>
  <si>
    <t>39</t>
  </si>
  <si>
    <t>28411151</t>
  </si>
  <si>
    <t xml:space="preserve">PVC vinyl heterogenní zátěžová tl 2.00mm nášlapná vrstva 0.70mm, hořlavost Bfl-s1, třída zátěže 34/43, útlum 4dB, bodová zátěž  ≤ 0.10mm, protiskluznost R10</t>
  </si>
  <si>
    <t>-697839329</t>
  </si>
  <si>
    <t>81,819*1,1 'Přepočtené koeficientem množství</t>
  </si>
  <si>
    <t>40</t>
  </si>
  <si>
    <t>7764211X1</t>
  </si>
  <si>
    <t>D+M obvodových lišt lepením dle výběru investora</t>
  </si>
  <si>
    <t>1105074341</t>
  </si>
  <si>
    <t>41</t>
  </si>
  <si>
    <t>7762311X1</t>
  </si>
  <si>
    <t xml:space="preserve">D+M kompletní zapravení podlahy v místě prvku Z01, vč. pomocných prací, doplňků </t>
  </si>
  <si>
    <t>kpl</t>
  </si>
  <si>
    <t>-1856685006</t>
  </si>
  <si>
    <t>42</t>
  </si>
  <si>
    <t>998776102</t>
  </si>
  <si>
    <t>Přesun hmot tonážní pro podlahy povlakové v objektech v přes 6 do 12 m</t>
  </si>
  <si>
    <t>492682820</t>
  </si>
  <si>
    <t>43</t>
  </si>
  <si>
    <t>998776181</t>
  </si>
  <si>
    <t>Příplatek k přesunu hmot tonážní 776 prováděný bez použití mechanizace</t>
  </si>
  <si>
    <t>-245677186</t>
  </si>
  <si>
    <t>781</t>
  </si>
  <si>
    <t>Dokončovací práce - obklady</t>
  </si>
  <si>
    <t>44</t>
  </si>
  <si>
    <t>781121011</t>
  </si>
  <si>
    <t>Nátěr penetrační na stěnu</t>
  </si>
  <si>
    <t>-2127489751</t>
  </si>
  <si>
    <t>45</t>
  </si>
  <si>
    <t>781474112</t>
  </si>
  <si>
    <t>Montáž obkladů vnitřních keramických hladkých přes 9 do 12 ks/m2 lepených flexibilním lepidlem</t>
  </si>
  <si>
    <t>-1824387625</t>
  </si>
  <si>
    <t>46</t>
  </si>
  <si>
    <t>59761026</t>
  </si>
  <si>
    <t>obklad keramický hladký do 12ks/m2</t>
  </si>
  <si>
    <t>-1647837242</t>
  </si>
  <si>
    <t>2,45*1,1 'Přepočtené koeficientem množství</t>
  </si>
  <si>
    <t>47</t>
  </si>
  <si>
    <t>781477111</t>
  </si>
  <si>
    <t>Příplatek k montáži obkladů vnitřních keramických hladkých za plochu do 10 m2</t>
  </si>
  <si>
    <t>-933224923</t>
  </si>
  <si>
    <t>48</t>
  </si>
  <si>
    <t>781495115</t>
  </si>
  <si>
    <t>Spárování vnitřních obkladů silikonem</t>
  </si>
  <si>
    <t>615967883</t>
  </si>
  <si>
    <t>1,4</t>
  </si>
  <si>
    <t>49</t>
  </si>
  <si>
    <t>998781102</t>
  </si>
  <si>
    <t>Přesun hmot tonážní pro obklady keramické v objektech v přes 6 do 12 m</t>
  </si>
  <si>
    <t>-1223319637</t>
  </si>
  <si>
    <t>50</t>
  </si>
  <si>
    <t>998781181</t>
  </si>
  <si>
    <t>Příplatek k přesunu hmot tonážní 781 prováděný bez použití mechanizace</t>
  </si>
  <si>
    <t>146058055</t>
  </si>
  <si>
    <t>784</t>
  </si>
  <si>
    <t>Dokončovací práce - malby a tapety</t>
  </si>
  <si>
    <t>51</t>
  </si>
  <si>
    <t>784181103</t>
  </si>
  <si>
    <t>Základní akrylátová jednonásobná bezbarvá penetrace podkladu v místnostech v přes 3,80 do 5,00 m</t>
  </si>
  <si>
    <t>1692994990</t>
  </si>
  <si>
    <t>SDK strop</t>
  </si>
  <si>
    <t>16,52</t>
  </si>
  <si>
    <t>52</t>
  </si>
  <si>
    <t>784221103</t>
  </si>
  <si>
    <t>Dvojnásobné bílé malby ze směsí za sucha dobře otěruvzdorných v místnostech přes 3,80 do 5,00 m</t>
  </si>
  <si>
    <t>-822560480</t>
  </si>
  <si>
    <t>799</t>
  </si>
  <si>
    <t>Sanitární vybavení</t>
  </si>
  <si>
    <t>53</t>
  </si>
  <si>
    <t>799_S1</t>
  </si>
  <si>
    <t>D+M zrcadlo 400x600mm, vč. kotvení, pomocných prací, doplňků, přesná specifikace dle PD (Výpis Sanitární vybavení)</t>
  </si>
  <si>
    <t>767379120</t>
  </si>
  <si>
    <t>54</t>
  </si>
  <si>
    <t>799_S2</t>
  </si>
  <si>
    <t>D+M zásobník na tekuté mýdlo, vysoce odolný plast, vč. kotvení, pomocných prací, doplňků, přesná specifikace dle PD (Výpis Sanitární vybavení)</t>
  </si>
  <si>
    <t>677275921</t>
  </si>
  <si>
    <t>55</t>
  </si>
  <si>
    <t>799_S3</t>
  </si>
  <si>
    <t>D+M odpadkový koš, nerez, pomocných prací, doplňků, přesná specifikace dle PD (Výpis Sanitární vybavení)</t>
  </si>
  <si>
    <t>-559774555</t>
  </si>
  <si>
    <t>56</t>
  </si>
  <si>
    <t>799_S4</t>
  </si>
  <si>
    <t>D+M zásobník skládaných papírových ručníků 260x140x300mm, vysoce odolný plast, vč. kotvení, pomocných prací, doplňků, přesná specifikace dle PD (Výpis Sanitární vybavení)</t>
  </si>
  <si>
    <t>-230991167</t>
  </si>
  <si>
    <t>57</t>
  </si>
  <si>
    <t>799_S5</t>
  </si>
  <si>
    <t>D+M dvojháček nerez, vč. kotvení, pomocných prací, doplňků, přesná specifikace dle PD (Výpis Sanitární vybavení)</t>
  </si>
  <si>
    <t>-1031894102</t>
  </si>
  <si>
    <t>EL - Elektroinstalace</t>
  </si>
  <si>
    <t>MAT - Materiál</t>
  </si>
  <si>
    <t xml:space="preserve">    D1 - Instalační krabice (CPV 284 220 00-6)</t>
  </si>
  <si>
    <t xml:space="preserve">    D2 - Nosné prvky </t>
  </si>
  <si>
    <t xml:space="preserve">    D3 - Nosné prvky pro uložení vodičů (CPV 284 223 00-9)</t>
  </si>
  <si>
    <t xml:space="preserve">    D4 - Svítidla (CPV 315 000 00-1)</t>
  </si>
  <si>
    <t xml:space="preserve">    D5 - Vodiče (CPV 313 000 00-9)</t>
  </si>
  <si>
    <t xml:space="preserve">    D6 - Vypínače (CPV 312 120 00-5)</t>
  </si>
  <si>
    <t xml:space="preserve">    D7 - Zásuvky (CPV 312 241 00-3)</t>
  </si>
  <si>
    <t>D8 - Montáž (CPV 453 100 00-3)</t>
  </si>
  <si>
    <t xml:space="preserve">    D9 - Hodinové zúčtovací sazby</t>
  </si>
  <si>
    <t xml:space="preserve">    D10 - Montáže</t>
  </si>
  <si>
    <t xml:space="preserve">    D11 - Stavební práce</t>
  </si>
  <si>
    <t>MAT</t>
  </si>
  <si>
    <t>Materiál</t>
  </si>
  <si>
    <t>D1</t>
  </si>
  <si>
    <t>Instalační krabice (CPV 284 220 00-6)</t>
  </si>
  <si>
    <t>KO KRABICE KU 68 - 1902</t>
  </si>
  <si>
    <t>KS</t>
  </si>
  <si>
    <t>256</t>
  </si>
  <si>
    <t>64</t>
  </si>
  <si>
    <t>Krabice elektroinstalační rozbočovací vč. svorek</t>
  </si>
  <si>
    <t>ks</t>
  </si>
  <si>
    <t>D2</t>
  </si>
  <si>
    <t xml:space="preserve">Nosné prvky </t>
  </si>
  <si>
    <t>podlahový kanál do bet. podlahy 48x350x2000</t>
  </si>
  <si>
    <t>kusová délka 2m</t>
  </si>
  <si>
    <t>Přechodový díl z podlahového žlabu do stěny</t>
  </si>
  <si>
    <t>D3</t>
  </si>
  <si>
    <t>Nosné prvky pro uložení vodičů (CPV 284 223 00-9)</t>
  </si>
  <si>
    <t>KO TRUBKA 2316 PVC</t>
  </si>
  <si>
    <t>D4</t>
  </si>
  <si>
    <t>Svítidla (CPV 315 000 00-1)</t>
  </si>
  <si>
    <t>A1- LED svítidlo 50W / vestavné,opál, teple bílá,IP 20</t>
  </si>
  <si>
    <t>typ OMS, AD GRACRUX PV1 OPAL vestavné 600x600</t>
  </si>
  <si>
    <t>D5</t>
  </si>
  <si>
    <t>Vodiče (CPV 313 000 00-9)</t>
  </si>
  <si>
    <t>KABEL CYKY 3C x 1.5</t>
  </si>
  <si>
    <t>KABEL CYKY 3C x 2.5</t>
  </si>
  <si>
    <t>KABEL CYKY 5C x 1.5</t>
  </si>
  <si>
    <t>D6</t>
  </si>
  <si>
    <t>Vypínače (CPV 312 120 00-5)</t>
  </si>
  <si>
    <t>Vypínač TANGO 05 (komplet) barva - bílá</t>
  </si>
  <si>
    <t>D7</t>
  </si>
  <si>
    <t>Zásuvky (CPV 312 241 00-3)</t>
  </si>
  <si>
    <t>JBT Z 5518A-A2349 B TANGO KOMPLET 1x</t>
  </si>
  <si>
    <t>Podlahová zásuvková krabice BETTERMANN pro 12 zás. modulů osazena 8ks zás.230V (kompelt)</t>
  </si>
  <si>
    <t>D8</t>
  </si>
  <si>
    <t>Montáž (CPV 453 100 00-3)</t>
  </si>
  <si>
    <t>D9</t>
  </si>
  <si>
    <t>Koordinace s profesemi</t>
  </si>
  <si>
    <t xml:space="preserve">- před dokončením kabeláže nutno prověřit a odsouhlasit s jednotlivými profesemi polohy vývodů a způsob ovládání dodávaných zařízení a technologií. </t>
  </si>
  <si>
    <t>Pomocné práce,kompletace</t>
  </si>
  <si>
    <t>Převzetí pracoviště</t>
  </si>
  <si>
    <t>Spolupráce s investorem</t>
  </si>
  <si>
    <t>Úprava stávající elektroinstalace</t>
  </si>
  <si>
    <t>Výchozí revize s vypracováním revizní zprávy</t>
  </si>
  <si>
    <t>Zakreslení skutečného provedení</t>
  </si>
  <si>
    <t>D10</t>
  </si>
  <si>
    <t>Montáže</t>
  </si>
  <si>
    <t>Montáž svítidla</t>
  </si>
  <si>
    <t>Demontáž stávající elektroinstalace včetně likvidace materiálu</t>
  </si>
  <si>
    <t>Montáž krabice odbočné (KR 97) kruh. vč.zap</t>
  </si>
  <si>
    <t>Montáž LED svítidla interierového, stropní / přisazené</t>
  </si>
  <si>
    <t>montáž podlahových krabic BETTERMANN</t>
  </si>
  <si>
    <t>Montáž přístrojové krabice bez zapojení</t>
  </si>
  <si>
    <t>Montáž trubky ohebná el.instalační (pod) typ 23 48mm</t>
  </si>
  <si>
    <t>Položení kabelu pevně</t>
  </si>
  <si>
    <t>Položení kabelu pod omítku</t>
  </si>
  <si>
    <t>Zapojení vypínače zapuštěného</t>
  </si>
  <si>
    <t>58</t>
  </si>
  <si>
    <t>Zapojení zásuvky polozap./zapuštěné 10/16A 250V 2P+Z</t>
  </si>
  <si>
    <t>60</t>
  </si>
  <si>
    <t>D11</t>
  </si>
  <si>
    <t>Stavební práce</t>
  </si>
  <si>
    <t>Malba</t>
  </si>
  <si>
    <t>62</t>
  </si>
  <si>
    <t>Oprava stávající štukové výzdoby po instalaci kabelů</t>
  </si>
  <si>
    <t>Sekání zdi cihlové, kapsy-krab.&lt;100x100x50mm</t>
  </si>
  <si>
    <t>66</t>
  </si>
  <si>
    <t>Štuková omítka</t>
  </si>
  <si>
    <t>68</t>
  </si>
  <si>
    <t>Vysekání rýhy do stěny, omítka váp.š.do 50mm</t>
  </si>
  <si>
    <t>70</t>
  </si>
  <si>
    <t>Vysekání rýhy do stěny, omítka-cem.š.do 30mm</t>
  </si>
  <si>
    <t>72</t>
  </si>
  <si>
    <t>ZTI - Zdravotechnické instalace</t>
  </si>
  <si>
    <t xml:space="preserve">    721 - Zdravotechnika - vnitřní kanalizace</t>
  </si>
  <si>
    <t xml:space="preserve">    722 - Zdravotechnika - vnitřní vodovod</t>
  </si>
  <si>
    <t xml:space="preserve">    725 - Zdravotechnika - zařizovací předměty</t>
  </si>
  <si>
    <t>Odvoz suti a vybouraných hmot na skládku nebo meziskládku se složením, na vzdálenost do 1 km</t>
  </si>
  <si>
    <t>Odvoz suti a vybouraných hmot na skládku nebo meziskládku se složením, na vzdálenost Příplatek k ceně za každý další i započatý 1 km přes 1 km</t>
  </si>
  <si>
    <t>721</t>
  </si>
  <si>
    <t>Zdravotechnika - vnitřní kanalizace</t>
  </si>
  <si>
    <t>721171803</t>
  </si>
  <si>
    <t>Demontáž potrubí z novodurových trub odpadních nebo připojovacích do D 75</t>
  </si>
  <si>
    <t>721174043</t>
  </si>
  <si>
    <t>Potrubí z trub polypropylenových připojovací DN 50</t>
  </si>
  <si>
    <t>721194104</t>
  </si>
  <si>
    <t>Vyměření přípojek na potrubí vyvedení a upevnění odpadních výpustek DN 40</t>
  </si>
  <si>
    <t>721290112</t>
  </si>
  <si>
    <t>Zkouška těsnosti kanalizace v objektech vodou DN 150 nebo DN 200</t>
  </si>
  <si>
    <t>998721202</t>
  </si>
  <si>
    <t>Přesun hmot pro vnitřní kanalizace stanovený procentní sazbou (%) z ceny vodorovná dopravní vzdálenost do 50 m v objektech výšky přes 6 do 12 m</t>
  </si>
  <si>
    <t>%</t>
  </si>
  <si>
    <t>722</t>
  </si>
  <si>
    <t>Zdravotechnika - vnitřní vodovod</t>
  </si>
  <si>
    <t>722130803</t>
  </si>
  <si>
    <t>Demontáž potrubí z ocelových trubek pozinkovaných závitových přes 40 do DN 50</t>
  </si>
  <si>
    <t>722175002</t>
  </si>
  <si>
    <t>Potrubí z plastových trubek z polypropylenu PP-RCT svařovaných polyfúzně D 20 x 2,8</t>
  </si>
  <si>
    <t>722181251</t>
  </si>
  <si>
    <t>Ochrana potrubí termoizolačními trubicemi z pěnového polyetylenu PE přilepenými v příčných a podélných spojích, tloušťky izolace přes 20 do 25 mm, vnitřního průměru izolace DN do 22 mm</t>
  </si>
  <si>
    <t>722181812</t>
  </si>
  <si>
    <t>Demontáž ochrany potrubí plstěných pásů z trub, průměru do 50 mm</t>
  </si>
  <si>
    <t>722220121</t>
  </si>
  <si>
    <t>Armatury s jedním závitem nástěnky pro baterii G 1/2"</t>
  </si>
  <si>
    <t>pár</t>
  </si>
  <si>
    <t>722290229</t>
  </si>
  <si>
    <t>Zkoušky, proplach a desinfekce vodovodního potrubí zkoušky těsnosti vodovodního potrubí závitového přes DN 50 do DN 100</t>
  </si>
  <si>
    <t>722290234</t>
  </si>
  <si>
    <t>Zkoušky, proplach a desinfekce vodovodního potrubí proplach a desinfekce vodovodního potrubí do DN 80</t>
  </si>
  <si>
    <t>998722202</t>
  </si>
  <si>
    <t>Přesun hmot pro vnitřní vodovod stanovený procentní sazbou (%) z ceny vodorovná dopravní vzdálenost do 50 m v objektech výšky přes 6 do 12 m</t>
  </si>
  <si>
    <t>725</t>
  </si>
  <si>
    <t>Zdravotechnika - zařizovací předměty</t>
  </si>
  <si>
    <t>725210821</t>
  </si>
  <si>
    <t>Demontáž umyvadel bez výtokových armatur umyvadel</t>
  </si>
  <si>
    <t>725211602</t>
  </si>
  <si>
    <t>Umyvadla keramická bílá bez výtokových armatur připevněná na stěnu šrouby bez sloupu nebo krytu na sifon, šířka umyvadla 550 mm</t>
  </si>
  <si>
    <t>55145686</t>
  </si>
  <si>
    <t>baterie umyvadlová stojánková páková</t>
  </si>
  <si>
    <t>725590812</t>
  </si>
  <si>
    <t>Vnitrostaveništní přemístění vybouraných (demontovaných) hmot zařizovacích předmětů vodorovně do 100 m v objektech výšky přes 6 do 12 m</t>
  </si>
  <si>
    <t>725813111</t>
  </si>
  <si>
    <t>Ventily rohové bez připojovací trubičky nebo flexi hadičky G 1/2"</t>
  </si>
  <si>
    <t>725820801</t>
  </si>
  <si>
    <t>Demontáž baterií nástěnných do G 3/4</t>
  </si>
  <si>
    <t>998725202</t>
  </si>
  <si>
    <t>Přesun hmot pro zařizovací předměty stanovený procentní sazbou (%) z ceny vodorovná dopravní vzdálenost do 50 m v objektech výšky přes 6 do 12 m</t>
  </si>
  <si>
    <t>INT01 - Interier - část 1.</t>
  </si>
  <si>
    <t>OST - Ostatní</t>
  </si>
  <si>
    <t>OST</t>
  </si>
  <si>
    <t>Ostatní</t>
  </si>
  <si>
    <t>OST_OZN. - 04</t>
  </si>
  <si>
    <t>D+M 04 Skříň s nástavcem - 800x750mm x 2580mm, přesná specifikace viz PD - vč. 07</t>
  </si>
  <si>
    <t>-1032805428</t>
  </si>
  <si>
    <t>OST_OZN. - 05</t>
  </si>
  <si>
    <t>D+M 05 Skříňky policové na šanony - 800x400mm x 740mm, přesná specifikace viz PD - vč. 07</t>
  </si>
  <si>
    <t>846540422</t>
  </si>
  <si>
    <t>OST_OZN. - 06</t>
  </si>
  <si>
    <t>D+M 06 Skříňky policové na šanony se spec. horní pracovní deskou - 800x400mm x 740mm, přesná specifikace viz PD - vč. 07</t>
  </si>
  <si>
    <t>-1661430574</t>
  </si>
  <si>
    <t>OST_OZN. - 07</t>
  </si>
  <si>
    <t>D+M 07 Šatní sestava - 1700x500mm x 1870mm, přesná specifikace viz PD - vč. 07</t>
  </si>
  <si>
    <t>62422549</t>
  </si>
  <si>
    <t>OST_OZN. - 08a</t>
  </si>
  <si>
    <t>D+M 08a Koutek na vaření kávy - spodní skříňka 800x425mm x 740mm, přesná specifikace viz PD - vč. 07</t>
  </si>
  <si>
    <t>28509935</t>
  </si>
  <si>
    <t>OST_OZN. - 08b</t>
  </si>
  <si>
    <t>D+M 08b Koutek na vaření kávy - horní skříňka 800x336mm x 370mm, přesná specifikace viz PD - vč. 07</t>
  </si>
  <si>
    <t>542792742</t>
  </si>
  <si>
    <t>OST_OZN. - 10</t>
  </si>
  <si>
    <t>D+M 10 Stojan na mapy - 1000x540mm x 860mm, přesná specifikace viz PD - vč. 07</t>
  </si>
  <si>
    <t>1451313890</t>
  </si>
  <si>
    <t>OST_OZN. - 11</t>
  </si>
  <si>
    <t>D+M 11 Schůdky, přesná specifikace viz PD - vč. 07</t>
  </si>
  <si>
    <t>1041846349</t>
  </si>
  <si>
    <t>OST_X12</t>
  </si>
  <si>
    <t>D+M Skříň na uskladnění chemikálií,1950x950x500 mm, ořesná specifikace viz PD</t>
  </si>
  <si>
    <t>1750521384</t>
  </si>
  <si>
    <t>VON - Vedlejší a ostatní náklady</t>
  </si>
  <si>
    <t>VRN - Vedlejší rozpočtové náklady</t>
  </si>
  <si>
    <t>VRN</t>
  </si>
  <si>
    <t>Vedlejší rozpočtové náklady</t>
  </si>
  <si>
    <t>011503000</t>
  </si>
  <si>
    <t>Stavební průzkum bez rozlišení</t>
  </si>
  <si>
    <t>1024</t>
  </si>
  <si>
    <t>-1304806194</t>
  </si>
  <si>
    <t>013254000</t>
  </si>
  <si>
    <t>Dokumentace skutečného provedení stavby</t>
  </si>
  <si>
    <t>730901981</t>
  </si>
  <si>
    <t>013274000</t>
  </si>
  <si>
    <t>Pasportizace objektu před započetím prací</t>
  </si>
  <si>
    <t>1416218723</t>
  </si>
  <si>
    <t>035103001</t>
  </si>
  <si>
    <t>Pronájem ploch</t>
  </si>
  <si>
    <t>soubro</t>
  </si>
  <si>
    <t>314816660</t>
  </si>
  <si>
    <t>071103000</t>
  </si>
  <si>
    <t>Provoz investora</t>
  </si>
  <si>
    <t>-1607257830</t>
  </si>
  <si>
    <t>094103000</t>
  </si>
  <si>
    <t>Náklady na plánované vyklizení objektu</t>
  </si>
  <si>
    <t>-1842005463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</si>
</sst>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38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800080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</borders>
  <cellStyleXfs count="2">
    <xf numFmtId="0" fontId="0" fillId="0" borderId="0"/>
    <xf numFmtId="0" fontId="37" fillId="0" borderId="0" applyNumberFormat="0" applyFill="0" applyBorder="0" applyAlignment="0" applyProtection="0"/>
  </cellStyleXfs>
  <cellXfs count="283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/>
    <xf numFmtId="0" fontId="0" fillId="0" borderId="3" xfId="0" applyBorder="1" applyProtection="1"/>
    <xf numFmtId="0" fontId="0" fillId="0" borderId="0" xfId="0" applyProtection="1"/>
    <xf numFmtId="0" fontId="13" fillId="0" borderId="0" xfId="0" applyFont="1" applyAlignment="1" applyProtection="1">
      <alignment horizontal="left" vertical="center"/>
    </xf>
    <xf numFmtId="0" fontId="14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16" fillId="0" borderId="0" xfId="0" applyFont="1" applyAlignment="1">
      <alignment horizontal="left" vertical="top" wrapText="1"/>
    </xf>
    <xf numFmtId="0" fontId="3" fillId="0" borderId="0" xfId="0" applyFont="1" applyAlignment="1" applyProtection="1">
      <alignment horizontal="left" vertical="top"/>
    </xf>
    <xf numFmtId="0" fontId="3" fillId="0" borderId="0" xfId="0" applyFont="1" applyAlignment="1" applyProtection="1">
      <alignment horizontal="left" vertical="top" wrapText="1"/>
    </xf>
    <xf numFmtId="0" fontId="16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0" fontId="0" fillId="0" borderId="4" xfId="0" applyBorder="1" applyProtection="1"/>
    <xf numFmtId="0" fontId="0" fillId="0" borderId="0" xfId="0" applyFont="1" applyAlignment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7" fillId="0" borderId="5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/>
    </xf>
    <xf numFmtId="4" fontId="17" fillId="0" borderId="5" xfId="0" applyNumberFormat="1" applyFont="1" applyBorder="1" applyAlignment="1" applyProtection="1">
      <alignment vertical="center"/>
    </xf>
    <xf numFmtId="0" fontId="0" fillId="0" borderId="3" xfId="0" applyFont="1" applyBorder="1" applyAlignment="1">
      <alignment vertical="center"/>
    </xf>
    <xf numFmtId="0" fontId="1" fillId="0" borderId="0" xfId="0" applyFont="1" applyAlignment="1" applyProtection="1">
      <alignment horizontal="right" vertical="center"/>
    </xf>
    <xf numFmtId="0" fontId="1" fillId="0" borderId="3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left" vertical="center"/>
    </xf>
    <xf numFmtId="4" fontId="18" fillId="0" borderId="0" xfId="0" applyNumberFormat="1" applyFont="1" applyAlignment="1" applyProtection="1">
      <alignment vertical="center"/>
    </xf>
    <xf numFmtId="0" fontId="1" fillId="0" borderId="3" xfId="0" applyFont="1" applyBorder="1" applyAlignment="1">
      <alignment vertical="center"/>
    </xf>
    <xf numFmtId="0" fontId="18" fillId="0" borderId="0" xfId="0" applyFont="1" applyAlignment="1">
      <alignment horizontal="left" vertical="center"/>
    </xf>
    <xf numFmtId="0" fontId="0" fillId="3" borderId="0" xfId="0" applyFont="1" applyFill="1" applyAlignment="1" applyProtection="1">
      <alignment vertical="center"/>
    </xf>
    <xf numFmtId="0" fontId="4" fillId="3" borderId="6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center" vertical="center"/>
    </xf>
    <xf numFmtId="0" fontId="4" fillId="3" borderId="7" xfId="0" applyFont="1" applyFill="1" applyBorder="1" applyAlignment="1" applyProtection="1">
      <alignment horizontal="left" vertical="center"/>
    </xf>
    <xf numFmtId="4" fontId="4" fillId="3" borderId="7" xfId="0" applyNumberFormat="1" applyFont="1" applyFill="1" applyBorder="1" applyAlignment="1" applyProtection="1">
      <alignment vertical="center"/>
    </xf>
    <xf numFmtId="0" fontId="0" fillId="3" borderId="8" xfId="0" applyFont="1" applyFill="1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19" fillId="0" borderId="4" xfId="0" applyFont="1" applyBorder="1" applyAlignment="1" applyProtection="1">
      <alignment horizontal="left" vertical="center"/>
    </xf>
    <xf numFmtId="0" fontId="0" fillId="0" borderId="4" xfId="0" applyBorder="1" applyAlignment="1" applyProtection="1">
      <alignment vertical="center"/>
    </xf>
    <xf numFmtId="0" fontId="0" fillId="0" borderId="3" xfId="0" applyBorder="1" applyAlignment="1">
      <alignment vertical="center"/>
    </xf>
    <xf numFmtId="0" fontId="1" fillId="0" borderId="5" xfId="0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vertical="center"/>
    </xf>
    <xf numFmtId="0" fontId="0" fillId="0" borderId="9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3" xfId="0" applyFont="1" applyBorder="1" applyAlignment="1">
      <alignment vertical="center"/>
    </xf>
    <xf numFmtId="0" fontId="17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20" fillId="0" borderId="11" xfId="0" applyFont="1" applyBorder="1" applyAlignment="1">
      <alignment horizontal="center" vertical="center"/>
    </xf>
    <xf numFmtId="0" fontId="20" fillId="0" borderId="12" xfId="0" applyFont="1" applyBorder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21" fillId="0" borderId="14" xfId="0" applyFont="1" applyBorder="1" applyAlignment="1">
      <alignment horizontal="left" vertical="center"/>
    </xf>
    <xf numFmtId="0" fontId="21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21" fillId="0" borderId="14" xfId="0" applyFont="1" applyBorder="1" applyAlignment="1" applyProtection="1">
      <alignment horizontal="left" vertical="center"/>
    </xf>
    <xf numFmtId="0" fontId="21" fillId="0" borderId="0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22" fillId="4" borderId="6" xfId="0" applyFont="1" applyFill="1" applyBorder="1" applyAlignment="1" applyProtection="1">
      <alignment horizontal="center" vertical="center"/>
    </xf>
    <xf numFmtId="0" fontId="22" fillId="4" borderId="7" xfId="0" applyFont="1" applyFill="1" applyBorder="1" applyAlignment="1" applyProtection="1">
      <alignment horizontal="left" vertical="center"/>
    </xf>
    <xf numFmtId="0" fontId="0" fillId="4" borderId="7" xfId="0" applyFont="1" applyFill="1" applyBorder="1" applyAlignment="1" applyProtection="1">
      <alignment vertical="center"/>
    </xf>
    <xf numFmtId="0" fontId="22" fillId="4" borderId="7" xfId="0" applyFont="1" applyFill="1" applyBorder="1" applyAlignment="1" applyProtection="1">
      <alignment horizontal="center" vertical="center"/>
    </xf>
    <xf numFmtId="0" fontId="22" fillId="4" borderId="7" xfId="0" applyFont="1" applyFill="1" applyBorder="1" applyAlignment="1" applyProtection="1">
      <alignment horizontal="right" vertical="center"/>
    </xf>
    <xf numFmtId="0" fontId="22" fillId="4" borderId="8" xfId="0" applyFont="1" applyFill="1" applyBorder="1" applyAlignment="1" applyProtection="1">
      <alignment horizontal="left" vertical="center"/>
    </xf>
    <xf numFmtId="0" fontId="22" fillId="4" borderId="0" xfId="0" applyFont="1" applyFill="1" applyAlignment="1" applyProtection="1">
      <alignment horizontal="center" vertical="center"/>
    </xf>
    <xf numFmtId="0" fontId="23" fillId="0" borderId="16" xfId="0" applyFont="1" applyBorder="1" applyAlignment="1" applyProtection="1">
      <alignment horizontal="center" vertical="center" wrapText="1"/>
    </xf>
    <xf numFmtId="0" fontId="23" fillId="0" borderId="17" xfId="0" applyFont="1" applyBorder="1" applyAlignment="1" applyProtection="1">
      <alignment horizontal="center" vertical="center" wrapText="1"/>
    </xf>
    <xf numFmtId="0" fontId="23" fillId="0" borderId="18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24" fillId="0" borderId="0" xfId="0" applyFont="1" applyAlignment="1" applyProtection="1">
      <alignment horizontal="left" vertical="center"/>
    </xf>
    <xf numFmtId="0" fontId="24" fillId="0" borderId="0" xfId="0" applyFont="1" applyAlignment="1" applyProtection="1">
      <alignment vertical="center"/>
    </xf>
    <xf numFmtId="4" fontId="24" fillId="0" borderId="0" xfId="0" applyNumberFormat="1" applyFont="1" applyAlignment="1" applyProtection="1">
      <alignment horizontal="right" vertical="center"/>
    </xf>
    <xf numFmtId="4" fontId="24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3" xfId="0" applyFont="1" applyBorder="1" applyAlignment="1">
      <alignment vertical="center"/>
    </xf>
    <xf numFmtId="4" fontId="20" fillId="0" borderId="14" xfId="0" applyNumberFormat="1" applyFont="1" applyBorder="1" applyAlignment="1" applyProtection="1">
      <alignment vertical="center"/>
    </xf>
    <xf numFmtId="4" fontId="20" fillId="0" borderId="0" xfId="0" applyNumberFormat="1" applyFont="1" applyBorder="1" applyAlignment="1" applyProtection="1">
      <alignment vertical="center"/>
    </xf>
    <xf numFmtId="166" fontId="20" fillId="0" borderId="0" xfId="0" applyNumberFormat="1" applyFont="1" applyBorder="1" applyAlignment="1" applyProtection="1">
      <alignment vertical="center"/>
    </xf>
    <xf numFmtId="4" fontId="20" fillId="0" borderId="1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26" fillId="0" borderId="0" xfId="1" applyFont="1" applyAlignment="1">
      <alignment horizontal="center" vertical="center"/>
    </xf>
    <xf numFmtId="0" fontId="5" fillId="0" borderId="3" xfId="0" applyFont="1" applyBorder="1" applyAlignment="1" applyProtection="1">
      <alignment vertical="center"/>
    </xf>
    <xf numFmtId="0" fontId="27" fillId="0" borderId="0" xfId="0" applyFont="1" applyAlignment="1" applyProtection="1">
      <alignment vertical="center"/>
    </xf>
    <xf numFmtId="0" fontId="27" fillId="0" borderId="0" xfId="0" applyFont="1" applyAlignment="1" applyProtection="1">
      <alignment horizontal="left" vertical="center" wrapText="1"/>
    </xf>
    <xf numFmtId="0" fontId="28" fillId="0" borderId="0" xfId="0" applyFont="1" applyAlignment="1" applyProtection="1">
      <alignment vertical="center"/>
    </xf>
    <xf numFmtId="4" fontId="28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3" xfId="0" applyFont="1" applyBorder="1" applyAlignment="1">
      <alignment vertical="center"/>
    </xf>
    <xf numFmtId="4" fontId="29" fillId="0" borderId="14" xfId="0" applyNumberFormat="1" applyFont="1" applyBorder="1" applyAlignment="1" applyProtection="1">
      <alignment vertical="center"/>
    </xf>
    <xf numFmtId="4" fontId="29" fillId="0" borderId="0" xfId="0" applyNumberFormat="1" applyFont="1" applyBorder="1" applyAlignment="1" applyProtection="1">
      <alignment vertical="center"/>
    </xf>
    <xf numFmtId="166" fontId="29" fillId="0" borderId="0" xfId="0" applyNumberFormat="1" applyFont="1" applyBorder="1" applyAlignment="1" applyProtection="1">
      <alignment vertical="center"/>
    </xf>
    <xf numFmtId="4" fontId="29" fillId="0" borderId="15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4" fontId="29" fillId="0" borderId="19" xfId="0" applyNumberFormat="1" applyFont="1" applyBorder="1" applyAlignment="1" applyProtection="1">
      <alignment vertical="center"/>
    </xf>
    <xf numFmtId="4" fontId="29" fillId="0" borderId="20" xfId="0" applyNumberFormat="1" applyFont="1" applyBorder="1" applyAlignment="1" applyProtection="1">
      <alignment vertical="center"/>
    </xf>
    <xf numFmtId="166" fontId="29" fillId="0" borderId="20" xfId="0" applyNumberFormat="1" applyFont="1" applyBorder="1" applyAlignment="1" applyProtection="1">
      <alignment vertical="center"/>
    </xf>
    <xf numFmtId="4" fontId="29" fillId="0" borderId="21" xfId="0" applyNumberFormat="1" applyFont="1" applyBorder="1" applyAlignment="1" applyProtection="1">
      <alignment vertical="center"/>
    </xf>
    <xf numFmtId="0" fontId="0" fillId="0" borderId="1" xfId="0" applyBorder="1"/>
    <xf numFmtId="0" fontId="0" fillId="0" borderId="2" xfId="0" applyBorder="1"/>
    <xf numFmtId="0" fontId="13" fillId="0" borderId="0" xfId="0" applyFont="1" applyAlignment="1">
      <alignment horizontal="left" vertical="center"/>
    </xf>
    <xf numFmtId="0" fontId="30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0" fillId="0" borderId="3" xfId="0" applyBorder="1" applyAlignment="1">
      <alignment vertical="center" wrapText="1"/>
    </xf>
    <xf numFmtId="0" fontId="0" fillId="0" borderId="12" xfId="0" applyFont="1" applyBorder="1" applyAlignment="1">
      <alignment vertical="center"/>
    </xf>
    <xf numFmtId="0" fontId="17" fillId="0" borderId="0" xfId="0" applyFont="1" applyAlignment="1">
      <alignment horizontal="left" vertical="center"/>
    </xf>
    <xf numFmtId="4" fontId="24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21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9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1" fillId="0" borderId="0" xfId="0" applyFont="1" applyAlignment="1" applyProtection="1">
      <alignment horizontal="left" vertical="center" wrapText="1"/>
    </xf>
    <xf numFmtId="0" fontId="22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22" fillId="4" borderId="0" xfId="0" applyFont="1" applyFill="1" applyAlignment="1" applyProtection="1">
      <alignment horizontal="right" vertical="center"/>
    </xf>
    <xf numFmtId="0" fontId="31" fillId="0" borderId="0" xfId="0" applyFont="1" applyAlignment="1" applyProtection="1">
      <alignment horizontal="left" vertical="center"/>
    </xf>
    <xf numFmtId="0" fontId="6" fillId="0" borderId="3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0" xfId="0" applyFont="1" applyBorder="1" applyAlignment="1" applyProtection="1">
      <alignment horizontal="left" vertical="center"/>
    </xf>
    <xf numFmtId="0" fontId="6" fillId="0" borderId="20" xfId="0" applyFont="1" applyBorder="1" applyAlignment="1" applyProtection="1">
      <alignment vertical="center"/>
    </xf>
    <xf numFmtId="4" fontId="6" fillId="0" borderId="20" xfId="0" applyNumberFormat="1" applyFont="1" applyBorder="1" applyAlignment="1" applyProtection="1">
      <alignment vertical="center"/>
    </xf>
    <xf numFmtId="0" fontId="6" fillId="0" borderId="3" xfId="0" applyFont="1" applyBorder="1" applyAlignment="1">
      <alignment vertical="center"/>
    </xf>
    <xf numFmtId="0" fontId="7" fillId="0" borderId="3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20" xfId="0" applyFont="1" applyBorder="1" applyAlignment="1" applyProtection="1">
      <alignment horizontal="left" vertical="center"/>
    </xf>
    <xf numFmtId="0" fontId="7" fillId="0" borderId="20" xfId="0" applyFont="1" applyBorder="1" applyAlignment="1" applyProtection="1">
      <alignment vertical="center"/>
    </xf>
    <xf numFmtId="4" fontId="7" fillId="0" borderId="20" xfId="0" applyNumberFormat="1" applyFont="1" applyBorder="1" applyAlignment="1" applyProtection="1">
      <alignment vertical="center"/>
    </xf>
    <xf numFmtId="0" fontId="7" fillId="0" borderId="3" xfId="0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 applyProtection="1">
      <alignment horizontal="center" vertical="center" wrapText="1"/>
    </xf>
    <xf numFmtId="0" fontId="22" fillId="4" borderId="16" xfId="0" applyFont="1" applyFill="1" applyBorder="1" applyAlignment="1" applyProtection="1">
      <alignment horizontal="center" vertical="center" wrapText="1"/>
    </xf>
    <xf numFmtId="0" fontId="22" fillId="4" borderId="17" xfId="0" applyFont="1" applyFill="1" applyBorder="1" applyAlignment="1" applyProtection="1">
      <alignment horizontal="center" vertical="center" wrapText="1"/>
    </xf>
    <xf numFmtId="0" fontId="22" fillId="4" borderId="18" xfId="0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4" fillId="0" borderId="0" xfId="0" applyNumberFormat="1" applyFont="1" applyAlignment="1" applyProtection="1"/>
    <xf numFmtId="0" fontId="0" fillId="0" borderId="12" xfId="0" applyBorder="1" applyAlignment="1" applyProtection="1">
      <alignment vertical="center"/>
    </xf>
    <xf numFmtId="166" fontId="32" fillId="0" borderId="12" xfId="0" applyNumberFormat="1" applyFont="1" applyBorder="1" applyAlignment="1" applyProtection="1"/>
    <xf numFmtId="166" fontId="32" fillId="0" borderId="13" xfId="0" applyNumberFormat="1" applyFont="1" applyBorder="1" applyAlignment="1" applyProtection="1"/>
    <xf numFmtId="4" fontId="33" fillId="0" borderId="0" xfId="0" applyNumberFormat="1" applyFont="1" applyAlignment="1">
      <alignment vertical="center"/>
    </xf>
    <xf numFmtId="0" fontId="8" fillId="0" borderId="3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3" xfId="0" applyFont="1" applyBorder="1" applyAlignment="1"/>
    <xf numFmtId="0" fontId="8" fillId="0" borderId="14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5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22" fillId="0" borderId="22" xfId="0" applyFont="1" applyBorder="1" applyAlignment="1" applyProtection="1">
      <alignment horizontal="center" vertical="center"/>
    </xf>
    <xf numFmtId="49" fontId="22" fillId="0" borderId="22" xfId="0" applyNumberFormat="1" applyFont="1" applyBorder="1" applyAlignment="1" applyProtection="1">
      <alignment horizontal="left" vertical="center" wrapText="1"/>
    </xf>
    <xf numFmtId="0" fontId="22" fillId="0" borderId="22" xfId="0" applyFont="1" applyBorder="1" applyAlignment="1" applyProtection="1">
      <alignment horizontal="left" vertical="center" wrapText="1"/>
    </xf>
    <xf numFmtId="0" fontId="22" fillId="0" borderId="22" xfId="0" applyFont="1" applyBorder="1" applyAlignment="1" applyProtection="1">
      <alignment horizontal="center" vertical="center" wrapText="1"/>
    </xf>
    <xf numFmtId="167" fontId="22" fillId="0" borderId="22" xfId="0" applyNumberFormat="1" applyFont="1" applyBorder="1" applyAlignment="1" applyProtection="1">
      <alignment vertical="center"/>
    </xf>
    <xf numFmtId="4" fontId="22" fillId="2" borderId="22" xfId="0" applyNumberFormat="1" applyFont="1" applyFill="1" applyBorder="1" applyAlignment="1" applyProtection="1">
      <alignment vertical="center"/>
      <protection locked="0"/>
    </xf>
    <xf numFmtId="4" fontId="22" fillId="0" borderId="22" xfId="0" applyNumberFormat="1" applyFont="1" applyBorder="1" applyAlignment="1" applyProtection="1">
      <alignment vertical="center"/>
    </xf>
    <xf numFmtId="0" fontId="23" fillId="2" borderId="14" xfId="0" applyFont="1" applyFill="1" applyBorder="1" applyAlignment="1" applyProtection="1">
      <alignment horizontal="left" vertical="center"/>
      <protection locked="0"/>
    </xf>
    <xf numFmtId="0" fontId="23" fillId="0" borderId="0" xfId="0" applyFont="1" applyBorder="1" applyAlignment="1" applyProtection="1">
      <alignment horizontal="center" vertical="center"/>
    </xf>
    <xf numFmtId="166" fontId="23" fillId="0" borderId="0" xfId="0" applyNumberFormat="1" applyFont="1" applyBorder="1" applyAlignment="1" applyProtection="1">
      <alignment vertical="center"/>
    </xf>
    <xf numFmtId="166" fontId="23" fillId="0" borderId="15" xfId="0" applyNumberFormat="1" applyFont="1" applyBorder="1" applyAlignment="1" applyProtection="1">
      <alignment vertical="center"/>
    </xf>
    <xf numFmtId="0" fontId="22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9" fillId="0" borderId="3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34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0" fontId="9" fillId="0" borderId="0" xfId="0" applyFont="1" applyAlignment="1" applyProtection="1">
      <alignment vertical="center"/>
      <protection locked="0"/>
    </xf>
    <xf numFmtId="0" fontId="9" fillId="0" borderId="3" xfId="0" applyFont="1" applyBorder="1" applyAlignment="1">
      <alignment vertical="center"/>
    </xf>
    <xf numFmtId="0" fontId="9" fillId="0" borderId="14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10" fillId="0" borderId="3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167" fontId="10" fillId="0" borderId="0" xfId="0" applyNumberFormat="1" applyFont="1" applyAlignment="1" applyProtection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3" xfId="0" applyFont="1" applyBorder="1" applyAlignment="1">
      <alignment vertical="center"/>
    </xf>
    <xf numFmtId="0" fontId="10" fillId="0" borderId="14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5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11" fillId="0" borderId="3" xfId="0" applyFont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horizontal="left" vertical="center" wrapText="1"/>
    </xf>
    <xf numFmtId="167" fontId="11" fillId="0" borderId="0" xfId="0" applyNumberFormat="1" applyFont="1" applyAlignment="1" applyProtection="1">
      <alignment vertical="center"/>
    </xf>
    <xf numFmtId="0" fontId="11" fillId="0" borderId="0" xfId="0" applyFont="1" applyAlignment="1" applyProtection="1">
      <alignment vertical="center"/>
      <protection locked="0"/>
    </xf>
    <xf numFmtId="0" fontId="11" fillId="0" borderId="3" xfId="0" applyFont="1" applyBorder="1" applyAlignment="1">
      <alignment vertical="center"/>
    </xf>
    <xf numFmtId="0" fontId="11" fillId="0" borderId="14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11" fillId="0" borderId="15" xfId="0" applyFont="1" applyBorder="1" applyAlignment="1" applyProtection="1">
      <alignment vertical="center"/>
    </xf>
    <xf numFmtId="0" fontId="11" fillId="0" borderId="0" xfId="0" applyFont="1" applyAlignment="1">
      <alignment horizontal="left" vertical="center"/>
    </xf>
    <xf numFmtId="0" fontId="11" fillId="0" borderId="19" xfId="0" applyFont="1" applyBorder="1" applyAlignment="1" applyProtection="1">
      <alignment vertical="center"/>
    </xf>
    <xf numFmtId="0" fontId="11" fillId="0" borderId="20" xfId="0" applyFont="1" applyBorder="1" applyAlignment="1" applyProtection="1">
      <alignment vertical="center"/>
    </xf>
    <xf numFmtId="0" fontId="11" fillId="0" borderId="21" xfId="0" applyFont="1" applyBorder="1" applyAlignment="1" applyProtection="1">
      <alignment vertical="center"/>
    </xf>
    <xf numFmtId="0" fontId="35" fillId="0" borderId="22" xfId="0" applyFont="1" applyBorder="1" applyAlignment="1" applyProtection="1">
      <alignment horizontal="center" vertical="center"/>
    </xf>
    <xf numFmtId="49" fontId="35" fillId="0" borderId="22" xfId="0" applyNumberFormat="1" applyFont="1" applyBorder="1" applyAlignment="1" applyProtection="1">
      <alignment horizontal="left" vertical="center" wrapText="1"/>
    </xf>
    <xf numFmtId="0" fontId="35" fillId="0" borderId="22" xfId="0" applyFont="1" applyBorder="1" applyAlignment="1" applyProtection="1">
      <alignment horizontal="left" vertical="center" wrapText="1"/>
    </xf>
    <xf numFmtId="0" fontId="35" fillId="0" borderId="22" xfId="0" applyFont="1" applyBorder="1" applyAlignment="1" applyProtection="1">
      <alignment horizontal="center" vertical="center" wrapText="1"/>
    </xf>
    <xf numFmtId="167" fontId="35" fillId="0" borderId="22" xfId="0" applyNumberFormat="1" applyFont="1" applyBorder="1" applyAlignment="1" applyProtection="1">
      <alignment vertical="center"/>
    </xf>
    <xf numFmtId="4" fontId="35" fillId="2" borderId="22" xfId="0" applyNumberFormat="1" applyFont="1" applyFill="1" applyBorder="1" applyAlignment="1" applyProtection="1">
      <alignment vertical="center"/>
      <protection locked="0"/>
    </xf>
    <xf numFmtId="4" fontId="35" fillId="0" borderId="22" xfId="0" applyNumberFormat="1" applyFont="1" applyBorder="1" applyAlignment="1" applyProtection="1">
      <alignment vertical="center"/>
    </xf>
    <xf numFmtId="0" fontId="36" fillId="0" borderId="3" xfId="0" applyFont="1" applyBorder="1" applyAlignment="1">
      <alignment vertical="center"/>
    </xf>
    <xf numFmtId="0" fontId="35" fillId="2" borderId="14" xfId="0" applyFont="1" applyFill="1" applyBorder="1" applyAlignment="1" applyProtection="1">
      <alignment horizontal="left" vertical="center"/>
      <protection locked="0"/>
    </xf>
    <xf numFmtId="0" fontId="35" fillId="0" borderId="0" xfId="0" applyFont="1" applyBorder="1" applyAlignment="1" applyProtection="1">
      <alignment horizontal="center" vertical="center"/>
    </xf>
    <xf numFmtId="0" fontId="23" fillId="2" borderId="19" xfId="0" applyFont="1" applyFill="1" applyBorder="1" applyAlignment="1" applyProtection="1">
      <alignment horizontal="left" vertical="center"/>
      <protection locked="0"/>
    </xf>
    <xf numFmtId="0" fontId="23" fillId="0" borderId="20" xfId="0" applyFont="1" applyBorder="1" applyAlignment="1" applyProtection="1">
      <alignment horizontal="center" vertical="center"/>
    </xf>
    <xf numFmtId="0" fontId="0" fillId="0" borderId="20" xfId="0" applyFont="1" applyBorder="1" applyAlignment="1" applyProtection="1">
      <alignment vertical="center"/>
    </xf>
    <xf numFmtId="166" fontId="23" fillId="0" borderId="20" xfId="0" applyNumberFormat="1" applyFont="1" applyBorder="1" applyAlignment="1" applyProtection="1">
      <alignment vertical="center"/>
    </xf>
    <xf numFmtId="166" fontId="23" fillId="0" borderId="21" xfId="0" applyNumberFormat="1" applyFont="1" applyBorder="1" applyAlignment="1" applyProtection="1">
      <alignment vertical="center"/>
    </xf>
    <xf numFmtId="167" fontId="22" fillId="2" borderId="22" xfId="0" applyNumberFormat="1" applyFont="1" applyFill="1" applyBorder="1" applyAlignment="1" applyProtection="1">
      <alignment vertical="center"/>
      <protection locked="0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worksheet" Target="worksheets/sheet6.xml" /><Relationship Id="rId7" Type="http://schemas.openxmlformats.org/officeDocument/2006/relationships/worksheet" Target="worksheets/sheet7.xml" /><Relationship Id="rId8" Type="http://schemas.openxmlformats.org/officeDocument/2006/relationships/styles" Target="styles.xml" /><Relationship Id="rId9" Type="http://schemas.openxmlformats.org/officeDocument/2006/relationships/theme" Target="theme/theme1.xml" /><Relationship Id="rId10" Type="http://schemas.openxmlformats.org/officeDocument/2006/relationships/calcChain" Target="calcChain.xml" /><Relationship Id="rId11" Type="http://schemas.openxmlformats.org/officeDocument/2006/relationships/sharedStrings" Target="sharedStrings.xml" /></Relationships>
</file>

<file path=xl/drawings/_rels/drawing1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2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3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4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5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6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7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_rels/sheet3.xml.rels>&#65279;<?xml version="1.0" encoding="utf-8"?><Relationships xmlns="http://schemas.openxmlformats.org/package/2006/relationships"><Relationship Id="rId1" Type="http://schemas.openxmlformats.org/officeDocument/2006/relationships/drawing" Target="../drawings/drawing3.xml" /></Relationships>
</file>

<file path=xl/worksheets/_rels/sheet4.xml.rels>&#65279;<?xml version="1.0" encoding="utf-8"?><Relationships xmlns="http://schemas.openxmlformats.org/package/2006/relationships"><Relationship Id="rId1" Type="http://schemas.openxmlformats.org/officeDocument/2006/relationships/drawing" Target="../drawings/drawing4.xml" /></Relationships>
</file>

<file path=xl/worksheets/_rels/sheet5.xml.rels>&#65279;<?xml version="1.0" encoding="utf-8"?><Relationships xmlns="http://schemas.openxmlformats.org/package/2006/relationships"><Relationship Id="rId1" Type="http://schemas.openxmlformats.org/officeDocument/2006/relationships/drawing" Target="../drawings/drawing5.xml" /></Relationships>
</file>

<file path=xl/worksheets/_rels/sheet6.xml.rels>&#65279;<?xml version="1.0" encoding="utf-8"?><Relationships xmlns="http://schemas.openxmlformats.org/package/2006/relationships"><Relationship Id="rId1" Type="http://schemas.openxmlformats.org/officeDocument/2006/relationships/drawing" Target="../drawings/drawing6.xml" /></Relationships>
</file>

<file path=xl/worksheets/_rels/sheet7.xml.rels>&#65279;<?xml version="1.0" encoding="utf-8"?><Relationships xmlns="http://schemas.openxmlformats.org/package/2006/relationships"><Relationship Id="rId1" Type="http://schemas.openxmlformats.org/officeDocument/2006/relationships/drawing" Target="../drawings/drawing7.x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2.660156" style="1" customWidth="1"/>
    <col min="5" max="5" width="2.660156" style="1" customWidth="1"/>
    <col min="6" max="6" width="2.660156" style="1" customWidth="1"/>
    <col min="7" max="7" width="2.660156" style="1" customWidth="1"/>
    <col min="8" max="8" width="2.660156" style="1" customWidth="1"/>
    <col min="9" max="9" width="2.660156" style="1" customWidth="1"/>
    <col min="10" max="10" width="2.660156" style="1" customWidth="1"/>
    <col min="11" max="11" width="2.660156" style="1" customWidth="1"/>
    <col min="12" max="12" width="2.660156" style="1" customWidth="1"/>
    <col min="13" max="13" width="2.660156" style="1" customWidth="1"/>
    <col min="14" max="14" width="2.660156" style="1" customWidth="1"/>
    <col min="15" max="15" width="2.660156" style="1" customWidth="1"/>
    <col min="16" max="16" width="2.660156" style="1" customWidth="1"/>
    <col min="17" max="17" width="2.660156" style="1" customWidth="1"/>
    <col min="18" max="18" width="2.660156" style="1" customWidth="1"/>
    <col min="19" max="19" width="2.660156" style="1" customWidth="1"/>
    <col min="20" max="20" width="2.660156" style="1" customWidth="1"/>
    <col min="21" max="21" width="2.660156" style="1" customWidth="1"/>
    <col min="22" max="22" width="2.660156" style="1" customWidth="1"/>
    <col min="23" max="23" width="2.660156" style="1" customWidth="1"/>
    <col min="24" max="24" width="2.660156" style="1" customWidth="1"/>
    <col min="25" max="25" width="2.660156" style="1" customWidth="1"/>
    <col min="26" max="26" width="2.660156" style="1" customWidth="1"/>
    <col min="27" max="27" width="2.660156" style="1" customWidth="1"/>
    <col min="28" max="28" width="2.660156" style="1" customWidth="1"/>
    <col min="29" max="29" width="2.660156" style="1" customWidth="1"/>
    <col min="30" max="30" width="2.660156" style="1" customWidth="1"/>
    <col min="31" max="31" width="2.660156" style="1" customWidth="1"/>
    <col min="32" max="32" width="2.660156" style="1" customWidth="1"/>
    <col min="33" max="33" width="2.660156" style="1" customWidth="1"/>
    <col min="34" max="34" width="3.332031" style="1" customWidth="1"/>
    <col min="35" max="35" width="31.66016" style="1" customWidth="1"/>
    <col min="36" max="36" width="2.5" style="1" customWidth="1"/>
    <col min="37" max="37" width="2.5" style="1" customWidth="1"/>
    <col min="38" max="38" width="8.332031" style="1" customWidth="1"/>
    <col min="39" max="39" width="3.332031" style="1" customWidth="1"/>
    <col min="40" max="40" width="13.33203" style="1" customWidth="1"/>
    <col min="41" max="41" width="7.5" style="1" customWidth="1"/>
    <col min="42" max="42" width="4.160156" style="1" customWidth="1"/>
    <col min="43" max="43" width="15.66016" style="1" hidden="1" customWidth="1"/>
    <col min="44" max="44" width="13.66016" style="1" customWidth="1"/>
    <col min="45" max="45" width="25.83203" style="1" hidden="1" customWidth="1"/>
    <col min="46" max="46" width="25.83203" style="1" hidden="1" customWidth="1"/>
    <col min="47" max="47" width="25.83203" style="1" hidden="1" customWidth="1"/>
    <col min="48" max="48" width="21.66016" style="1" hidden="1" customWidth="1"/>
    <col min="49" max="49" width="21.66016" style="1" hidden="1" customWidth="1"/>
    <col min="50" max="50" width="25" style="1" hidden="1" customWidth="1"/>
    <col min="51" max="51" width="25" style="1" hidden="1" customWidth="1"/>
    <col min="52" max="52" width="21.66016" style="1" hidden="1" customWidth="1"/>
    <col min="53" max="53" width="19.16016" style="1" hidden="1" customWidth="1"/>
    <col min="54" max="54" width="25" style="1" hidden="1" customWidth="1"/>
    <col min="55" max="55" width="21.66016" style="1" hidden="1" customWidth="1"/>
    <col min="56" max="56" width="19.16016" style="1" hidden="1" customWidth="1"/>
    <col min="57" max="57" width="66.5" style="1" customWidth="1"/>
    <col min="71" max="71" width="9.332031" style="1" hidden="1"/>
    <col min="72" max="72" width="9.332031" style="1" hidden="1"/>
    <col min="73" max="73" width="9.332031" style="1" hidden="1"/>
    <col min="74" max="74" width="9.332031" style="1" hidden="1"/>
    <col min="75" max="75" width="9.332031" style="1" hidden="1"/>
    <col min="76" max="76" width="9.332031" style="1" hidden="1"/>
    <col min="77" max="77" width="9.332031" style="1" hidden="1"/>
    <col min="78" max="78" width="9.332031" style="1" hidden="1"/>
    <col min="79" max="79" width="9.332031" style="1" hidden="1"/>
    <col min="80" max="80" width="9.332031" style="1" hidden="1"/>
    <col min="81" max="81" width="9.332031" style="1" hidden="1"/>
    <col min="82" max="82" width="9.332031" style="1" hidden="1"/>
    <col min="83" max="83" width="9.332031" style="1" hidden="1"/>
    <col min="84" max="84" width="9.332031" style="1" hidden="1"/>
    <col min="85" max="85" width="9.332031" style="1" hidden="1"/>
    <col min="86" max="86" width="9.332031" style="1" hidden="1"/>
    <col min="87" max="87" width="9.332031" style="1" hidden="1"/>
    <col min="88" max="88" width="9.332031" style="1" hidden="1"/>
    <col min="89" max="89" width="9.332031" style="1" hidden="1"/>
    <col min="90" max="90" width="9.332031" style="1" hidden="1"/>
    <col min="91" max="91" width="9.332031" style="1" hidden="1"/>
  </cols>
  <sheetData>
    <row r="1">
      <c r="A1" s="16" t="s">
        <v>0</v>
      </c>
      <c r="AZ1" s="16" t="s">
        <v>1</v>
      </c>
      <c r="BA1" s="16" t="s">
        <v>2</v>
      </c>
      <c r="BB1" s="16" t="s">
        <v>3</v>
      </c>
      <c r="BT1" s="16" t="s">
        <v>4</v>
      </c>
      <c r="BU1" s="16" t="s">
        <v>4</v>
      </c>
      <c r="BV1" s="16" t="s">
        <v>5</v>
      </c>
    </row>
    <row r="2" s="1" customFormat="1" ht="36.96" customHeight="1"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S2" s="17" t="s">
        <v>6</v>
      </c>
      <c r="BT2" s="17" t="s">
        <v>7</v>
      </c>
    </row>
    <row r="3" s="1" customFormat="1" ht="6.96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20"/>
      <c r="BS3" s="17" t="s">
        <v>6</v>
      </c>
      <c r="BT3" s="17" t="s">
        <v>8</v>
      </c>
    </row>
    <row r="4" s="1" customFormat="1" ht="24.96" customHeight="1">
      <c r="B4" s="21"/>
      <c r="C4" s="22"/>
      <c r="D4" s="23" t="s">
        <v>9</v>
      </c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0"/>
      <c r="AS4" s="24" t="s">
        <v>10</v>
      </c>
      <c r="BE4" s="25" t="s">
        <v>11</v>
      </c>
      <c r="BS4" s="17" t="s">
        <v>12</v>
      </c>
    </row>
    <row r="5" s="1" customFormat="1" ht="12" customHeight="1">
      <c r="B5" s="21"/>
      <c r="C5" s="22"/>
      <c r="D5" s="26" t="s">
        <v>13</v>
      </c>
      <c r="E5" s="22"/>
      <c r="F5" s="22"/>
      <c r="G5" s="22"/>
      <c r="H5" s="22"/>
      <c r="I5" s="22"/>
      <c r="J5" s="22"/>
      <c r="K5" s="27" t="s">
        <v>14</v>
      </c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0"/>
      <c r="BE5" s="28" t="s">
        <v>15</v>
      </c>
      <c r="BS5" s="17" t="s">
        <v>6</v>
      </c>
    </row>
    <row r="6" s="1" customFormat="1" ht="36.96" customHeight="1">
      <c r="B6" s="21"/>
      <c r="C6" s="22"/>
      <c r="D6" s="29" t="s">
        <v>16</v>
      </c>
      <c r="E6" s="22"/>
      <c r="F6" s="22"/>
      <c r="G6" s="22"/>
      <c r="H6" s="22"/>
      <c r="I6" s="22"/>
      <c r="J6" s="22"/>
      <c r="K6" s="30" t="s">
        <v>17</v>
      </c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0"/>
      <c r="BE6" s="31"/>
      <c r="BS6" s="17" t="s">
        <v>6</v>
      </c>
    </row>
    <row r="7" s="1" customFormat="1" ht="12" customHeight="1">
      <c r="B7" s="21"/>
      <c r="C7" s="22"/>
      <c r="D7" s="32" t="s">
        <v>18</v>
      </c>
      <c r="E7" s="22"/>
      <c r="F7" s="22"/>
      <c r="G7" s="22"/>
      <c r="H7" s="22"/>
      <c r="I7" s="22"/>
      <c r="J7" s="22"/>
      <c r="K7" s="27" t="s">
        <v>1</v>
      </c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32" t="s">
        <v>19</v>
      </c>
      <c r="AL7" s="22"/>
      <c r="AM7" s="22"/>
      <c r="AN7" s="27" t="s">
        <v>1</v>
      </c>
      <c r="AO7" s="22"/>
      <c r="AP7" s="22"/>
      <c r="AQ7" s="22"/>
      <c r="AR7" s="20"/>
      <c r="BE7" s="31"/>
      <c r="BS7" s="17" t="s">
        <v>6</v>
      </c>
    </row>
    <row r="8" s="1" customFormat="1" ht="12" customHeight="1">
      <c r="B8" s="21"/>
      <c r="C8" s="22"/>
      <c r="D8" s="32" t="s">
        <v>20</v>
      </c>
      <c r="E8" s="22"/>
      <c r="F8" s="22"/>
      <c r="G8" s="22"/>
      <c r="H8" s="22"/>
      <c r="I8" s="22"/>
      <c r="J8" s="22"/>
      <c r="K8" s="27" t="s">
        <v>21</v>
      </c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32" t="s">
        <v>22</v>
      </c>
      <c r="AL8" s="22"/>
      <c r="AM8" s="22"/>
      <c r="AN8" s="33" t="s">
        <v>23</v>
      </c>
      <c r="AO8" s="22"/>
      <c r="AP8" s="22"/>
      <c r="AQ8" s="22"/>
      <c r="AR8" s="20"/>
      <c r="BE8" s="31"/>
      <c r="BS8" s="17" t="s">
        <v>6</v>
      </c>
    </row>
    <row r="9" s="1" customFormat="1" ht="14.4" customHeight="1">
      <c r="B9" s="21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0"/>
      <c r="BE9" s="31"/>
      <c r="BS9" s="17" t="s">
        <v>6</v>
      </c>
    </row>
    <row r="10" s="1" customFormat="1" ht="12" customHeight="1">
      <c r="B10" s="21"/>
      <c r="C10" s="22"/>
      <c r="D10" s="32" t="s">
        <v>24</v>
      </c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32" t="s">
        <v>25</v>
      </c>
      <c r="AL10" s="22"/>
      <c r="AM10" s="22"/>
      <c r="AN10" s="27" t="s">
        <v>1</v>
      </c>
      <c r="AO10" s="22"/>
      <c r="AP10" s="22"/>
      <c r="AQ10" s="22"/>
      <c r="AR10" s="20"/>
      <c r="BE10" s="31"/>
      <c r="BS10" s="17" t="s">
        <v>6</v>
      </c>
    </row>
    <row r="11" s="1" customFormat="1" ht="18.48" customHeight="1">
      <c r="B11" s="21"/>
      <c r="C11" s="22"/>
      <c r="D11" s="22"/>
      <c r="E11" s="27" t="s">
        <v>21</v>
      </c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32" t="s">
        <v>26</v>
      </c>
      <c r="AL11" s="22"/>
      <c r="AM11" s="22"/>
      <c r="AN11" s="27" t="s">
        <v>1</v>
      </c>
      <c r="AO11" s="22"/>
      <c r="AP11" s="22"/>
      <c r="AQ11" s="22"/>
      <c r="AR11" s="20"/>
      <c r="BE11" s="31"/>
      <c r="BS11" s="17" t="s">
        <v>6</v>
      </c>
    </row>
    <row r="12" s="1" customFormat="1" ht="6.96" customHeight="1">
      <c r="B12" s="21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0"/>
      <c r="BE12" s="31"/>
      <c r="BS12" s="17" t="s">
        <v>6</v>
      </c>
    </row>
    <row r="13" s="1" customFormat="1" ht="12" customHeight="1">
      <c r="B13" s="21"/>
      <c r="C13" s="22"/>
      <c r="D13" s="32" t="s">
        <v>27</v>
      </c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32" t="s">
        <v>25</v>
      </c>
      <c r="AL13" s="22"/>
      <c r="AM13" s="22"/>
      <c r="AN13" s="34" t="s">
        <v>28</v>
      </c>
      <c r="AO13" s="22"/>
      <c r="AP13" s="22"/>
      <c r="AQ13" s="22"/>
      <c r="AR13" s="20"/>
      <c r="BE13" s="31"/>
      <c r="BS13" s="17" t="s">
        <v>6</v>
      </c>
    </row>
    <row r="14">
      <c r="B14" s="21"/>
      <c r="C14" s="22"/>
      <c r="D14" s="22"/>
      <c r="E14" s="34" t="s">
        <v>28</v>
      </c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2" t="s">
        <v>26</v>
      </c>
      <c r="AL14" s="22"/>
      <c r="AM14" s="22"/>
      <c r="AN14" s="34" t="s">
        <v>28</v>
      </c>
      <c r="AO14" s="22"/>
      <c r="AP14" s="22"/>
      <c r="AQ14" s="22"/>
      <c r="AR14" s="20"/>
      <c r="BE14" s="31"/>
      <c r="BS14" s="17" t="s">
        <v>6</v>
      </c>
    </row>
    <row r="15" s="1" customFormat="1" ht="6.96" customHeight="1">
      <c r="B15" s="21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0"/>
      <c r="BE15" s="31"/>
      <c r="BS15" s="17" t="s">
        <v>4</v>
      </c>
    </row>
    <row r="16" s="1" customFormat="1" ht="12" customHeight="1">
      <c r="B16" s="21"/>
      <c r="C16" s="22"/>
      <c r="D16" s="32" t="s">
        <v>29</v>
      </c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32" t="s">
        <v>25</v>
      </c>
      <c r="AL16" s="22"/>
      <c r="AM16" s="22"/>
      <c r="AN16" s="27" t="s">
        <v>1</v>
      </c>
      <c r="AO16" s="22"/>
      <c r="AP16" s="22"/>
      <c r="AQ16" s="22"/>
      <c r="AR16" s="20"/>
      <c r="BE16" s="31"/>
      <c r="BS16" s="17" t="s">
        <v>4</v>
      </c>
    </row>
    <row r="17" s="1" customFormat="1" ht="18.48" customHeight="1">
      <c r="B17" s="21"/>
      <c r="C17" s="22"/>
      <c r="D17" s="22"/>
      <c r="E17" s="27" t="s">
        <v>21</v>
      </c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32" t="s">
        <v>26</v>
      </c>
      <c r="AL17" s="22"/>
      <c r="AM17" s="22"/>
      <c r="AN17" s="27" t="s">
        <v>1</v>
      </c>
      <c r="AO17" s="22"/>
      <c r="AP17" s="22"/>
      <c r="AQ17" s="22"/>
      <c r="AR17" s="20"/>
      <c r="BE17" s="31"/>
      <c r="BS17" s="17" t="s">
        <v>30</v>
      </c>
    </row>
    <row r="18" s="1" customFormat="1" ht="6.96" customHeight="1">
      <c r="B18" s="21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0"/>
      <c r="BE18" s="31"/>
      <c r="BS18" s="17" t="s">
        <v>6</v>
      </c>
    </row>
    <row r="19" s="1" customFormat="1" ht="12" customHeight="1">
      <c r="B19" s="21"/>
      <c r="C19" s="22"/>
      <c r="D19" s="32" t="s">
        <v>31</v>
      </c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32" t="s">
        <v>25</v>
      </c>
      <c r="AL19" s="22"/>
      <c r="AM19" s="22"/>
      <c r="AN19" s="27" t="s">
        <v>1</v>
      </c>
      <c r="AO19" s="22"/>
      <c r="AP19" s="22"/>
      <c r="AQ19" s="22"/>
      <c r="AR19" s="20"/>
      <c r="BE19" s="31"/>
      <c r="BS19" s="17" t="s">
        <v>6</v>
      </c>
    </row>
    <row r="20" s="1" customFormat="1" ht="18.48" customHeight="1">
      <c r="B20" s="21"/>
      <c r="C20" s="22"/>
      <c r="D20" s="22"/>
      <c r="E20" s="27" t="s">
        <v>21</v>
      </c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32" t="s">
        <v>26</v>
      </c>
      <c r="AL20" s="22"/>
      <c r="AM20" s="22"/>
      <c r="AN20" s="27" t="s">
        <v>1</v>
      </c>
      <c r="AO20" s="22"/>
      <c r="AP20" s="22"/>
      <c r="AQ20" s="22"/>
      <c r="AR20" s="20"/>
      <c r="BE20" s="31"/>
      <c r="BS20" s="17" t="s">
        <v>30</v>
      </c>
    </row>
    <row r="21" s="1" customFormat="1" ht="6.96" customHeight="1">
      <c r="B21" s="21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0"/>
      <c r="BE21" s="31"/>
    </row>
    <row r="22" s="1" customFormat="1" ht="12" customHeight="1">
      <c r="B22" s="21"/>
      <c r="C22" s="22"/>
      <c r="D22" s="32" t="s">
        <v>32</v>
      </c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0"/>
      <c r="BE22" s="31"/>
    </row>
    <row r="23" s="1" customFormat="1" ht="71.25" customHeight="1">
      <c r="B23" s="21"/>
      <c r="C23" s="22"/>
      <c r="D23" s="22"/>
      <c r="E23" s="36" t="s">
        <v>33</v>
      </c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22"/>
      <c r="AP23" s="22"/>
      <c r="AQ23" s="22"/>
      <c r="AR23" s="20"/>
      <c r="BE23" s="31"/>
    </row>
    <row r="24" s="1" customFormat="1" ht="6.96" customHeight="1">
      <c r="B24" s="21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0"/>
      <c r="BE24" s="31"/>
    </row>
    <row r="25" s="1" customFormat="1" ht="6.96" customHeight="1">
      <c r="B25" s="21"/>
      <c r="C25" s="22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37"/>
      <c r="AL25" s="37"/>
      <c r="AM25" s="37"/>
      <c r="AN25" s="37"/>
      <c r="AO25" s="37"/>
      <c r="AP25" s="22"/>
      <c r="AQ25" s="22"/>
      <c r="AR25" s="20"/>
      <c r="BE25" s="31"/>
    </row>
    <row r="26" s="2" customFormat="1" ht="25.92" customHeight="1">
      <c r="A26" s="38"/>
      <c r="B26" s="39"/>
      <c r="C26" s="40"/>
      <c r="D26" s="41" t="s">
        <v>34</v>
      </c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3">
        <f>ROUND(AG94,2)</f>
        <v>0</v>
      </c>
      <c r="AL26" s="42"/>
      <c r="AM26" s="42"/>
      <c r="AN26" s="42"/>
      <c r="AO26" s="42"/>
      <c r="AP26" s="40"/>
      <c r="AQ26" s="40"/>
      <c r="AR26" s="44"/>
      <c r="BE26" s="31"/>
    </row>
    <row r="27" s="2" customFormat="1" ht="6.96" customHeight="1">
      <c r="A27" s="38"/>
      <c r="B27" s="39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4"/>
      <c r="BE27" s="31"/>
    </row>
    <row r="28" s="2" customFormat="1">
      <c r="A28" s="38"/>
      <c r="B28" s="39"/>
      <c r="C28" s="40"/>
      <c r="D28" s="40"/>
      <c r="E28" s="40"/>
      <c r="F28" s="40"/>
      <c r="G28" s="40"/>
      <c r="H28" s="40"/>
      <c r="I28" s="40"/>
      <c r="J28" s="40"/>
      <c r="K28" s="40"/>
      <c r="L28" s="45" t="s">
        <v>35</v>
      </c>
      <c r="M28" s="45"/>
      <c r="N28" s="45"/>
      <c r="O28" s="45"/>
      <c r="P28" s="45"/>
      <c r="Q28" s="40"/>
      <c r="R28" s="40"/>
      <c r="S28" s="40"/>
      <c r="T28" s="40"/>
      <c r="U28" s="40"/>
      <c r="V28" s="40"/>
      <c r="W28" s="45" t="s">
        <v>36</v>
      </c>
      <c r="X28" s="45"/>
      <c r="Y28" s="45"/>
      <c r="Z28" s="45"/>
      <c r="AA28" s="45"/>
      <c r="AB28" s="45"/>
      <c r="AC28" s="45"/>
      <c r="AD28" s="45"/>
      <c r="AE28" s="45"/>
      <c r="AF28" s="40"/>
      <c r="AG28" s="40"/>
      <c r="AH28" s="40"/>
      <c r="AI28" s="40"/>
      <c r="AJ28" s="40"/>
      <c r="AK28" s="45" t="s">
        <v>37</v>
      </c>
      <c r="AL28" s="45"/>
      <c r="AM28" s="45"/>
      <c r="AN28" s="45"/>
      <c r="AO28" s="45"/>
      <c r="AP28" s="40"/>
      <c r="AQ28" s="40"/>
      <c r="AR28" s="44"/>
      <c r="BE28" s="31"/>
    </row>
    <row r="29" s="3" customFormat="1" ht="14.4" customHeight="1">
      <c r="A29" s="3"/>
      <c r="B29" s="46"/>
      <c r="C29" s="47"/>
      <c r="D29" s="32" t="s">
        <v>38</v>
      </c>
      <c r="E29" s="47"/>
      <c r="F29" s="32" t="s">
        <v>39</v>
      </c>
      <c r="G29" s="47"/>
      <c r="H29" s="47"/>
      <c r="I29" s="47"/>
      <c r="J29" s="47"/>
      <c r="K29" s="47"/>
      <c r="L29" s="48">
        <v>0.20999999999999999</v>
      </c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9">
        <f>ROUND(AZ94, 2)</f>
        <v>0</v>
      </c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9">
        <f>ROUND(AV94, 2)</f>
        <v>0</v>
      </c>
      <c r="AL29" s="47"/>
      <c r="AM29" s="47"/>
      <c r="AN29" s="47"/>
      <c r="AO29" s="47"/>
      <c r="AP29" s="47"/>
      <c r="AQ29" s="47"/>
      <c r="AR29" s="50"/>
      <c r="BE29" s="51"/>
    </row>
    <row r="30" s="3" customFormat="1" ht="14.4" customHeight="1">
      <c r="A30" s="3"/>
      <c r="B30" s="46"/>
      <c r="C30" s="47"/>
      <c r="D30" s="47"/>
      <c r="E30" s="47"/>
      <c r="F30" s="32" t="s">
        <v>40</v>
      </c>
      <c r="G30" s="47"/>
      <c r="H30" s="47"/>
      <c r="I30" s="47"/>
      <c r="J30" s="47"/>
      <c r="K30" s="47"/>
      <c r="L30" s="48">
        <v>0.14999999999999999</v>
      </c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9">
        <f>ROUND(BA94, 2)</f>
        <v>0</v>
      </c>
      <c r="X30" s="47"/>
      <c r="Y30" s="47"/>
      <c r="Z30" s="47"/>
      <c r="AA30" s="47"/>
      <c r="AB30" s="47"/>
      <c r="AC30" s="47"/>
      <c r="AD30" s="47"/>
      <c r="AE30" s="47"/>
      <c r="AF30" s="47"/>
      <c r="AG30" s="47"/>
      <c r="AH30" s="47"/>
      <c r="AI30" s="47"/>
      <c r="AJ30" s="47"/>
      <c r="AK30" s="49">
        <f>ROUND(AW94, 2)</f>
        <v>0</v>
      </c>
      <c r="AL30" s="47"/>
      <c r="AM30" s="47"/>
      <c r="AN30" s="47"/>
      <c r="AO30" s="47"/>
      <c r="AP30" s="47"/>
      <c r="AQ30" s="47"/>
      <c r="AR30" s="50"/>
      <c r="BE30" s="51"/>
    </row>
    <row r="31" hidden="1" s="3" customFormat="1" ht="14.4" customHeight="1">
      <c r="A31" s="3"/>
      <c r="B31" s="46"/>
      <c r="C31" s="47"/>
      <c r="D31" s="47"/>
      <c r="E31" s="47"/>
      <c r="F31" s="32" t="s">
        <v>41</v>
      </c>
      <c r="G31" s="47"/>
      <c r="H31" s="47"/>
      <c r="I31" s="47"/>
      <c r="J31" s="47"/>
      <c r="K31" s="47"/>
      <c r="L31" s="48">
        <v>0.20999999999999999</v>
      </c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9">
        <f>ROUND(BB94, 2)</f>
        <v>0</v>
      </c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9">
        <v>0</v>
      </c>
      <c r="AL31" s="47"/>
      <c r="AM31" s="47"/>
      <c r="AN31" s="47"/>
      <c r="AO31" s="47"/>
      <c r="AP31" s="47"/>
      <c r="AQ31" s="47"/>
      <c r="AR31" s="50"/>
      <c r="BE31" s="51"/>
    </row>
    <row r="32" hidden="1" s="3" customFormat="1" ht="14.4" customHeight="1">
      <c r="A32" s="3"/>
      <c r="B32" s="46"/>
      <c r="C32" s="47"/>
      <c r="D32" s="47"/>
      <c r="E32" s="47"/>
      <c r="F32" s="32" t="s">
        <v>42</v>
      </c>
      <c r="G32" s="47"/>
      <c r="H32" s="47"/>
      <c r="I32" s="47"/>
      <c r="J32" s="47"/>
      <c r="K32" s="47"/>
      <c r="L32" s="48">
        <v>0.14999999999999999</v>
      </c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9">
        <f>ROUND(BC94, 2)</f>
        <v>0</v>
      </c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49">
        <v>0</v>
      </c>
      <c r="AL32" s="47"/>
      <c r="AM32" s="47"/>
      <c r="AN32" s="47"/>
      <c r="AO32" s="47"/>
      <c r="AP32" s="47"/>
      <c r="AQ32" s="47"/>
      <c r="AR32" s="50"/>
      <c r="BE32" s="51"/>
    </row>
    <row r="33" hidden="1" s="3" customFormat="1" ht="14.4" customHeight="1">
      <c r="A33" s="3"/>
      <c r="B33" s="46"/>
      <c r="C33" s="47"/>
      <c r="D33" s="47"/>
      <c r="E33" s="47"/>
      <c r="F33" s="32" t="s">
        <v>43</v>
      </c>
      <c r="G33" s="47"/>
      <c r="H33" s="47"/>
      <c r="I33" s="47"/>
      <c r="J33" s="47"/>
      <c r="K33" s="47"/>
      <c r="L33" s="48">
        <v>0</v>
      </c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9">
        <f>ROUND(BD94, 2)</f>
        <v>0</v>
      </c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7"/>
      <c r="AI33" s="47"/>
      <c r="AJ33" s="47"/>
      <c r="AK33" s="49">
        <v>0</v>
      </c>
      <c r="AL33" s="47"/>
      <c r="AM33" s="47"/>
      <c r="AN33" s="47"/>
      <c r="AO33" s="47"/>
      <c r="AP33" s="47"/>
      <c r="AQ33" s="47"/>
      <c r="AR33" s="50"/>
      <c r="BE33" s="51"/>
    </row>
    <row r="34" s="2" customFormat="1" ht="6.96" customHeight="1">
      <c r="A34" s="38"/>
      <c r="B34" s="39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0"/>
      <c r="AP34" s="40"/>
      <c r="AQ34" s="40"/>
      <c r="AR34" s="44"/>
      <c r="BE34" s="31"/>
    </row>
    <row r="35" s="2" customFormat="1" ht="25.92" customHeight="1">
      <c r="A35" s="38"/>
      <c r="B35" s="39"/>
      <c r="C35" s="52"/>
      <c r="D35" s="53" t="s">
        <v>44</v>
      </c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5" t="s">
        <v>45</v>
      </c>
      <c r="U35" s="54"/>
      <c r="V35" s="54"/>
      <c r="W35" s="54"/>
      <c r="X35" s="56" t="s">
        <v>46</v>
      </c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7">
        <f>SUM(AK26:AK33)</f>
        <v>0</v>
      </c>
      <c r="AL35" s="54"/>
      <c r="AM35" s="54"/>
      <c r="AN35" s="54"/>
      <c r="AO35" s="58"/>
      <c r="AP35" s="52"/>
      <c r="AQ35" s="52"/>
      <c r="AR35" s="44"/>
      <c r="BE35" s="38"/>
    </row>
    <row r="36" s="2" customFormat="1" ht="6.96" customHeight="1">
      <c r="A36" s="38"/>
      <c r="B36" s="39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0"/>
      <c r="AR36" s="44"/>
      <c r="BE36" s="38"/>
    </row>
    <row r="37" s="2" customFormat="1" ht="14.4" customHeight="1">
      <c r="A37" s="38"/>
      <c r="B37" s="39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40"/>
      <c r="AQ37" s="40"/>
      <c r="AR37" s="44"/>
      <c r="BE37" s="38"/>
    </row>
    <row r="38" s="1" customFormat="1" ht="14.4" customHeight="1">
      <c r="B38" s="21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  <c r="AO38" s="22"/>
      <c r="AP38" s="22"/>
      <c r="AQ38" s="22"/>
      <c r="AR38" s="20"/>
    </row>
    <row r="39" s="1" customFormat="1" ht="14.4" customHeight="1">
      <c r="B39" s="21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2"/>
      <c r="AQ39" s="22"/>
      <c r="AR39" s="20"/>
    </row>
    <row r="40" s="1" customFormat="1" ht="14.4" customHeight="1">
      <c r="B40" s="21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  <c r="AO40" s="22"/>
      <c r="AP40" s="22"/>
      <c r="AQ40" s="22"/>
      <c r="AR40" s="20"/>
    </row>
    <row r="41" s="1" customFormat="1" ht="14.4" customHeight="1">
      <c r="B41" s="21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  <c r="AO41" s="22"/>
      <c r="AP41" s="22"/>
      <c r="AQ41" s="22"/>
      <c r="AR41" s="20"/>
    </row>
    <row r="42" s="1" customFormat="1" ht="14.4" customHeight="1">
      <c r="B42" s="21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  <c r="AO42" s="22"/>
      <c r="AP42" s="22"/>
      <c r="AQ42" s="22"/>
      <c r="AR42" s="20"/>
    </row>
    <row r="43" s="1" customFormat="1" ht="14.4" customHeight="1">
      <c r="B43" s="21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  <c r="AO43" s="22"/>
      <c r="AP43" s="22"/>
      <c r="AQ43" s="22"/>
      <c r="AR43" s="20"/>
    </row>
    <row r="44" s="1" customFormat="1" ht="14.4" customHeight="1">
      <c r="B44" s="21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  <c r="AO44" s="22"/>
      <c r="AP44" s="22"/>
      <c r="AQ44" s="22"/>
      <c r="AR44" s="20"/>
    </row>
    <row r="45" s="1" customFormat="1" ht="14.4" customHeight="1">
      <c r="B45" s="21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22"/>
      <c r="AP45" s="22"/>
      <c r="AQ45" s="22"/>
      <c r="AR45" s="20"/>
    </row>
    <row r="46" s="1" customFormat="1" ht="14.4" customHeight="1">
      <c r="B46" s="21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  <c r="AO46" s="22"/>
      <c r="AP46" s="22"/>
      <c r="AQ46" s="22"/>
      <c r="AR46" s="20"/>
    </row>
    <row r="47" s="1" customFormat="1" ht="14.4" customHeight="1">
      <c r="B47" s="21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  <c r="AO47" s="22"/>
      <c r="AP47" s="22"/>
      <c r="AQ47" s="22"/>
      <c r="AR47" s="20"/>
    </row>
    <row r="48" s="1" customFormat="1" ht="14.4" customHeight="1">
      <c r="B48" s="21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  <c r="AO48" s="22"/>
      <c r="AP48" s="22"/>
      <c r="AQ48" s="22"/>
      <c r="AR48" s="20"/>
    </row>
    <row r="49" s="2" customFormat="1" ht="14.4" customHeight="1">
      <c r="B49" s="59"/>
      <c r="C49" s="60"/>
      <c r="D49" s="61" t="s">
        <v>47</v>
      </c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2"/>
      <c r="W49" s="62"/>
      <c r="X49" s="62"/>
      <c r="Y49" s="62"/>
      <c r="Z49" s="62"/>
      <c r="AA49" s="62"/>
      <c r="AB49" s="62"/>
      <c r="AC49" s="62"/>
      <c r="AD49" s="62"/>
      <c r="AE49" s="62"/>
      <c r="AF49" s="62"/>
      <c r="AG49" s="62"/>
      <c r="AH49" s="61" t="s">
        <v>48</v>
      </c>
      <c r="AI49" s="62"/>
      <c r="AJ49" s="62"/>
      <c r="AK49" s="62"/>
      <c r="AL49" s="62"/>
      <c r="AM49" s="62"/>
      <c r="AN49" s="62"/>
      <c r="AO49" s="62"/>
      <c r="AP49" s="60"/>
      <c r="AQ49" s="60"/>
      <c r="AR49" s="63"/>
    </row>
    <row r="50">
      <c r="B50" s="21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  <c r="AO50" s="22"/>
      <c r="AP50" s="22"/>
      <c r="AQ50" s="22"/>
      <c r="AR50" s="20"/>
    </row>
    <row r="51">
      <c r="B51" s="21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22"/>
      <c r="AN51" s="22"/>
      <c r="AO51" s="22"/>
      <c r="AP51" s="22"/>
      <c r="AQ51" s="22"/>
      <c r="AR51" s="20"/>
    </row>
    <row r="52">
      <c r="B52" s="21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2"/>
      <c r="AM52" s="22"/>
      <c r="AN52" s="22"/>
      <c r="AO52" s="22"/>
      <c r="AP52" s="22"/>
      <c r="AQ52" s="22"/>
      <c r="AR52" s="20"/>
    </row>
    <row r="53">
      <c r="B53" s="21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22"/>
      <c r="AN53" s="22"/>
      <c r="AO53" s="22"/>
      <c r="AP53" s="22"/>
      <c r="AQ53" s="22"/>
      <c r="AR53" s="20"/>
    </row>
    <row r="54">
      <c r="B54" s="21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  <c r="AO54" s="22"/>
      <c r="AP54" s="22"/>
      <c r="AQ54" s="22"/>
      <c r="AR54" s="20"/>
    </row>
    <row r="55">
      <c r="B55" s="21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2"/>
      <c r="AM55" s="22"/>
      <c r="AN55" s="22"/>
      <c r="AO55" s="22"/>
      <c r="AP55" s="22"/>
      <c r="AQ55" s="22"/>
      <c r="AR55" s="20"/>
    </row>
    <row r="56">
      <c r="B56" s="21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22"/>
      <c r="AO56" s="22"/>
      <c r="AP56" s="22"/>
      <c r="AQ56" s="22"/>
      <c r="AR56" s="20"/>
    </row>
    <row r="57">
      <c r="B57" s="21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  <c r="AO57" s="22"/>
      <c r="AP57" s="22"/>
      <c r="AQ57" s="22"/>
      <c r="AR57" s="20"/>
    </row>
    <row r="58">
      <c r="B58" s="21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22"/>
      <c r="AO58" s="22"/>
      <c r="AP58" s="22"/>
      <c r="AQ58" s="22"/>
      <c r="AR58" s="20"/>
    </row>
    <row r="59"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0"/>
    </row>
    <row r="60" s="2" customFormat="1">
      <c r="A60" s="38"/>
      <c r="B60" s="39"/>
      <c r="C60" s="40"/>
      <c r="D60" s="64" t="s">
        <v>49</v>
      </c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64" t="s">
        <v>50</v>
      </c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64" t="s">
        <v>49</v>
      </c>
      <c r="AI60" s="42"/>
      <c r="AJ60" s="42"/>
      <c r="AK60" s="42"/>
      <c r="AL60" s="42"/>
      <c r="AM60" s="64" t="s">
        <v>50</v>
      </c>
      <c r="AN60" s="42"/>
      <c r="AO60" s="42"/>
      <c r="AP60" s="40"/>
      <c r="AQ60" s="40"/>
      <c r="AR60" s="44"/>
      <c r="BE60" s="38"/>
    </row>
    <row r="61">
      <c r="B61" s="21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/>
      <c r="AO61" s="22"/>
      <c r="AP61" s="22"/>
      <c r="AQ61" s="22"/>
      <c r="AR61" s="20"/>
    </row>
    <row r="62">
      <c r="B62" s="21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2"/>
      <c r="AM62" s="22"/>
      <c r="AN62" s="22"/>
      <c r="AO62" s="22"/>
      <c r="AP62" s="22"/>
      <c r="AQ62" s="22"/>
      <c r="AR62" s="20"/>
    </row>
    <row r="63">
      <c r="B63" s="21"/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22"/>
      <c r="AM63" s="22"/>
      <c r="AN63" s="22"/>
      <c r="AO63" s="22"/>
      <c r="AP63" s="22"/>
      <c r="AQ63" s="22"/>
      <c r="AR63" s="20"/>
    </row>
    <row r="64" s="2" customFormat="1">
      <c r="A64" s="38"/>
      <c r="B64" s="39"/>
      <c r="C64" s="40"/>
      <c r="D64" s="61" t="s">
        <v>51</v>
      </c>
      <c r="E64" s="65"/>
      <c r="F64" s="65"/>
      <c r="G64" s="65"/>
      <c r="H64" s="65"/>
      <c r="I64" s="65"/>
      <c r="J64" s="65"/>
      <c r="K64" s="65"/>
      <c r="L64" s="65"/>
      <c r="M64" s="65"/>
      <c r="N64" s="65"/>
      <c r="O64" s="65"/>
      <c r="P64" s="65"/>
      <c r="Q64" s="65"/>
      <c r="R64" s="65"/>
      <c r="S64" s="65"/>
      <c r="T64" s="65"/>
      <c r="U64" s="65"/>
      <c r="V64" s="65"/>
      <c r="W64" s="65"/>
      <c r="X64" s="65"/>
      <c r="Y64" s="65"/>
      <c r="Z64" s="65"/>
      <c r="AA64" s="65"/>
      <c r="AB64" s="65"/>
      <c r="AC64" s="65"/>
      <c r="AD64" s="65"/>
      <c r="AE64" s="65"/>
      <c r="AF64" s="65"/>
      <c r="AG64" s="65"/>
      <c r="AH64" s="61" t="s">
        <v>52</v>
      </c>
      <c r="AI64" s="65"/>
      <c r="AJ64" s="65"/>
      <c r="AK64" s="65"/>
      <c r="AL64" s="65"/>
      <c r="AM64" s="65"/>
      <c r="AN64" s="65"/>
      <c r="AO64" s="65"/>
      <c r="AP64" s="40"/>
      <c r="AQ64" s="40"/>
      <c r="AR64" s="44"/>
      <c r="BE64" s="38"/>
    </row>
    <row r="65">
      <c r="B65" s="21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22"/>
      <c r="AI65" s="22"/>
      <c r="AJ65" s="22"/>
      <c r="AK65" s="22"/>
      <c r="AL65" s="22"/>
      <c r="AM65" s="22"/>
      <c r="AN65" s="22"/>
      <c r="AO65" s="22"/>
      <c r="AP65" s="22"/>
      <c r="AQ65" s="22"/>
      <c r="AR65" s="20"/>
    </row>
    <row r="66">
      <c r="B66" s="21"/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  <c r="AG66" s="22"/>
      <c r="AH66" s="22"/>
      <c r="AI66" s="22"/>
      <c r="AJ66" s="22"/>
      <c r="AK66" s="22"/>
      <c r="AL66" s="22"/>
      <c r="AM66" s="22"/>
      <c r="AN66" s="22"/>
      <c r="AO66" s="22"/>
      <c r="AP66" s="22"/>
      <c r="AQ66" s="22"/>
      <c r="AR66" s="20"/>
    </row>
    <row r="67">
      <c r="B67" s="21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22"/>
      <c r="AH67" s="22"/>
      <c r="AI67" s="22"/>
      <c r="AJ67" s="22"/>
      <c r="AK67" s="22"/>
      <c r="AL67" s="22"/>
      <c r="AM67" s="22"/>
      <c r="AN67" s="22"/>
      <c r="AO67" s="22"/>
      <c r="AP67" s="22"/>
      <c r="AQ67" s="22"/>
      <c r="AR67" s="20"/>
    </row>
    <row r="68">
      <c r="B68" s="21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22"/>
      <c r="AH68" s="22"/>
      <c r="AI68" s="22"/>
      <c r="AJ68" s="22"/>
      <c r="AK68" s="22"/>
      <c r="AL68" s="22"/>
      <c r="AM68" s="22"/>
      <c r="AN68" s="22"/>
      <c r="AO68" s="22"/>
      <c r="AP68" s="22"/>
      <c r="AQ68" s="22"/>
      <c r="AR68" s="20"/>
    </row>
    <row r="69">
      <c r="B69" s="21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22"/>
      <c r="AI69" s="22"/>
      <c r="AJ69" s="22"/>
      <c r="AK69" s="22"/>
      <c r="AL69" s="22"/>
      <c r="AM69" s="22"/>
      <c r="AN69" s="22"/>
      <c r="AO69" s="22"/>
      <c r="AP69" s="22"/>
      <c r="AQ69" s="22"/>
      <c r="AR69" s="20"/>
    </row>
    <row r="70">
      <c r="B70" s="21"/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2"/>
      <c r="AH70" s="22"/>
      <c r="AI70" s="22"/>
      <c r="AJ70" s="22"/>
      <c r="AK70" s="22"/>
      <c r="AL70" s="22"/>
      <c r="AM70" s="22"/>
      <c r="AN70" s="22"/>
      <c r="AO70" s="22"/>
      <c r="AP70" s="22"/>
      <c r="AQ70" s="22"/>
      <c r="AR70" s="20"/>
    </row>
    <row r="71">
      <c r="B71" s="21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0"/>
    </row>
    <row r="72">
      <c r="B72" s="21"/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  <c r="AG72" s="22"/>
      <c r="AH72" s="22"/>
      <c r="AI72" s="22"/>
      <c r="AJ72" s="22"/>
      <c r="AK72" s="22"/>
      <c r="AL72" s="22"/>
      <c r="AM72" s="22"/>
      <c r="AN72" s="22"/>
      <c r="AO72" s="22"/>
      <c r="AP72" s="22"/>
      <c r="AQ72" s="22"/>
      <c r="AR72" s="20"/>
    </row>
    <row r="73">
      <c r="B73" s="21"/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F73" s="22"/>
      <c r="AG73" s="22"/>
      <c r="AH73" s="22"/>
      <c r="AI73" s="22"/>
      <c r="AJ73" s="22"/>
      <c r="AK73" s="22"/>
      <c r="AL73" s="22"/>
      <c r="AM73" s="22"/>
      <c r="AN73" s="22"/>
      <c r="AO73" s="22"/>
      <c r="AP73" s="22"/>
      <c r="AQ73" s="22"/>
      <c r="AR73" s="20"/>
    </row>
    <row r="74">
      <c r="B74" s="21"/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22"/>
      <c r="AD74" s="22"/>
      <c r="AE74" s="22"/>
      <c r="AF74" s="22"/>
      <c r="AG74" s="22"/>
      <c r="AH74" s="22"/>
      <c r="AI74" s="22"/>
      <c r="AJ74" s="22"/>
      <c r="AK74" s="22"/>
      <c r="AL74" s="22"/>
      <c r="AM74" s="22"/>
      <c r="AN74" s="22"/>
      <c r="AO74" s="22"/>
      <c r="AP74" s="22"/>
      <c r="AQ74" s="22"/>
      <c r="AR74" s="20"/>
    </row>
    <row r="75" s="2" customFormat="1">
      <c r="A75" s="38"/>
      <c r="B75" s="39"/>
      <c r="C75" s="40"/>
      <c r="D75" s="64" t="s">
        <v>49</v>
      </c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64" t="s">
        <v>50</v>
      </c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64" t="s">
        <v>49</v>
      </c>
      <c r="AI75" s="42"/>
      <c r="AJ75" s="42"/>
      <c r="AK75" s="42"/>
      <c r="AL75" s="42"/>
      <c r="AM75" s="64" t="s">
        <v>50</v>
      </c>
      <c r="AN75" s="42"/>
      <c r="AO75" s="42"/>
      <c r="AP75" s="40"/>
      <c r="AQ75" s="40"/>
      <c r="AR75" s="44"/>
      <c r="BE75" s="38"/>
    </row>
    <row r="76" s="2" customFormat="1">
      <c r="A76" s="38"/>
      <c r="B76" s="39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40"/>
      <c r="AG76" s="40"/>
      <c r="AH76" s="40"/>
      <c r="AI76" s="40"/>
      <c r="AJ76" s="40"/>
      <c r="AK76" s="40"/>
      <c r="AL76" s="40"/>
      <c r="AM76" s="40"/>
      <c r="AN76" s="40"/>
      <c r="AO76" s="40"/>
      <c r="AP76" s="40"/>
      <c r="AQ76" s="40"/>
      <c r="AR76" s="44"/>
      <c r="BE76" s="38"/>
    </row>
    <row r="77" s="2" customFormat="1" ht="6.96" customHeight="1">
      <c r="A77" s="38"/>
      <c r="B77" s="66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  <c r="Q77" s="67"/>
      <c r="R77" s="67"/>
      <c r="S77" s="67"/>
      <c r="T77" s="67"/>
      <c r="U77" s="67"/>
      <c r="V77" s="67"/>
      <c r="W77" s="67"/>
      <c r="X77" s="67"/>
      <c r="Y77" s="67"/>
      <c r="Z77" s="67"/>
      <c r="AA77" s="67"/>
      <c r="AB77" s="67"/>
      <c r="AC77" s="67"/>
      <c r="AD77" s="67"/>
      <c r="AE77" s="67"/>
      <c r="AF77" s="67"/>
      <c r="AG77" s="67"/>
      <c r="AH77" s="67"/>
      <c r="AI77" s="67"/>
      <c r="AJ77" s="67"/>
      <c r="AK77" s="67"/>
      <c r="AL77" s="67"/>
      <c r="AM77" s="67"/>
      <c r="AN77" s="67"/>
      <c r="AO77" s="67"/>
      <c r="AP77" s="67"/>
      <c r="AQ77" s="67"/>
      <c r="AR77" s="44"/>
      <c r="BE77" s="38"/>
    </row>
    <row r="81" s="2" customFormat="1" ht="6.96" customHeight="1">
      <c r="A81" s="38"/>
      <c r="B81" s="68"/>
      <c r="C81" s="69"/>
      <c r="D81" s="69"/>
      <c r="E81" s="69"/>
      <c r="F81" s="69"/>
      <c r="G81" s="69"/>
      <c r="H81" s="69"/>
      <c r="I81" s="69"/>
      <c r="J81" s="69"/>
      <c r="K81" s="69"/>
      <c r="L81" s="69"/>
      <c r="M81" s="69"/>
      <c r="N81" s="69"/>
      <c r="O81" s="69"/>
      <c r="P81" s="69"/>
      <c r="Q81" s="69"/>
      <c r="R81" s="69"/>
      <c r="S81" s="69"/>
      <c r="T81" s="69"/>
      <c r="U81" s="69"/>
      <c r="V81" s="69"/>
      <c r="W81" s="69"/>
      <c r="X81" s="69"/>
      <c r="Y81" s="69"/>
      <c r="Z81" s="69"/>
      <c r="AA81" s="69"/>
      <c r="AB81" s="69"/>
      <c r="AC81" s="69"/>
      <c r="AD81" s="69"/>
      <c r="AE81" s="69"/>
      <c r="AF81" s="69"/>
      <c r="AG81" s="69"/>
      <c r="AH81" s="69"/>
      <c r="AI81" s="69"/>
      <c r="AJ81" s="69"/>
      <c r="AK81" s="69"/>
      <c r="AL81" s="69"/>
      <c r="AM81" s="69"/>
      <c r="AN81" s="69"/>
      <c r="AO81" s="69"/>
      <c r="AP81" s="69"/>
      <c r="AQ81" s="69"/>
      <c r="AR81" s="44"/>
      <c r="BE81" s="38"/>
    </row>
    <row r="82" s="2" customFormat="1" ht="24.96" customHeight="1">
      <c r="A82" s="38"/>
      <c r="B82" s="39"/>
      <c r="C82" s="23" t="s">
        <v>53</v>
      </c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4"/>
      <c r="BE82" s="38"/>
    </row>
    <row r="83" s="2" customFormat="1" ht="6.96" customHeight="1">
      <c r="A83" s="38"/>
      <c r="B83" s="39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40"/>
      <c r="AL83" s="40"/>
      <c r="AM83" s="40"/>
      <c r="AN83" s="40"/>
      <c r="AO83" s="40"/>
      <c r="AP83" s="40"/>
      <c r="AQ83" s="40"/>
      <c r="AR83" s="44"/>
      <c r="BE83" s="38"/>
    </row>
    <row r="84" s="4" customFormat="1" ht="12" customHeight="1">
      <c r="A84" s="4"/>
      <c r="B84" s="70"/>
      <c r="C84" s="32" t="s">
        <v>13</v>
      </c>
      <c r="D84" s="71"/>
      <c r="E84" s="71"/>
      <c r="F84" s="71"/>
      <c r="G84" s="71"/>
      <c r="H84" s="71"/>
      <c r="I84" s="71"/>
      <c r="J84" s="71"/>
      <c r="K84" s="71"/>
      <c r="L84" s="71" t="str">
        <f>K5</f>
        <v>INT07</v>
      </c>
      <c r="M84" s="71"/>
      <c r="N84" s="71"/>
      <c r="O84" s="71"/>
      <c r="P84" s="71"/>
      <c r="Q84" s="71"/>
      <c r="R84" s="71"/>
      <c r="S84" s="71"/>
      <c r="T84" s="71"/>
      <c r="U84" s="71"/>
      <c r="V84" s="71"/>
      <c r="W84" s="71"/>
      <c r="X84" s="71"/>
      <c r="Y84" s="71"/>
      <c r="Z84" s="71"/>
      <c r="AA84" s="71"/>
      <c r="AB84" s="71"/>
      <c r="AC84" s="71"/>
      <c r="AD84" s="71"/>
      <c r="AE84" s="71"/>
      <c r="AF84" s="71"/>
      <c r="AG84" s="71"/>
      <c r="AH84" s="71"/>
      <c r="AI84" s="71"/>
      <c r="AJ84" s="71"/>
      <c r="AK84" s="71"/>
      <c r="AL84" s="71"/>
      <c r="AM84" s="71"/>
      <c r="AN84" s="71"/>
      <c r="AO84" s="71"/>
      <c r="AP84" s="71"/>
      <c r="AQ84" s="71"/>
      <c r="AR84" s="72"/>
      <c r="BE84" s="4"/>
    </row>
    <row r="85" s="5" customFormat="1" ht="36.96" customHeight="1">
      <c r="A85" s="5"/>
      <c r="B85" s="73"/>
      <c r="C85" s="74" t="s">
        <v>16</v>
      </c>
      <c r="D85" s="75"/>
      <c r="E85" s="75"/>
      <c r="F85" s="75"/>
      <c r="G85" s="75"/>
      <c r="H85" s="75"/>
      <c r="I85" s="75"/>
      <c r="J85" s="75"/>
      <c r="K85" s="75"/>
      <c r="L85" s="76" t="str">
        <f>K6</f>
        <v>ZŠ Husova</v>
      </c>
      <c r="M85" s="75"/>
      <c r="N85" s="75"/>
      <c r="O85" s="75"/>
      <c r="P85" s="75"/>
      <c r="Q85" s="75"/>
      <c r="R85" s="75"/>
      <c r="S85" s="75"/>
      <c r="T85" s="75"/>
      <c r="U85" s="75"/>
      <c r="V85" s="75"/>
      <c r="W85" s="75"/>
      <c r="X85" s="75"/>
      <c r="Y85" s="75"/>
      <c r="Z85" s="75"/>
      <c r="AA85" s="75"/>
      <c r="AB85" s="75"/>
      <c r="AC85" s="75"/>
      <c r="AD85" s="75"/>
      <c r="AE85" s="75"/>
      <c r="AF85" s="75"/>
      <c r="AG85" s="75"/>
      <c r="AH85" s="75"/>
      <c r="AI85" s="75"/>
      <c r="AJ85" s="75"/>
      <c r="AK85" s="75"/>
      <c r="AL85" s="75"/>
      <c r="AM85" s="75"/>
      <c r="AN85" s="75"/>
      <c r="AO85" s="75"/>
      <c r="AP85" s="75"/>
      <c r="AQ85" s="75"/>
      <c r="AR85" s="77"/>
      <c r="BE85" s="5"/>
    </row>
    <row r="86" s="2" customFormat="1" ht="6.96" customHeight="1">
      <c r="A86" s="38"/>
      <c r="B86" s="39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0"/>
      <c r="AH86" s="40"/>
      <c r="AI86" s="40"/>
      <c r="AJ86" s="40"/>
      <c r="AK86" s="40"/>
      <c r="AL86" s="40"/>
      <c r="AM86" s="40"/>
      <c r="AN86" s="40"/>
      <c r="AO86" s="40"/>
      <c r="AP86" s="40"/>
      <c r="AQ86" s="40"/>
      <c r="AR86" s="44"/>
      <c r="BE86" s="38"/>
    </row>
    <row r="87" s="2" customFormat="1" ht="12" customHeight="1">
      <c r="A87" s="38"/>
      <c r="B87" s="39"/>
      <c r="C87" s="32" t="s">
        <v>20</v>
      </c>
      <c r="D87" s="40"/>
      <c r="E87" s="40"/>
      <c r="F87" s="40"/>
      <c r="G87" s="40"/>
      <c r="H87" s="40"/>
      <c r="I87" s="40"/>
      <c r="J87" s="40"/>
      <c r="K87" s="40"/>
      <c r="L87" s="78" t="str">
        <f>IF(K8="","",K8)</f>
        <v xml:space="preserve"> </v>
      </c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F87" s="40"/>
      <c r="AG87" s="40"/>
      <c r="AH87" s="40"/>
      <c r="AI87" s="32" t="s">
        <v>22</v>
      </c>
      <c r="AJ87" s="40"/>
      <c r="AK87" s="40"/>
      <c r="AL87" s="40"/>
      <c r="AM87" s="79" t="str">
        <f>IF(AN8= "","",AN8)</f>
        <v>30. 1. 2022</v>
      </c>
      <c r="AN87" s="79"/>
      <c r="AO87" s="40"/>
      <c r="AP87" s="40"/>
      <c r="AQ87" s="40"/>
      <c r="AR87" s="44"/>
      <c r="BE87" s="38"/>
    </row>
    <row r="88" s="2" customFormat="1" ht="6.96" customHeight="1">
      <c r="A88" s="38"/>
      <c r="B88" s="39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F88" s="40"/>
      <c r="AG88" s="40"/>
      <c r="AH88" s="40"/>
      <c r="AI88" s="40"/>
      <c r="AJ88" s="40"/>
      <c r="AK88" s="40"/>
      <c r="AL88" s="40"/>
      <c r="AM88" s="40"/>
      <c r="AN88" s="40"/>
      <c r="AO88" s="40"/>
      <c r="AP88" s="40"/>
      <c r="AQ88" s="40"/>
      <c r="AR88" s="44"/>
      <c r="BE88" s="38"/>
    </row>
    <row r="89" s="2" customFormat="1" ht="15.15" customHeight="1">
      <c r="A89" s="38"/>
      <c r="B89" s="39"/>
      <c r="C89" s="32" t="s">
        <v>24</v>
      </c>
      <c r="D89" s="40"/>
      <c r="E89" s="40"/>
      <c r="F89" s="40"/>
      <c r="G89" s="40"/>
      <c r="H89" s="40"/>
      <c r="I89" s="40"/>
      <c r="J89" s="40"/>
      <c r="K89" s="40"/>
      <c r="L89" s="71" t="str">
        <f>IF(E11= "","",E11)</f>
        <v xml:space="preserve"> </v>
      </c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  <c r="AF89" s="40"/>
      <c r="AG89" s="40"/>
      <c r="AH89" s="40"/>
      <c r="AI89" s="32" t="s">
        <v>29</v>
      </c>
      <c r="AJ89" s="40"/>
      <c r="AK89" s="40"/>
      <c r="AL89" s="40"/>
      <c r="AM89" s="80" t="str">
        <f>IF(E17="","",E17)</f>
        <v xml:space="preserve"> </v>
      </c>
      <c r="AN89" s="71"/>
      <c r="AO89" s="71"/>
      <c r="AP89" s="71"/>
      <c r="AQ89" s="40"/>
      <c r="AR89" s="44"/>
      <c r="AS89" s="81" t="s">
        <v>54</v>
      </c>
      <c r="AT89" s="82"/>
      <c r="AU89" s="83"/>
      <c r="AV89" s="83"/>
      <c r="AW89" s="83"/>
      <c r="AX89" s="83"/>
      <c r="AY89" s="83"/>
      <c r="AZ89" s="83"/>
      <c r="BA89" s="83"/>
      <c r="BB89" s="83"/>
      <c r="BC89" s="83"/>
      <c r="BD89" s="84"/>
      <c r="BE89" s="38"/>
    </row>
    <row r="90" s="2" customFormat="1" ht="15.15" customHeight="1">
      <c r="A90" s="38"/>
      <c r="B90" s="39"/>
      <c r="C90" s="32" t="s">
        <v>27</v>
      </c>
      <c r="D90" s="40"/>
      <c r="E90" s="40"/>
      <c r="F90" s="40"/>
      <c r="G90" s="40"/>
      <c r="H90" s="40"/>
      <c r="I90" s="40"/>
      <c r="J90" s="40"/>
      <c r="K90" s="40"/>
      <c r="L90" s="71" t="str">
        <f>IF(E14= "Vyplň údaj","",E14)</f>
        <v/>
      </c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F90" s="40"/>
      <c r="AG90" s="40"/>
      <c r="AH90" s="40"/>
      <c r="AI90" s="32" t="s">
        <v>31</v>
      </c>
      <c r="AJ90" s="40"/>
      <c r="AK90" s="40"/>
      <c r="AL90" s="40"/>
      <c r="AM90" s="80" t="str">
        <f>IF(E20="","",E20)</f>
        <v xml:space="preserve"> </v>
      </c>
      <c r="AN90" s="71"/>
      <c r="AO90" s="71"/>
      <c r="AP90" s="71"/>
      <c r="AQ90" s="40"/>
      <c r="AR90" s="44"/>
      <c r="AS90" s="85"/>
      <c r="AT90" s="86"/>
      <c r="AU90" s="87"/>
      <c r="AV90" s="87"/>
      <c r="AW90" s="87"/>
      <c r="AX90" s="87"/>
      <c r="AY90" s="87"/>
      <c r="AZ90" s="87"/>
      <c r="BA90" s="87"/>
      <c r="BB90" s="87"/>
      <c r="BC90" s="87"/>
      <c r="BD90" s="88"/>
      <c r="BE90" s="38"/>
    </row>
    <row r="91" s="2" customFormat="1" ht="10.8" customHeight="1">
      <c r="A91" s="38"/>
      <c r="B91" s="39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  <c r="AF91" s="40"/>
      <c r="AG91" s="40"/>
      <c r="AH91" s="40"/>
      <c r="AI91" s="40"/>
      <c r="AJ91" s="40"/>
      <c r="AK91" s="40"/>
      <c r="AL91" s="40"/>
      <c r="AM91" s="40"/>
      <c r="AN91" s="40"/>
      <c r="AO91" s="40"/>
      <c r="AP91" s="40"/>
      <c r="AQ91" s="40"/>
      <c r="AR91" s="44"/>
      <c r="AS91" s="89"/>
      <c r="AT91" s="90"/>
      <c r="AU91" s="91"/>
      <c r="AV91" s="91"/>
      <c r="AW91" s="91"/>
      <c r="AX91" s="91"/>
      <c r="AY91" s="91"/>
      <c r="AZ91" s="91"/>
      <c r="BA91" s="91"/>
      <c r="BB91" s="91"/>
      <c r="BC91" s="91"/>
      <c r="BD91" s="92"/>
      <c r="BE91" s="38"/>
    </row>
    <row r="92" s="2" customFormat="1" ht="29.28" customHeight="1">
      <c r="A92" s="38"/>
      <c r="B92" s="39"/>
      <c r="C92" s="93" t="s">
        <v>55</v>
      </c>
      <c r="D92" s="94"/>
      <c r="E92" s="94"/>
      <c r="F92" s="94"/>
      <c r="G92" s="94"/>
      <c r="H92" s="95"/>
      <c r="I92" s="96" t="s">
        <v>56</v>
      </c>
      <c r="J92" s="94"/>
      <c r="K92" s="94"/>
      <c r="L92" s="94"/>
      <c r="M92" s="94"/>
      <c r="N92" s="94"/>
      <c r="O92" s="94"/>
      <c r="P92" s="94"/>
      <c r="Q92" s="94"/>
      <c r="R92" s="94"/>
      <c r="S92" s="94"/>
      <c r="T92" s="94"/>
      <c r="U92" s="94"/>
      <c r="V92" s="94"/>
      <c r="W92" s="94"/>
      <c r="X92" s="94"/>
      <c r="Y92" s="94"/>
      <c r="Z92" s="94"/>
      <c r="AA92" s="94"/>
      <c r="AB92" s="94"/>
      <c r="AC92" s="94"/>
      <c r="AD92" s="94"/>
      <c r="AE92" s="94"/>
      <c r="AF92" s="94"/>
      <c r="AG92" s="97" t="s">
        <v>57</v>
      </c>
      <c r="AH92" s="94"/>
      <c r="AI92" s="94"/>
      <c r="AJ92" s="94"/>
      <c r="AK92" s="94"/>
      <c r="AL92" s="94"/>
      <c r="AM92" s="94"/>
      <c r="AN92" s="96" t="s">
        <v>58</v>
      </c>
      <c r="AO92" s="94"/>
      <c r="AP92" s="98"/>
      <c r="AQ92" s="99" t="s">
        <v>59</v>
      </c>
      <c r="AR92" s="44"/>
      <c r="AS92" s="100" t="s">
        <v>60</v>
      </c>
      <c r="AT92" s="101" t="s">
        <v>61</v>
      </c>
      <c r="AU92" s="101" t="s">
        <v>62</v>
      </c>
      <c r="AV92" s="101" t="s">
        <v>63</v>
      </c>
      <c r="AW92" s="101" t="s">
        <v>64</v>
      </c>
      <c r="AX92" s="101" t="s">
        <v>65</v>
      </c>
      <c r="AY92" s="101" t="s">
        <v>66</v>
      </c>
      <c r="AZ92" s="101" t="s">
        <v>67</v>
      </c>
      <c r="BA92" s="101" t="s">
        <v>68</v>
      </c>
      <c r="BB92" s="101" t="s">
        <v>69</v>
      </c>
      <c r="BC92" s="101" t="s">
        <v>70</v>
      </c>
      <c r="BD92" s="102" t="s">
        <v>71</v>
      </c>
      <c r="BE92" s="38"/>
    </row>
    <row r="93" s="2" customFormat="1" ht="10.8" customHeight="1">
      <c r="A93" s="38"/>
      <c r="B93" s="39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/>
      <c r="AG93" s="40"/>
      <c r="AH93" s="40"/>
      <c r="AI93" s="40"/>
      <c r="AJ93" s="40"/>
      <c r="AK93" s="40"/>
      <c r="AL93" s="40"/>
      <c r="AM93" s="40"/>
      <c r="AN93" s="40"/>
      <c r="AO93" s="40"/>
      <c r="AP93" s="40"/>
      <c r="AQ93" s="40"/>
      <c r="AR93" s="44"/>
      <c r="AS93" s="103"/>
      <c r="AT93" s="104"/>
      <c r="AU93" s="104"/>
      <c r="AV93" s="104"/>
      <c r="AW93" s="104"/>
      <c r="AX93" s="104"/>
      <c r="AY93" s="104"/>
      <c r="AZ93" s="104"/>
      <c r="BA93" s="104"/>
      <c r="BB93" s="104"/>
      <c r="BC93" s="104"/>
      <c r="BD93" s="105"/>
      <c r="BE93" s="38"/>
    </row>
    <row r="94" s="6" customFormat="1" ht="32.4" customHeight="1">
      <c r="A94" s="6"/>
      <c r="B94" s="106"/>
      <c r="C94" s="107" t="s">
        <v>72</v>
      </c>
      <c r="D94" s="108"/>
      <c r="E94" s="108"/>
      <c r="F94" s="108"/>
      <c r="G94" s="108"/>
      <c r="H94" s="108"/>
      <c r="I94" s="108"/>
      <c r="J94" s="108"/>
      <c r="K94" s="108"/>
      <c r="L94" s="108"/>
      <c r="M94" s="108"/>
      <c r="N94" s="108"/>
      <c r="O94" s="108"/>
      <c r="P94" s="108"/>
      <c r="Q94" s="108"/>
      <c r="R94" s="108"/>
      <c r="S94" s="108"/>
      <c r="T94" s="108"/>
      <c r="U94" s="108"/>
      <c r="V94" s="108"/>
      <c r="W94" s="108"/>
      <c r="X94" s="108"/>
      <c r="Y94" s="108"/>
      <c r="Z94" s="108"/>
      <c r="AA94" s="108"/>
      <c r="AB94" s="108"/>
      <c r="AC94" s="108"/>
      <c r="AD94" s="108"/>
      <c r="AE94" s="108"/>
      <c r="AF94" s="108"/>
      <c r="AG94" s="109">
        <f>ROUND(SUM(AG95:AG100),2)</f>
        <v>0</v>
      </c>
      <c r="AH94" s="109"/>
      <c r="AI94" s="109"/>
      <c r="AJ94" s="109"/>
      <c r="AK94" s="109"/>
      <c r="AL94" s="109"/>
      <c r="AM94" s="109"/>
      <c r="AN94" s="110">
        <f>SUM(AG94,AT94)</f>
        <v>0</v>
      </c>
      <c r="AO94" s="110"/>
      <c r="AP94" s="110"/>
      <c r="AQ94" s="111" t="s">
        <v>1</v>
      </c>
      <c r="AR94" s="112"/>
      <c r="AS94" s="113">
        <f>ROUND(SUM(AS95:AS100),2)</f>
        <v>0</v>
      </c>
      <c r="AT94" s="114">
        <f>ROUND(SUM(AV94:AW94),2)</f>
        <v>0</v>
      </c>
      <c r="AU94" s="115">
        <f>ROUND(SUM(AU95:AU100),5)</f>
        <v>0</v>
      </c>
      <c r="AV94" s="114">
        <f>ROUND(AZ94*L29,2)</f>
        <v>0</v>
      </c>
      <c r="AW94" s="114">
        <f>ROUND(BA94*L30,2)</f>
        <v>0</v>
      </c>
      <c r="AX94" s="114">
        <f>ROUND(BB94*L29,2)</f>
        <v>0</v>
      </c>
      <c r="AY94" s="114">
        <f>ROUND(BC94*L30,2)</f>
        <v>0</v>
      </c>
      <c r="AZ94" s="114">
        <f>ROUND(SUM(AZ95:AZ100),2)</f>
        <v>0</v>
      </c>
      <c r="BA94" s="114">
        <f>ROUND(SUM(BA95:BA100),2)</f>
        <v>0</v>
      </c>
      <c r="BB94" s="114">
        <f>ROUND(SUM(BB95:BB100),2)</f>
        <v>0</v>
      </c>
      <c r="BC94" s="114">
        <f>ROUND(SUM(BC95:BC100),2)</f>
        <v>0</v>
      </c>
      <c r="BD94" s="116">
        <f>ROUND(SUM(BD95:BD100),2)</f>
        <v>0</v>
      </c>
      <c r="BE94" s="6"/>
      <c r="BS94" s="117" t="s">
        <v>73</v>
      </c>
      <c r="BT94" s="117" t="s">
        <v>74</v>
      </c>
      <c r="BU94" s="118" t="s">
        <v>75</v>
      </c>
      <c r="BV94" s="117" t="s">
        <v>76</v>
      </c>
      <c r="BW94" s="117" t="s">
        <v>5</v>
      </c>
      <c r="BX94" s="117" t="s">
        <v>77</v>
      </c>
      <c r="CL94" s="117" t="s">
        <v>1</v>
      </c>
    </row>
    <row r="95" s="7" customFormat="1" ht="16.5" customHeight="1">
      <c r="A95" s="119" t="s">
        <v>78</v>
      </c>
      <c r="B95" s="120"/>
      <c r="C95" s="121"/>
      <c r="D95" s="122" t="s">
        <v>79</v>
      </c>
      <c r="E95" s="122"/>
      <c r="F95" s="122"/>
      <c r="G95" s="122"/>
      <c r="H95" s="122"/>
      <c r="I95" s="123"/>
      <c r="J95" s="122" t="s">
        <v>80</v>
      </c>
      <c r="K95" s="122"/>
      <c r="L95" s="122"/>
      <c r="M95" s="122"/>
      <c r="N95" s="122"/>
      <c r="O95" s="122"/>
      <c r="P95" s="122"/>
      <c r="Q95" s="122"/>
      <c r="R95" s="122"/>
      <c r="S95" s="122"/>
      <c r="T95" s="122"/>
      <c r="U95" s="122"/>
      <c r="V95" s="122"/>
      <c r="W95" s="122"/>
      <c r="X95" s="122"/>
      <c r="Y95" s="122"/>
      <c r="Z95" s="122"/>
      <c r="AA95" s="122"/>
      <c r="AB95" s="122"/>
      <c r="AC95" s="122"/>
      <c r="AD95" s="122"/>
      <c r="AE95" s="122"/>
      <c r="AF95" s="122"/>
      <c r="AG95" s="124">
        <f>'B01 - Bourací práce'!J30</f>
        <v>0</v>
      </c>
      <c r="AH95" s="123"/>
      <c r="AI95" s="123"/>
      <c r="AJ95" s="123"/>
      <c r="AK95" s="123"/>
      <c r="AL95" s="123"/>
      <c r="AM95" s="123"/>
      <c r="AN95" s="124">
        <f>SUM(AG95,AT95)</f>
        <v>0</v>
      </c>
      <c r="AO95" s="123"/>
      <c r="AP95" s="123"/>
      <c r="AQ95" s="125" t="s">
        <v>81</v>
      </c>
      <c r="AR95" s="126"/>
      <c r="AS95" s="127">
        <v>0</v>
      </c>
      <c r="AT95" s="128">
        <f>ROUND(SUM(AV95:AW95),2)</f>
        <v>0</v>
      </c>
      <c r="AU95" s="129">
        <f>'B01 - Bourací práce'!P124</f>
        <v>0</v>
      </c>
      <c r="AV95" s="128">
        <f>'B01 - Bourací práce'!J33</f>
        <v>0</v>
      </c>
      <c r="AW95" s="128">
        <f>'B01 - Bourací práce'!J34</f>
        <v>0</v>
      </c>
      <c r="AX95" s="128">
        <f>'B01 - Bourací práce'!J35</f>
        <v>0</v>
      </c>
      <c r="AY95" s="128">
        <f>'B01 - Bourací práce'!J36</f>
        <v>0</v>
      </c>
      <c r="AZ95" s="128">
        <f>'B01 - Bourací práce'!F33</f>
        <v>0</v>
      </c>
      <c r="BA95" s="128">
        <f>'B01 - Bourací práce'!F34</f>
        <v>0</v>
      </c>
      <c r="BB95" s="128">
        <f>'B01 - Bourací práce'!F35</f>
        <v>0</v>
      </c>
      <c r="BC95" s="128">
        <f>'B01 - Bourací práce'!F36</f>
        <v>0</v>
      </c>
      <c r="BD95" s="130">
        <f>'B01 - Bourací práce'!F37</f>
        <v>0</v>
      </c>
      <c r="BE95" s="7"/>
      <c r="BT95" s="131" t="s">
        <v>82</v>
      </c>
      <c r="BV95" s="131" t="s">
        <v>76</v>
      </c>
      <c r="BW95" s="131" t="s">
        <v>83</v>
      </c>
      <c r="BX95" s="131" t="s">
        <v>5</v>
      </c>
      <c r="CL95" s="131" t="s">
        <v>1</v>
      </c>
      <c r="CM95" s="131" t="s">
        <v>84</v>
      </c>
    </row>
    <row r="96" s="7" customFormat="1" ht="16.5" customHeight="1">
      <c r="A96" s="119" t="s">
        <v>78</v>
      </c>
      <c r="B96" s="120"/>
      <c r="C96" s="121"/>
      <c r="D96" s="122" t="s">
        <v>85</v>
      </c>
      <c r="E96" s="122"/>
      <c r="F96" s="122"/>
      <c r="G96" s="122"/>
      <c r="H96" s="122"/>
      <c r="I96" s="123"/>
      <c r="J96" s="122" t="s">
        <v>86</v>
      </c>
      <c r="K96" s="122"/>
      <c r="L96" s="122"/>
      <c r="M96" s="122"/>
      <c r="N96" s="122"/>
      <c r="O96" s="122"/>
      <c r="P96" s="122"/>
      <c r="Q96" s="122"/>
      <c r="R96" s="122"/>
      <c r="S96" s="122"/>
      <c r="T96" s="122"/>
      <c r="U96" s="122"/>
      <c r="V96" s="122"/>
      <c r="W96" s="122"/>
      <c r="X96" s="122"/>
      <c r="Y96" s="122"/>
      <c r="Z96" s="122"/>
      <c r="AA96" s="122"/>
      <c r="AB96" s="122"/>
      <c r="AC96" s="122"/>
      <c r="AD96" s="122"/>
      <c r="AE96" s="122"/>
      <c r="AF96" s="122"/>
      <c r="AG96" s="124">
        <f>'A01 - Stavebně konstrukčn...'!J30</f>
        <v>0</v>
      </c>
      <c r="AH96" s="123"/>
      <c r="AI96" s="123"/>
      <c r="AJ96" s="123"/>
      <c r="AK96" s="123"/>
      <c r="AL96" s="123"/>
      <c r="AM96" s="123"/>
      <c r="AN96" s="124">
        <f>SUM(AG96,AT96)</f>
        <v>0</v>
      </c>
      <c r="AO96" s="123"/>
      <c r="AP96" s="123"/>
      <c r="AQ96" s="125" t="s">
        <v>81</v>
      </c>
      <c r="AR96" s="126"/>
      <c r="AS96" s="127">
        <v>0</v>
      </c>
      <c r="AT96" s="128">
        <f>ROUND(SUM(AV96:AW96),2)</f>
        <v>0</v>
      </c>
      <c r="AU96" s="129">
        <f>'A01 - Stavebně konstrukčn...'!P130</f>
        <v>0</v>
      </c>
      <c r="AV96" s="128">
        <f>'A01 - Stavebně konstrukčn...'!J33</f>
        <v>0</v>
      </c>
      <c r="AW96" s="128">
        <f>'A01 - Stavebně konstrukčn...'!J34</f>
        <v>0</v>
      </c>
      <c r="AX96" s="128">
        <f>'A01 - Stavebně konstrukčn...'!J35</f>
        <v>0</v>
      </c>
      <c r="AY96" s="128">
        <f>'A01 - Stavebně konstrukčn...'!J36</f>
        <v>0</v>
      </c>
      <c r="AZ96" s="128">
        <f>'A01 - Stavebně konstrukčn...'!F33</f>
        <v>0</v>
      </c>
      <c r="BA96" s="128">
        <f>'A01 - Stavebně konstrukčn...'!F34</f>
        <v>0</v>
      </c>
      <c r="BB96" s="128">
        <f>'A01 - Stavebně konstrukčn...'!F35</f>
        <v>0</v>
      </c>
      <c r="BC96" s="128">
        <f>'A01 - Stavebně konstrukčn...'!F36</f>
        <v>0</v>
      </c>
      <c r="BD96" s="130">
        <f>'A01 - Stavebně konstrukčn...'!F37</f>
        <v>0</v>
      </c>
      <c r="BE96" s="7"/>
      <c r="BT96" s="131" t="s">
        <v>82</v>
      </c>
      <c r="BV96" s="131" t="s">
        <v>76</v>
      </c>
      <c r="BW96" s="131" t="s">
        <v>87</v>
      </c>
      <c r="BX96" s="131" t="s">
        <v>5</v>
      </c>
      <c r="CL96" s="131" t="s">
        <v>1</v>
      </c>
      <c r="CM96" s="131" t="s">
        <v>84</v>
      </c>
    </row>
    <row r="97" s="7" customFormat="1" ht="16.5" customHeight="1">
      <c r="A97" s="119" t="s">
        <v>78</v>
      </c>
      <c r="B97" s="120"/>
      <c r="C97" s="121"/>
      <c r="D97" s="122" t="s">
        <v>88</v>
      </c>
      <c r="E97" s="122"/>
      <c r="F97" s="122"/>
      <c r="G97" s="122"/>
      <c r="H97" s="122"/>
      <c r="I97" s="123"/>
      <c r="J97" s="122" t="s">
        <v>89</v>
      </c>
      <c r="K97" s="122"/>
      <c r="L97" s="122"/>
      <c r="M97" s="122"/>
      <c r="N97" s="122"/>
      <c r="O97" s="122"/>
      <c r="P97" s="122"/>
      <c r="Q97" s="122"/>
      <c r="R97" s="122"/>
      <c r="S97" s="122"/>
      <c r="T97" s="122"/>
      <c r="U97" s="122"/>
      <c r="V97" s="122"/>
      <c r="W97" s="122"/>
      <c r="X97" s="122"/>
      <c r="Y97" s="122"/>
      <c r="Z97" s="122"/>
      <c r="AA97" s="122"/>
      <c r="AB97" s="122"/>
      <c r="AC97" s="122"/>
      <c r="AD97" s="122"/>
      <c r="AE97" s="122"/>
      <c r="AF97" s="122"/>
      <c r="AG97" s="124">
        <f>'EL - Elektroinstalace'!J30</f>
        <v>0</v>
      </c>
      <c r="AH97" s="123"/>
      <c r="AI97" s="123"/>
      <c r="AJ97" s="123"/>
      <c r="AK97" s="123"/>
      <c r="AL97" s="123"/>
      <c r="AM97" s="123"/>
      <c r="AN97" s="124">
        <f>SUM(AG97,AT97)</f>
        <v>0</v>
      </c>
      <c r="AO97" s="123"/>
      <c r="AP97" s="123"/>
      <c r="AQ97" s="125" t="s">
        <v>81</v>
      </c>
      <c r="AR97" s="126"/>
      <c r="AS97" s="127">
        <v>0</v>
      </c>
      <c r="AT97" s="128">
        <f>ROUND(SUM(AV97:AW97),2)</f>
        <v>0</v>
      </c>
      <c r="AU97" s="129">
        <f>'EL - Elektroinstalace'!P128</f>
        <v>0</v>
      </c>
      <c r="AV97" s="128">
        <f>'EL - Elektroinstalace'!J33</f>
        <v>0</v>
      </c>
      <c r="AW97" s="128">
        <f>'EL - Elektroinstalace'!J34</f>
        <v>0</v>
      </c>
      <c r="AX97" s="128">
        <f>'EL - Elektroinstalace'!J35</f>
        <v>0</v>
      </c>
      <c r="AY97" s="128">
        <f>'EL - Elektroinstalace'!J36</f>
        <v>0</v>
      </c>
      <c r="AZ97" s="128">
        <f>'EL - Elektroinstalace'!F33</f>
        <v>0</v>
      </c>
      <c r="BA97" s="128">
        <f>'EL - Elektroinstalace'!F34</f>
        <v>0</v>
      </c>
      <c r="BB97" s="128">
        <f>'EL - Elektroinstalace'!F35</f>
        <v>0</v>
      </c>
      <c r="BC97" s="128">
        <f>'EL - Elektroinstalace'!F36</f>
        <v>0</v>
      </c>
      <c r="BD97" s="130">
        <f>'EL - Elektroinstalace'!F37</f>
        <v>0</v>
      </c>
      <c r="BE97" s="7"/>
      <c r="BT97" s="131" t="s">
        <v>82</v>
      </c>
      <c r="BV97" s="131" t="s">
        <v>76</v>
      </c>
      <c r="BW97" s="131" t="s">
        <v>90</v>
      </c>
      <c r="BX97" s="131" t="s">
        <v>5</v>
      </c>
      <c r="CL97" s="131" t="s">
        <v>1</v>
      </c>
      <c r="CM97" s="131" t="s">
        <v>84</v>
      </c>
    </row>
    <row r="98" s="7" customFormat="1" ht="16.5" customHeight="1">
      <c r="A98" s="119" t="s">
        <v>78</v>
      </c>
      <c r="B98" s="120"/>
      <c r="C98" s="121"/>
      <c r="D98" s="122" t="s">
        <v>91</v>
      </c>
      <c r="E98" s="122"/>
      <c r="F98" s="122"/>
      <c r="G98" s="122"/>
      <c r="H98" s="122"/>
      <c r="I98" s="123"/>
      <c r="J98" s="122" t="s">
        <v>92</v>
      </c>
      <c r="K98" s="122"/>
      <c r="L98" s="122"/>
      <c r="M98" s="122"/>
      <c r="N98" s="122"/>
      <c r="O98" s="122"/>
      <c r="P98" s="122"/>
      <c r="Q98" s="122"/>
      <c r="R98" s="122"/>
      <c r="S98" s="122"/>
      <c r="T98" s="122"/>
      <c r="U98" s="122"/>
      <c r="V98" s="122"/>
      <c r="W98" s="122"/>
      <c r="X98" s="122"/>
      <c r="Y98" s="122"/>
      <c r="Z98" s="122"/>
      <c r="AA98" s="122"/>
      <c r="AB98" s="122"/>
      <c r="AC98" s="122"/>
      <c r="AD98" s="122"/>
      <c r="AE98" s="122"/>
      <c r="AF98" s="122"/>
      <c r="AG98" s="124">
        <f>'ZTI - Zdravotechnické ins...'!J30</f>
        <v>0</v>
      </c>
      <c r="AH98" s="123"/>
      <c r="AI98" s="123"/>
      <c r="AJ98" s="123"/>
      <c r="AK98" s="123"/>
      <c r="AL98" s="123"/>
      <c r="AM98" s="123"/>
      <c r="AN98" s="124">
        <f>SUM(AG98,AT98)</f>
        <v>0</v>
      </c>
      <c r="AO98" s="123"/>
      <c r="AP98" s="123"/>
      <c r="AQ98" s="125" t="s">
        <v>81</v>
      </c>
      <c r="AR98" s="126"/>
      <c r="AS98" s="127">
        <v>0</v>
      </c>
      <c r="AT98" s="128">
        <f>ROUND(SUM(AV98:AW98),2)</f>
        <v>0</v>
      </c>
      <c r="AU98" s="129">
        <f>'ZTI - Zdravotechnické ins...'!P122</f>
        <v>0</v>
      </c>
      <c r="AV98" s="128">
        <f>'ZTI - Zdravotechnické ins...'!J33</f>
        <v>0</v>
      </c>
      <c r="AW98" s="128">
        <f>'ZTI - Zdravotechnické ins...'!J34</f>
        <v>0</v>
      </c>
      <c r="AX98" s="128">
        <f>'ZTI - Zdravotechnické ins...'!J35</f>
        <v>0</v>
      </c>
      <c r="AY98" s="128">
        <f>'ZTI - Zdravotechnické ins...'!J36</f>
        <v>0</v>
      </c>
      <c r="AZ98" s="128">
        <f>'ZTI - Zdravotechnické ins...'!F33</f>
        <v>0</v>
      </c>
      <c r="BA98" s="128">
        <f>'ZTI - Zdravotechnické ins...'!F34</f>
        <v>0</v>
      </c>
      <c r="BB98" s="128">
        <f>'ZTI - Zdravotechnické ins...'!F35</f>
        <v>0</v>
      </c>
      <c r="BC98" s="128">
        <f>'ZTI - Zdravotechnické ins...'!F36</f>
        <v>0</v>
      </c>
      <c r="BD98" s="130">
        <f>'ZTI - Zdravotechnické ins...'!F37</f>
        <v>0</v>
      </c>
      <c r="BE98" s="7"/>
      <c r="BT98" s="131" t="s">
        <v>82</v>
      </c>
      <c r="BV98" s="131" t="s">
        <v>76</v>
      </c>
      <c r="BW98" s="131" t="s">
        <v>93</v>
      </c>
      <c r="BX98" s="131" t="s">
        <v>5</v>
      </c>
      <c r="CL98" s="131" t="s">
        <v>1</v>
      </c>
      <c r="CM98" s="131" t="s">
        <v>84</v>
      </c>
    </row>
    <row r="99" s="7" customFormat="1" ht="16.5" customHeight="1">
      <c r="A99" s="119" t="s">
        <v>78</v>
      </c>
      <c r="B99" s="120"/>
      <c r="C99" s="121"/>
      <c r="D99" s="122" t="s">
        <v>94</v>
      </c>
      <c r="E99" s="122"/>
      <c r="F99" s="122"/>
      <c r="G99" s="122"/>
      <c r="H99" s="122"/>
      <c r="I99" s="123"/>
      <c r="J99" s="122" t="s">
        <v>95</v>
      </c>
      <c r="K99" s="122"/>
      <c r="L99" s="122"/>
      <c r="M99" s="122"/>
      <c r="N99" s="122"/>
      <c r="O99" s="122"/>
      <c r="P99" s="122"/>
      <c r="Q99" s="122"/>
      <c r="R99" s="122"/>
      <c r="S99" s="122"/>
      <c r="T99" s="122"/>
      <c r="U99" s="122"/>
      <c r="V99" s="122"/>
      <c r="W99" s="122"/>
      <c r="X99" s="122"/>
      <c r="Y99" s="122"/>
      <c r="Z99" s="122"/>
      <c r="AA99" s="122"/>
      <c r="AB99" s="122"/>
      <c r="AC99" s="122"/>
      <c r="AD99" s="122"/>
      <c r="AE99" s="122"/>
      <c r="AF99" s="122"/>
      <c r="AG99" s="124">
        <f>'INT01 - Interier - část 1.'!J30</f>
        <v>0</v>
      </c>
      <c r="AH99" s="123"/>
      <c r="AI99" s="123"/>
      <c r="AJ99" s="123"/>
      <c r="AK99" s="123"/>
      <c r="AL99" s="123"/>
      <c r="AM99" s="123"/>
      <c r="AN99" s="124">
        <f>SUM(AG99,AT99)</f>
        <v>0</v>
      </c>
      <c r="AO99" s="123"/>
      <c r="AP99" s="123"/>
      <c r="AQ99" s="125" t="s">
        <v>81</v>
      </c>
      <c r="AR99" s="126"/>
      <c r="AS99" s="127">
        <v>0</v>
      </c>
      <c r="AT99" s="128">
        <f>ROUND(SUM(AV99:AW99),2)</f>
        <v>0</v>
      </c>
      <c r="AU99" s="129">
        <f>'INT01 - Interier - část 1.'!P117</f>
        <v>0</v>
      </c>
      <c r="AV99" s="128">
        <f>'INT01 - Interier - část 1.'!J33</f>
        <v>0</v>
      </c>
      <c r="AW99" s="128">
        <f>'INT01 - Interier - část 1.'!J34</f>
        <v>0</v>
      </c>
      <c r="AX99" s="128">
        <f>'INT01 - Interier - část 1.'!J35</f>
        <v>0</v>
      </c>
      <c r="AY99" s="128">
        <f>'INT01 - Interier - část 1.'!J36</f>
        <v>0</v>
      </c>
      <c r="AZ99" s="128">
        <f>'INT01 - Interier - část 1.'!F33</f>
        <v>0</v>
      </c>
      <c r="BA99" s="128">
        <f>'INT01 - Interier - část 1.'!F34</f>
        <v>0</v>
      </c>
      <c r="BB99" s="128">
        <f>'INT01 - Interier - část 1.'!F35</f>
        <v>0</v>
      </c>
      <c r="BC99" s="128">
        <f>'INT01 - Interier - část 1.'!F36</f>
        <v>0</v>
      </c>
      <c r="BD99" s="130">
        <f>'INT01 - Interier - část 1.'!F37</f>
        <v>0</v>
      </c>
      <c r="BE99" s="7"/>
      <c r="BT99" s="131" t="s">
        <v>82</v>
      </c>
      <c r="BV99" s="131" t="s">
        <v>76</v>
      </c>
      <c r="BW99" s="131" t="s">
        <v>96</v>
      </c>
      <c r="BX99" s="131" t="s">
        <v>5</v>
      </c>
      <c r="CL99" s="131" t="s">
        <v>1</v>
      </c>
      <c r="CM99" s="131" t="s">
        <v>84</v>
      </c>
    </row>
    <row r="100" s="7" customFormat="1" ht="16.5" customHeight="1">
      <c r="A100" s="119" t="s">
        <v>78</v>
      </c>
      <c r="B100" s="120"/>
      <c r="C100" s="121"/>
      <c r="D100" s="122" t="s">
        <v>97</v>
      </c>
      <c r="E100" s="122"/>
      <c r="F100" s="122"/>
      <c r="G100" s="122"/>
      <c r="H100" s="122"/>
      <c r="I100" s="123"/>
      <c r="J100" s="122" t="s">
        <v>98</v>
      </c>
      <c r="K100" s="122"/>
      <c r="L100" s="122"/>
      <c r="M100" s="122"/>
      <c r="N100" s="122"/>
      <c r="O100" s="122"/>
      <c r="P100" s="122"/>
      <c r="Q100" s="122"/>
      <c r="R100" s="122"/>
      <c r="S100" s="122"/>
      <c r="T100" s="122"/>
      <c r="U100" s="122"/>
      <c r="V100" s="122"/>
      <c r="W100" s="122"/>
      <c r="X100" s="122"/>
      <c r="Y100" s="122"/>
      <c r="Z100" s="122"/>
      <c r="AA100" s="122"/>
      <c r="AB100" s="122"/>
      <c r="AC100" s="122"/>
      <c r="AD100" s="122"/>
      <c r="AE100" s="122"/>
      <c r="AF100" s="122"/>
      <c r="AG100" s="124">
        <f>'VON - Vedlejší a ostatní ...'!J30</f>
        <v>0</v>
      </c>
      <c r="AH100" s="123"/>
      <c r="AI100" s="123"/>
      <c r="AJ100" s="123"/>
      <c r="AK100" s="123"/>
      <c r="AL100" s="123"/>
      <c r="AM100" s="123"/>
      <c r="AN100" s="124">
        <f>SUM(AG100,AT100)</f>
        <v>0</v>
      </c>
      <c r="AO100" s="123"/>
      <c r="AP100" s="123"/>
      <c r="AQ100" s="125" t="s">
        <v>81</v>
      </c>
      <c r="AR100" s="126"/>
      <c r="AS100" s="132">
        <v>0</v>
      </c>
      <c r="AT100" s="133">
        <f>ROUND(SUM(AV100:AW100),2)</f>
        <v>0</v>
      </c>
      <c r="AU100" s="134">
        <f>'VON - Vedlejší a ostatní ...'!P117</f>
        <v>0</v>
      </c>
      <c r="AV100" s="133">
        <f>'VON - Vedlejší a ostatní ...'!J33</f>
        <v>0</v>
      </c>
      <c r="AW100" s="133">
        <f>'VON - Vedlejší a ostatní ...'!J34</f>
        <v>0</v>
      </c>
      <c r="AX100" s="133">
        <f>'VON - Vedlejší a ostatní ...'!J35</f>
        <v>0</v>
      </c>
      <c r="AY100" s="133">
        <f>'VON - Vedlejší a ostatní ...'!J36</f>
        <v>0</v>
      </c>
      <c r="AZ100" s="133">
        <f>'VON - Vedlejší a ostatní ...'!F33</f>
        <v>0</v>
      </c>
      <c r="BA100" s="133">
        <f>'VON - Vedlejší a ostatní ...'!F34</f>
        <v>0</v>
      </c>
      <c r="BB100" s="133">
        <f>'VON - Vedlejší a ostatní ...'!F35</f>
        <v>0</v>
      </c>
      <c r="BC100" s="133">
        <f>'VON - Vedlejší a ostatní ...'!F36</f>
        <v>0</v>
      </c>
      <c r="BD100" s="135">
        <f>'VON - Vedlejší a ostatní ...'!F37</f>
        <v>0</v>
      </c>
      <c r="BE100" s="7"/>
      <c r="BT100" s="131" t="s">
        <v>82</v>
      </c>
      <c r="BV100" s="131" t="s">
        <v>76</v>
      </c>
      <c r="BW100" s="131" t="s">
        <v>99</v>
      </c>
      <c r="BX100" s="131" t="s">
        <v>5</v>
      </c>
      <c r="CL100" s="131" t="s">
        <v>1</v>
      </c>
      <c r="CM100" s="131" t="s">
        <v>84</v>
      </c>
    </row>
    <row r="101" s="2" customFormat="1" ht="30" customHeight="1">
      <c r="A101" s="38"/>
      <c r="B101" s="39"/>
      <c r="C101" s="40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  <c r="AE101" s="40"/>
      <c r="AF101" s="40"/>
      <c r="AG101" s="40"/>
      <c r="AH101" s="40"/>
      <c r="AI101" s="40"/>
      <c r="AJ101" s="40"/>
      <c r="AK101" s="40"/>
      <c r="AL101" s="40"/>
      <c r="AM101" s="40"/>
      <c r="AN101" s="40"/>
      <c r="AO101" s="40"/>
      <c r="AP101" s="40"/>
      <c r="AQ101" s="40"/>
      <c r="AR101" s="44"/>
      <c r="AS101" s="38"/>
      <c r="AT101" s="38"/>
      <c r="AU101" s="38"/>
      <c r="AV101" s="38"/>
      <c r="AW101" s="38"/>
      <c r="AX101" s="38"/>
      <c r="AY101" s="38"/>
      <c r="AZ101" s="38"/>
      <c r="BA101" s="38"/>
      <c r="BB101" s="38"/>
      <c r="BC101" s="38"/>
      <c r="BD101" s="38"/>
      <c r="BE101" s="38"/>
    </row>
    <row r="102" s="2" customFormat="1" ht="6.96" customHeight="1">
      <c r="A102" s="38"/>
      <c r="B102" s="66"/>
      <c r="C102" s="67"/>
      <c r="D102" s="67"/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67"/>
      <c r="P102" s="67"/>
      <c r="Q102" s="67"/>
      <c r="R102" s="67"/>
      <c r="S102" s="67"/>
      <c r="T102" s="67"/>
      <c r="U102" s="67"/>
      <c r="V102" s="67"/>
      <c r="W102" s="67"/>
      <c r="X102" s="67"/>
      <c r="Y102" s="67"/>
      <c r="Z102" s="67"/>
      <c r="AA102" s="67"/>
      <c r="AB102" s="67"/>
      <c r="AC102" s="67"/>
      <c r="AD102" s="67"/>
      <c r="AE102" s="67"/>
      <c r="AF102" s="67"/>
      <c r="AG102" s="67"/>
      <c r="AH102" s="67"/>
      <c r="AI102" s="67"/>
      <c r="AJ102" s="67"/>
      <c r="AK102" s="67"/>
      <c r="AL102" s="67"/>
      <c r="AM102" s="67"/>
      <c r="AN102" s="67"/>
      <c r="AO102" s="67"/>
      <c r="AP102" s="67"/>
      <c r="AQ102" s="67"/>
      <c r="AR102" s="44"/>
      <c r="AS102" s="38"/>
      <c r="AT102" s="38"/>
      <c r="AU102" s="38"/>
      <c r="AV102" s="38"/>
      <c r="AW102" s="38"/>
      <c r="AX102" s="38"/>
      <c r="AY102" s="38"/>
      <c r="AZ102" s="38"/>
      <c r="BA102" s="38"/>
      <c r="BB102" s="38"/>
      <c r="BC102" s="38"/>
      <c r="BD102" s="38"/>
      <c r="BE102" s="38"/>
    </row>
  </sheetData>
  <sheetProtection sheet="1" formatColumns="0" formatRows="0" objects="1" scenarios="1" spinCount="100000" saltValue="fPq9G6n/BiKU4aQ9DNEK2iv8Kz64aRQzx475Oq2R3pEoEpIMtmO7NCSf+W9OngYK0fXWtu6SP5pRB8rJb6n5pQ==" hashValue="Femo0g7flmTgLMgSw/ZxFLcsOs5ja/9BzwihBjjx1NNbL3Ppm7Q6hKdT1rzkP6gK5hG+pxcRNeJLU1vbRmHVDQ==" algorithmName="SHA-512" password="D993"/>
  <mergeCells count="62">
    <mergeCell ref="L85:AO85"/>
    <mergeCell ref="AM87:AN87"/>
    <mergeCell ref="AM89:AP89"/>
    <mergeCell ref="AS89:AT91"/>
    <mergeCell ref="AM90:AP90"/>
    <mergeCell ref="C92:G92"/>
    <mergeCell ref="AG92:AM92"/>
    <mergeCell ref="I92:AF92"/>
    <mergeCell ref="AN92:AP92"/>
    <mergeCell ref="D95:H95"/>
    <mergeCell ref="AG95:AM95"/>
    <mergeCell ref="J95:AF95"/>
    <mergeCell ref="AN95:AP95"/>
    <mergeCell ref="J96:AF96"/>
    <mergeCell ref="D96:H96"/>
    <mergeCell ref="AG96:AM96"/>
    <mergeCell ref="AN96:AP96"/>
    <mergeCell ref="AN97:AP97"/>
    <mergeCell ref="D97:H97"/>
    <mergeCell ref="J97:AF97"/>
    <mergeCell ref="AG97:AM97"/>
    <mergeCell ref="AN98:AP98"/>
    <mergeCell ref="AG98:AM98"/>
    <mergeCell ref="D98:H98"/>
    <mergeCell ref="J98:AF98"/>
    <mergeCell ref="AN99:AP99"/>
    <mergeCell ref="AG99:AM99"/>
    <mergeCell ref="D99:H99"/>
    <mergeCell ref="J99:AF99"/>
    <mergeCell ref="AN100:AP100"/>
    <mergeCell ref="AG100:AM100"/>
    <mergeCell ref="D100:H100"/>
    <mergeCell ref="J100:AF100"/>
    <mergeCell ref="AG94:AM94"/>
    <mergeCell ref="AN94:AP94"/>
    <mergeCell ref="BE5:BE34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L29:P29"/>
    <mergeCell ref="AK29:AO29"/>
    <mergeCell ref="AK30:AO30"/>
    <mergeCell ref="L30:P30"/>
    <mergeCell ref="W30:AE30"/>
    <mergeCell ref="L31:P31"/>
    <mergeCell ref="W31:AE31"/>
    <mergeCell ref="AK31:AO31"/>
    <mergeCell ref="AK32:AO32"/>
    <mergeCell ref="L32:P32"/>
    <mergeCell ref="W32:AE32"/>
    <mergeCell ref="AK33:AO33"/>
    <mergeCell ref="L33:P33"/>
    <mergeCell ref="W33:AE33"/>
    <mergeCell ref="AK35:AO35"/>
    <mergeCell ref="X35:AB35"/>
    <mergeCell ref="AR2:BE2"/>
  </mergeCells>
  <hyperlinks>
    <hyperlink ref="A95" location="'B01 - Bourací práce'!C2" display="/"/>
    <hyperlink ref="A96" location="'A01 - Stavebně konstrukčn...'!C2" display="/"/>
    <hyperlink ref="A97" location="'EL - Elektroinstalace'!C2" display="/"/>
    <hyperlink ref="A98" location="'ZTI - Zdravotechnické ins...'!C2" display="/"/>
    <hyperlink ref="A99" location="'INT01 - Interier - část 1.'!C2" display="/"/>
    <hyperlink ref="A100" location="'VON - Vedlejší a ostatní ...'!C2" display="/"/>
  </hyperlink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7" t="s">
        <v>83</v>
      </c>
    </row>
    <row r="3" s="1" customFormat="1" ht="6.96" customHeight="1">
      <c r="B3" s="136"/>
      <c r="C3" s="137"/>
      <c r="D3" s="137"/>
      <c r="E3" s="137"/>
      <c r="F3" s="137"/>
      <c r="G3" s="137"/>
      <c r="H3" s="137"/>
      <c r="I3" s="137"/>
      <c r="J3" s="137"/>
      <c r="K3" s="137"/>
      <c r="L3" s="20"/>
      <c r="AT3" s="17" t="s">
        <v>84</v>
      </c>
    </row>
    <row r="4" s="1" customFormat="1" ht="24.96" customHeight="1">
      <c r="B4" s="20"/>
      <c r="D4" s="138" t="s">
        <v>100</v>
      </c>
      <c r="L4" s="20"/>
      <c r="M4" s="139" t="s">
        <v>10</v>
      </c>
      <c r="AT4" s="17" t="s">
        <v>4</v>
      </c>
    </row>
    <row r="5" s="1" customFormat="1" ht="6.96" customHeight="1">
      <c r="B5" s="20"/>
      <c r="L5" s="20"/>
    </row>
    <row r="6" s="1" customFormat="1" ht="12" customHeight="1">
      <c r="B6" s="20"/>
      <c r="D6" s="140" t="s">
        <v>16</v>
      </c>
      <c r="L6" s="20"/>
    </row>
    <row r="7" s="1" customFormat="1" ht="16.5" customHeight="1">
      <c r="B7" s="20"/>
      <c r="E7" s="141" t="str">
        <f>'Rekapitulace stavby'!K6</f>
        <v>ZŠ Husova</v>
      </c>
      <c r="F7" s="140"/>
      <c r="G7" s="140"/>
      <c r="H7" s="140"/>
      <c r="L7" s="20"/>
    </row>
    <row r="8" s="2" customFormat="1" ht="12" customHeight="1">
      <c r="A8" s="38"/>
      <c r="B8" s="44"/>
      <c r="C8" s="38"/>
      <c r="D8" s="140" t="s">
        <v>101</v>
      </c>
      <c r="E8" s="38"/>
      <c r="F8" s="38"/>
      <c r="G8" s="38"/>
      <c r="H8" s="38"/>
      <c r="I8" s="38"/>
      <c r="J8" s="38"/>
      <c r="K8" s="38"/>
      <c r="L8" s="63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</row>
    <row r="9" s="2" customFormat="1" ht="16.5" customHeight="1">
      <c r="A9" s="38"/>
      <c r="B9" s="44"/>
      <c r="C9" s="38"/>
      <c r="D9" s="38"/>
      <c r="E9" s="142" t="s">
        <v>102</v>
      </c>
      <c r="F9" s="38"/>
      <c r="G9" s="38"/>
      <c r="H9" s="38"/>
      <c r="I9" s="38"/>
      <c r="J9" s="38"/>
      <c r="K9" s="38"/>
      <c r="L9" s="63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</row>
    <row r="10" s="2" customFormat="1">
      <c r="A10" s="38"/>
      <c r="B10" s="44"/>
      <c r="C10" s="38"/>
      <c r="D10" s="38"/>
      <c r="E10" s="38"/>
      <c r="F10" s="38"/>
      <c r="G10" s="38"/>
      <c r="H10" s="38"/>
      <c r="I10" s="38"/>
      <c r="J10" s="38"/>
      <c r="K10" s="38"/>
      <c r="L10" s="63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</row>
    <row r="11" s="2" customFormat="1" ht="12" customHeight="1">
      <c r="A11" s="38"/>
      <c r="B11" s="44"/>
      <c r="C11" s="38"/>
      <c r="D11" s="140" t="s">
        <v>18</v>
      </c>
      <c r="E11" s="38"/>
      <c r="F11" s="143" t="s">
        <v>1</v>
      </c>
      <c r="G11" s="38"/>
      <c r="H11" s="38"/>
      <c r="I11" s="140" t="s">
        <v>19</v>
      </c>
      <c r="J11" s="143" t="s">
        <v>1</v>
      </c>
      <c r="K11" s="38"/>
      <c r="L11" s="63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</row>
    <row r="12" s="2" customFormat="1" ht="12" customHeight="1">
      <c r="A12" s="38"/>
      <c r="B12" s="44"/>
      <c r="C12" s="38"/>
      <c r="D12" s="140" t="s">
        <v>20</v>
      </c>
      <c r="E12" s="38"/>
      <c r="F12" s="143" t="s">
        <v>21</v>
      </c>
      <c r="G12" s="38"/>
      <c r="H12" s="38"/>
      <c r="I12" s="140" t="s">
        <v>22</v>
      </c>
      <c r="J12" s="144" t="str">
        <f>'Rekapitulace stavby'!AN8</f>
        <v>30. 1. 2022</v>
      </c>
      <c r="K12" s="38"/>
      <c r="L12" s="63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</row>
    <row r="13" s="2" customFormat="1" ht="10.8" customHeight="1">
      <c r="A13" s="38"/>
      <c r="B13" s="44"/>
      <c r="C13" s="38"/>
      <c r="D13" s="38"/>
      <c r="E13" s="38"/>
      <c r="F13" s="38"/>
      <c r="G13" s="38"/>
      <c r="H13" s="38"/>
      <c r="I13" s="38"/>
      <c r="J13" s="38"/>
      <c r="K13" s="38"/>
      <c r="L13" s="63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</row>
    <row r="14" s="2" customFormat="1" ht="12" customHeight="1">
      <c r="A14" s="38"/>
      <c r="B14" s="44"/>
      <c r="C14" s="38"/>
      <c r="D14" s="140" t="s">
        <v>24</v>
      </c>
      <c r="E14" s="38"/>
      <c r="F14" s="38"/>
      <c r="G14" s="38"/>
      <c r="H14" s="38"/>
      <c r="I14" s="140" t="s">
        <v>25</v>
      </c>
      <c r="J14" s="143" t="str">
        <f>IF('Rekapitulace stavby'!AN10="","",'Rekapitulace stavby'!AN10)</f>
        <v/>
      </c>
      <c r="K14" s="38"/>
      <c r="L14" s="63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</row>
    <row r="15" s="2" customFormat="1" ht="18" customHeight="1">
      <c r="A15" s="38"/>
      <c r="B15" s="44"/>
      <c r="C15" s="38"/>
      <c r="D15" s="38"/>
      <c r="E15" s="143" t="str">
        <f>IF('Rekapitulace stavby'!E11="","",'Rekapitulace stavby'!E11)</f>
        <v xml:space="preserve"> </v>
      </c>
      <c r="F15" s="38"/>
      <c r="G15" s="38"/>
      <c r="H15" s="38"/>
      <c r="I15" s="140" t="s">
        <v>26</v>
      </c>
      <c r="J15" s="143" t="str">
        <f>IF('Rekapitulace stavby'!AN11="","",'Rekapitulace stavby'!AN11)</f>
        <v/>
      </c>
      <c r="K15" s="38"/>
      <c r="L15" s="63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</row>
    <row r="16" s="2" customFormat="1" ht="6.96" customHeight="1">
      <c r="A16" s="38"/>
      <c r="B16" s="44"/>
      <c r="C16" s="38"/>
      <c r="D16" s="38"/>
      <c r="E16" s="38"/>
      <c r="F16" s="38"/>
      <c r="G16" s="38"/>
      <c r="H16" s="38"/>
      <c r="I16" s="38"/>
      <c r="J16" s="38"/>
      <c r="K16" s="38"/>
      <c r="L16" s="63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</row>
    <row r="17" s="2" customFormat="1" ht="12" customHeight="1">
      <c r="A17" s="38"/>
      <c r="B17" s="44"/>
      <c r="C17" s="38"/>
      <c r="D17" s="140" t="s">
        <v>27</v>
      </c>
      <c r="E17" s="38"/>
      <c r="F17" s="38"/>
      <c r="G17" s="38"/>
      <c r="H17" s="38"/>
      <c r="I17" s="140" t="s">
        <v>25</v>
      </c>
      <c r="J17" s="33" t="str">
        <f>'Rekapitulace stavby'!AN13</f>
        <v>Vyplň údaj</v>
      </c>
      <c r="K17" s="38"/>
      <c r="L17" s="63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</row>
    <row r="18" s="2" customFormat="1" ht="18" customHeight="1">
      <c r="A18" s="38"/>
      <c r="B18" s="44"/>
      <c r="C18" s="38"/>
      <c r="D18" s="38"/>
      <c r="E18" s="33" t="str">
        <f>'Rekapitulace stavby'!E14</f>
        <v>Vyplň údaj</v>
      </c>
      <c r="F18" s="143"/>
      <c r="G18" s="143"/>
      <c r="H18" s="143"/>
      <c r="I18" s="140" t="s">
        <v>26</v>
      </c>
      <c r="J18" s="33" t="str">
        <f>'Rekapitulace stavby'!AN14</f>
        <v>Vyplň údaj</v>
      </c>
      <c r="K18" s="38"/>
      <c r="L18" s="63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</row>
    <row r="19" s="2" customFormat="1" ht="6.96" customHeight="1">
      <c r="A19" s="38"/>
      <c r="B19" s="44"/>
      <c r="C19" s="38"/>
      <c r="D19" s="38"/>
      <c r="E19" s="38"/>
      <c r="F19" s="38"/>
      <c r="G19" s="38"/>
      <c r="H19" s="38"/>
      <c r="I19" s="38"/>
      <c r="J19" s="38"/>
      <c r="K19" s="38"/>
      <c r="L19" s="63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</row>
    <row r="20" s="2" customFormat="1" ht="12" customHeight="1">
      <c r="A20" s="38"/>
      <c r="B20" s="44"/>
      <c r="C20" s="38"/>
      <c r="D20" s="140" t="s">
        <v>29</v>
      </c>
      <c r="E20" s="38"/>
      <c r="F20" s="38"/>
      <c r="G20" s="38"/>
      <c r="H20" s="38"/>
      <c r="I20" s="140" t="s">
        <v>25</v>
      </c>
      <c r="J20" s="143" t="str">
        <f>IF('Rekapitulace stavby'!AN16="","",'Rekapitulace stavby'!AN16)</f>
        <v/>
      </c>
      <c r="K20" s="38"/>
      <c r="L20" s="63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</row>
    <row r="21" s="2" customFormat="1" ht="18" customHeight="1">
      <c r="A21" s="38"/>
      <c r="B21" s="44"/>
      <c r="C21" s="38"/>
      <c r="D21" s="38"/>
      <c r="E21" s="143" t="str">
        <f>IF('Rekapitulace stavby'!E17="","",'Rekapitulace stavby'!E17)</f>
        <v xml:space="preserve"> </v>
      </c>
      <c r="F21" s="38"/>
      <c r="G21" s="38"/>
      <c r="H21" s="38"/>
      <c r="I21" s="140" t="s">
        <v>26</v>
      </c>
      <c r="J21" s="143" t="str">
        <f>IF('Rekapitulace stavby'!AN17="","",'Rekapitulace stavby'!AN17)</f>
        <v/>
      </c>
      <c r="K21" s="38"/>
      <c r="L21" s="63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</row>
    <row r="22" s="2" customFormat="1" ht="6.96" customHeight="1">
      <c r="A22" s="38"/>
      <c r="B22" s="44"/>
      <c r="C22" s="38"/>
      <c r="D22" s="38"/>
      <c r="E22" s="38"/>
      <c r="F22" s="38"/>
      <c r="G22" s="38"/>
      <c r="H22" s="38"/>
      <c r="I22" s="38"/>
      <c r="J22" s="38"/>
      <c r="K22" s="38"/>
      <c r="L22" s="63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</row>
    <row r="23" s="2" customFormat="1" ht="12" customHeight="1">
      <c r="A23" s="38"/>
      <c r="B23" s="44"/>
      <c r="C23" s="38"/>
      <c r="D23" s="140" t="s">
        <v>31</v>
      </c>
      <c r="E23" s="38"/>
      <c r="F23" s="38"/>
      <c r="G23" s="38"/>
      <c r="H23" s="38"/>
      <c r="I23" s="140" t="s">
        <v>25</v>
      </c>
      <c r="J23" s="143" t="str">
        <f>IF('Rekapitulace stavby'!AN19="","",'Rekapitulace stavby'!AN19)</f>
        <v/>
      </c>
      <c r="K23" s="38"/>
      <c r="L23" s="63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</row>
    <row r="24" s="2" customFormat="1" ht="18" customHeight="1">
      <c r="A24" s="38"/>
      <c r="B24" s="44"/>
      <c r="C24" s="38"/>
      <c r="D24" s="38"/>
      <c r="E24" s="143" t="str">
        <f>IF('Rekapitulace stavby'!E20="","",'Rekapitulace stavby'!E20)</f>
        <v xml:space="preserve"> </v>
      </c>
      <c r="F24" s="38"/>
      <c r="G24" s="38"/>
      <c r="H24" s="38"/>
      <c r="I24" s="140" t="s">
        <v>26</v>
      </c>
      <c r="J24" s="143" t="str">
        <f>IF('Rekapitulace stavby'!AN20="","",'Rekapitulace stavby'!AN20)</f>
        <v/>
      </c>
      <c r="K24" s="38"/>
      <c r="L24" s="63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</row>
    <row r="25" s="2" customFormat="1" ht="6.96" customHeight="1">
      <c r="A25" s="38"/>
      <c r="B25" s="44"/>
      <c r="C25" s="38"/>
      <c r="D25" s="38"/>
      <c r="E25" s="38"/>
      <c r="F25" s="38"/>
      <c r="G25" s="38"/>
      <c r="H25" s="38"/>
      <c r="I25" s="38"/>
      <c r="J25" s="38"/>
      <c r="K25" s="38"/>
      <c r="L25" s="63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</row>
    <row r="26" s="2" customFormat="1" ht="12" customHeight="1">
      <c r="A26" s="38"/>
      <c r="B26" s="44"/>
      <c r="C26" s="38"/>
      <c r="D26" s="140" t="s">
        <v>32</v>
      </c>
      <c r="E26" s="38"/>
      <c r="F26" s="38"/>
      <c r="G26" s="38"/>
      <c r="H26" s="38"/>
      <c r="I26" s="38"/>
      <c r="J26" s="38"/>
      <c r="K26" s="38"/>
      <c r="L26" s="63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</row>
    <row r="27" s="8" customFormat="1" ht="83.25" customHeight="1">
      <c r="A27" s="145"/>
      <c r="B27" s="146"/>
      <c r="C27" s="145"/>
      <c r="D27" s="145"/>
      <c r="E27" s="147" t="s">
        <v>103</v>
      </c>
      <c r="F27" s="147"/>
      <c r="G27" s="147"/>
      <c r="H27" s="147"/>
      <c r="I27" s="145"/>
      <c r="J27" s="145"/>
      <c r="K27" s="145"/>
      <c r="L27" s="148"/>
      <c r="S27" s="145"/>
      <c r="T27" s="145"/>
      <c r="U27" s="145"/>
      <c r="V27" s="145"/>
      <c r="W27" s="145"/>
      <c r="X27" s="145"/>
      <c r="Y27" s="145"/>
      <c r="Z27" s="145"/>
      <c r="AA27" s="145"/>
      <c r="AB27" s="145"/>
      <c r="AC27" s="145"/>
      <c r="AD27" s="145"/>
      <c r="AE27" s="145"/>
    </row>
    <row r="28" s="2" customFormat="1" ht="6.96" customHeight="1">
      <c r="A28" s="38"/>
      <c r="B28" s="44"/>
      <c r="C28" s="38"/>
      <c r="D28" s="38"/>
      <c r="E28" s="38"/>
      <c r="F28" s="38"/>
      <c r="G28" s="38"/>
      <c r="H28" s="38"/>
      <c r="I28" s="38"/>
      <c r="J28" s="38"/>
      <c r="K28" s="38"/>
      <c r="L28" s="63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</row>
    <row r="29" s="2" customFormat="1" ht="6.96" customHeight="1">
      <c r="A29" s="38"/>
      <c r="B29" s="44"/>
      <c r="C29" s="38"/>
      <c r="D29" s="149"/>
      <c r="E29" s="149"/>
      <c r="F29" s="149"/>
      <c r="G29" s="149"/>
      <c r="H29" s="149"/>
      <c r="I29" s="149"/>
      <c r="J29" s="149"/>
      <c r="K29" s="149"/>
      <c r="L29" s="63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</row>
    <row r="30" s="2" customFormat="1" ht="25.44" customHeight="1">
      <c r="A30" s="38"/>
      <c r="B30" s="44"/>
      <c r="C30" s="38"/>
      <c r="D30" s="150" t="s">
        <v>34</v>
      </c>
      <c r="E30" s="38"/>
      <c r="F30" s="38"/>
      <c r="G30" s="38"/>
      <c r="H30" s="38"/>
      <c r="I30" s="38"/>
      <c r="J30" s="151">
        <f>ROUND(J124, 2)</f>
        <v>0</v>
      </c>
      <c r="K30" s="38"/>
      <c r="L30" s="63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</row>
    <row r="31" s="2" customFormat="1" ht="6.96" customHeight="1">
      <c r="A31" s="38"/>
      <c r="B31" s="44"/>
      <c r="C31" s="38"/>
      <c r="D31" s="149"/>
      <c r="E31" s="149"/>
      <c r="F31" s="149"/>
      <c r="G31" s="149"/>
      <c r="H31" s="149"/>
      <c r="I31" s="149"/>
      <c r="J31" s="149"/>
      <c r="K31" s="149"/>
      <c r="L31" s="63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</row>
    <row r="32" s="2" customFormat="1" ht="14.4" customHeight="1">
      <c r="A32" s="38"/>
      <c r="B32" s="44"/>
      <c r="C32" s="38"/>
      <c r="D32" s="38"/>
      <c r="E32" s="38"/>
      <c r="F32" s="152" t="s">
        <v>36</v>
      </c>
      <c r="G32" s="38"/>
      <c r="H32" s="38"/>
      <c r="I32" s="152" t="s">
        <v>35</v>
      </c>
      <c r="J32" s="152" t="s">
        <v>37</v>
      </c>
      <c r="K32" s="38"/>
      <c r="L32" s="63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</row>
    <row r="33" s="2" customFormat="1" ht="14.4" customHeight="1">
      <c r="A33" s="38"/>
      <c r="B33" s="44"/>
      <c r="C33" s="38"/>
      <c r="D33" s="153" t="s">
        <v>38</v>
      </c>
      <c r="E33" s="140" t="s">
        <v>39</v>
      </c>
      <c r="F33" s="154">
        <f>ROUND((SUM(BE124:BE193)),  2)</f>
        <v>0</v>
      </c>
      <c r="G33" s="38"/>
      <c r="H33" s="38"/>
      <c r="I33" s="155">
        <v>0.20999999999999999</v>
      </c>
      <c r="J33" s="154">
        <f>ROUND(((SUM(BE124:BE193))*I33),  2)</f>
        <v>0</v>
      </c>
      <c r="K33" s="38"/>
      <c r="L33" s="63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</row>
    <row r="34" s="2" customFormat="1" ht="14.4" customHeight="1">
      <c r="A34" s="38"/>
      <c r="B34" s="44"/>
      <c r="C34" s="38"/>
      <c r="D34" s="38"/>
      <c r="E34" s="140" t="s">
        <v>40</v>
      </c>
      <c r="F34" s="154">
        <f>ROUND((SUM(BF124:BF193)),  2)</f>
        <v>0</v>
      </c>
      <c r="G34" s="38"/>
      <c r="H34" s="38"/>
      <c r="I34" s="155">
        <v>0.14999999999999999</v>
      </c>
      <c r="J34" s="154">
        <f>ROUND(((SUM(BF124:BF193))*I34),  2)</f>
        <v>0</v>
      </c>
      <c r="K34" s="38"/>
      <c r="L34" s="63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</row>
    <row r="35" hidden="1" s="2" customFormat="1" ht="14.4" customHeight="1">
      <c r="A35" s="38"/>
      <c r="B35" s="44"/>
      <c r="C35" s="38"/>
      <c r="D35" s="38"/>
      <c r="E35" s="140" t="s">
        <v>41</v>
      </c>
      <c r="F35" s="154">
        <f>ROUND((SUM(BG124:BG193)),  2)</f>
        <v>0</v>
      </c>
      <c r="G35" s="38"/>
      <c r="H35" s="38"/>
      <c r="I35" s="155">
        <v>0.20999999999999999</v>
      </c>
      <c r="J35" s="154">
        <f>0</f>
        <v>0</v>
      </c>
      <c r="K35" s="38"/>
      <c r="L35" s="63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</row>
    <row r="36" hidden="1" s="2" customFormat="1" ht="14.4" customHeight="1">
      <c r="A36" s="38"/>
      <c r="B36" s="44"/>
      <c r="C36" s="38"/>
      <c r="D36" s="38"/>
      <c r="E36" s="140" t="s">
        <v>42</v>
      </c>
      <c r="F36" s="154">
        <f>ROUND((SUM(BH124:BH193)),  2)</f>
        <v>0</v>
      </c>
      <c r="G36" s="38"/>
      <c r="H36" s="38"/>
      <c r="I36" s="155">
        <v>0.14999999999999999</v>
      </c>
      <c r="J36" s="154">
        <f>0</f>
        <v>0</v>
      </c>
      <c r="K36" s="38"/>
      <c r="L36" s="63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</row>
    <row r="37" hidden="1" s="2" customFormat="1" ht="14.4" customHeight="1">
      <c r="A37" s="38"/>
      <c r="B37" s="44"/>
      <c r="C37" s="38"/>
      <c r="D37" s="38"/>
      <c r="E37" s="140" t="s">
        <v>43</v>
      </c>
      <c r="F37" s="154">
        <f>ROUND((SUM(BI124:BI193)),  2)</f>
        <v>0</v>
      </c>
      <c r="G37" s="38"/>
      <c r="H37" s="38"/>
      <c r="I37" s="155">
        <v>0</v>
      </c>
      <c r="J37" s="154">
        <f>0</f>
        <v>0</v>
      </c>
      <c r="K37" s="38"/>
      <c r="L37" s="63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</row>
    <row r="38" s="2" customFormat="1" ht="6.96" customHeight="1">
      <c r="A38" s="38"/>
      <c r="B38" s="44"/>
      <c r="C38" s="38"/>
      <c r="D38" s="38"/>
      <c r="E38" s="38"/>
      <c r="F38" s="38"/>
      <c r="G38" s="38"/>
      <c r="H38" s="38"/>
      <c r="I38" s="38"/>
      <c r="J38" s="38"/>
      <c r="K38" s="38"/>
      <c r="L38" s="63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</row>
    <row r="39" s="2" customFormat="1" ht="25.44" customHeight="1">
      <c r="A39" s="38"/>
      <c r="B39" s="44"/>
      <c r="C39" s="156"/>
      <c r="D39" s="157" t="s">
        <v>44</v>
      </c>
      <c r="E39" s="158"/>
      <c r="F39" s="158"/>
      <c r="G39" s="159" t="s">
        <v>45</v>
      </c>
      <c r="H39" s="160" t="s">
        <v>46</v>
      </c>
      <c r="I39" s="158"/>
      <c r="J39" s="161">
        <f>SUM(J30:J37)</f>
        <v>0</v>
      </c>
      <c r="K39" s="162"/>
      <c r="L39" s="63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</row>
    <row r="40" s="2" customFormat="1" ht="14.4" customHeight="1">
      <c r="A40" s="38"/>
      <c r="B40" s="44"/>
      <c r="C40" s="38"/>
      <c r="D40" s="38"/>
      <c r="E40" s="38"/>
      <c r="F40" s="38"/>
      <c r="G40" s="38"/>
      <c r="H40" s="38"/>
      <c r="I40" s="38"/>
      <c r="J40" s="38"/>
      <c r="K40" s="38"/>
      <c r="L40" s="63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</row>
    <row r="41" s="1" customFormat="1" ht="14.4" customHeight="1">
      <c r="B41" s="20"/>
      <c r="L41" s="20"/>
    </row>
    <row r="42" s="1" customFormat="1" ht="14.4" customHeight="1">
      <c r="B42" s="20"/>
      <c r="L42" s="20"/>
    </row>
    <row r="43" s="1" customFormat="1" ht="14.4" customHeight="1">
      <c r="B43" s="20"/>
      <c r="L43" s="20"/>
    </row>
    <row r="44" s="1" customFormat="1" ht="14.4" customHeight="1">
      <c r="B44" s="20"/>
      <c r="L44" s="20"/>
    </row>
    <row r="45" s="1" customFormat="1" ht="14.4" customHeight="1">
      <c r="B45" s="20"/>
      <c r="L45" s="20"/>
    </row>
    <row r="46" s="1" customFormat="1" ht="14.4" customHeight="1">
      <c r="B46" s="20"/>
      <c r="L46" s="20"/>
    </row>
    <row r="47" s="1" customFormat="1" ht="14.4" customHeight="1">
      <c r="B47" s="20"/>
      <c r="L47" s="20"/>
    </row>
    <row r="48" s="1" customFormat="1" ht="14.4" customHeight="1">
      <c r="B48" s="20"/>
      <c r="L48" s="20"/>
    </row>
    <row r="49" s="1" customFormat="1" ht="14.4" customHeight="1">
      <c r="B49" s="20"/>
      <c r="L49" s="20"/>
    </row>
    <row r="50" s="2" customFormat="1" ht="14.4" customHeight="1">
      <c r="B50" s="63"/>
      <c r="D50" s="163" t="s">
        <v>47</v>
      </c>
      <c r="E50" s="164"/>
      <c r="F50" s="164"/>
      <c r="G50" s="163" t="s">
        <v>48</v>
      </c>
      <c r="H50" s="164"/>
      <c r="I50" s="164"/>
      <c r="J50" s="164"/>
      <c r="K50" s="164"/>
      <c r="L50" s="63"/>
    </row>
    <row r="51">
      <c r="B51" s="20"/>
      <c r="L51" s="20"/>
    </row>
    <row r="52">
      <c r="B52" s="20"/>
      <c r="L52" s="20"/>
    </row>
    <row r="53">
      <c r="B53" s="20"/>
      <c r="L53" s="20"/>
    </row>
    <row r="54">
      <c r="B54" s="20"/>
      <c r="L54" s="20"/>
    </row>
    <row r="55">
      <c r="B55" s="20"/>
      <c r="L55" s="20"/>
    </row>
    <row r="56">
      <c r="B56" s="20"/>
      <c r="L56" s="20"/>
    </row>
    <row r="57">
      <c r="B57" s="20"/>
      <c r="L57" s="20"/>
    </row>
    <row r="58">
      <c r="B58" s="20"/>
      <c r="L58" s="20"/>
    </row>
    <row r="59">
      <c r="B59" s="20"/>
      <c r="L59" s="20"/>
    </row>
    <row r="60">
      <c r="B60" s="20"/>
      <c r="L60" s="20"/>
    </row>
    <row r="61" s="2" customFormat="1">
      <c r="A61" s="38"/>
      <c r="B61" s="44"/>
      <c r="C61" s="38"/>
      <c r="D61" s="165" t="s">
        <v>49</v>
      </c>
      <c r="E61" s="166"/>
      <c r="F61" s="167" t="s">
        <v>50</v>
      </c>
      <c r="G61" s="165" t="s">
        <v>49</v>
      </c>
      <c r="H61" s="166"/>
      <c r="I61" s="166"/>
      <c r="J61" s="168" t="s">
        <v>50</v>
      </c>
      <c r="K61" s="166"/>
      <c r="L61" s="63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</row>
    <row r="62">
      <c r="B62" s="20"/>
      <c r="L62" s="20"/>
    </row>
    <row r="63">
      <c r="B63" s="20"/>
      <c r="L63" s="20"/>
    </row>
    <row r="64">
      <c r="B64" s="20"/>
      <c r="L64" s="20"/>
    </row>
    <row r="65" s="2" customFormat="1">
      <c r="A65" s="38"/>
      <c r="B65" s="44"/>
      <c r="C65" s="38"/>
      <c r="D65" s="163" t="s">
        <v>51</v>
      </c>
      <c r="E65" s="169"/>
      <c r="F65" s="169"/>
      <c r="G65" s="163" t="s">
        <v>52</v>
      </c>
      <c r="H65" s="169"/>
      <c r="I65" s="169"/>
      <c r="J65" s="169"/>
      <c r="K65" s="169"/>
      <c r="L65" s="63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</row>
    <row r="66">
      <c r="B66" s="20"/>
      <c r="L66" s="20"/>
    </row>
    <row r="67">
      <c r="B67" s="20"/>
      <c r="L67" s="20"/>
    </row>
    <row r="68">
      <c r="B68" s="20"/>
      <c r="L68" s="20"/>
    </row>
    <row r="69">
      <c r="B69" s="20"/>
      <c r="L69" s="20"/>
    </row>
    <row r="70">
      <c r="B70" s="20"/>
      <c r="L70" s="20"/>
    </row>
    <row r="71">
      <c r="B71" s="20"/>
      <c r="L71" s="20"/>
    </row>
    <row r="72">
      <c r="B72" s="20"/>
      <c r="L72" s="20"/>
    </row>
    <row r="73">
      <c r="B73" s="20"/>
      <c r="L73" s="20"/>
    </row>
    <row r="74">
      <c r="B74" s="20"/>
      <c r="L74" s="20"/>
    </row>
    <row r="75">
      <c r="B75" s="20"/>
      <c r="L75" s="20"/>
    </row>
    <row r="76" s="2" customFormat="1">
      <c r="A76" s="38"/>
      <c r="B76" s="44"/>
      <c r="C76" s="38"/>
      <c r="D76" s="165" t="s">
        <v>49</v>
      </c>
      <c r="E76" s="166"/>
      <c r="F76" s="167" t="s">
        <v>50</v>
      </c>
      <c r="G76" s="165" t="s">
        <v>49</v>
      </c>
      <c r="H76" s="166"/>
      <c r="I76" s="166"/>
      <c r="J76" s="168" t="s">
        <v>50</v>
      </c>
      <c r="K76" s="166"/>
      <c r="L76" s="63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</row>
    <row r="77" s="2" customFormat="1" ht="14.4" customHeight="1">
      <c r="A77" s="38"/>
      <c r="B77" s="170"/>
      <c r="C77" s="171"/>
      <c r="D77" s="171"/>
      <c r="E77" s="171"/>
      <c r="F77" s="171"/>
      <c r="G77" s="171"/>
      <c r="H77" s="171"/>
      <c r="I77" s="171"/>
      <c r="J77" s="171"/>
      <c r="K77" s="171"/>
      <c r="L77" s="63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</row>
    <row r="81" s="2" customFormat="1" ht="6.96" customHeight="1">
      <c r="A81" s="38"/>
      <c r="B81" s="172"/>
      <c r="C81" s="173"/>
      <c r="D81" s="173"/>
      <c r="E81" s="173"/>
      <c r="F81" s="173"/>
      <c r="G81" s="173"/>
      <c r="H81" s="173"/>
      <c r="I81" s="173"/>
      <c r="J81" s="173"/>
      <c r="K81" s="173"/>
      <c r="L81" s="63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</row>
    <row r="82" s="2" customFormat="1" ht="24.96" customHeight="1">
      <c r="A82" s="38"/>
      <c r="B82" s="39"/>
      <c r="C82" s="23" t="s">
        <v>104</v>
      </c>
      <c r="D82" s="40"/>
      <c r="E82" s="40"/>
      <c r="F82" s="40"/>
      <c r="G82" s="40"/>
      <c r="H82" s="40"/>
      <c r="I82" s="40"/>
      <c r="J82" s="40"/>
      <c r="K82" s="40"/>
      <c r="L82" s="63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</row>
    <row r="83" s="2" customFormat="1" ht="6.96" customHeight="1">
      <c r="A83" s="38"/>
      <c r="B83" s="39"/>
      <c r="C83" s="40"/>
      <c r="D83" s="40"/>
      <c r="E83" s="40"/>
      <c r="F83" s="40"/>
      <c r="G83" s="40"/>
      <c r="H83" s="40"/>
      <c r="I83" s="40"/>
      <c r="J83" s="40"/>
      <c r="K83" s="40"/>
      <c r="L83" s="63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</row>
    <row r="84" s="2" customFormat="1" ht="12" customHeight="1">
      <c r="A84" s="38"/>
      <c r="B84" s="39"/>
      <c r="C84" s="32" t="s">
        <v>16</v>
      </c>
      <c r="D84" s="40"/>
      <c r="E84" s="40"/>
      <c r="F84" s="40"/>
      <c r="G84" s="40"/>
      <c r="H84" s="40"/>
      <c r="I84" s="40"/>
      <c r="J84" s="40"/>
      <c r="K84" s="40"/>
      <c r="L84" s="63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</row>
    <row r="85" s="2" customFormat="1" ht="16.5" customHeight="1">
      <c r="A85" s="38"/>
      <c r="B85" s="39"/>
      <c r="C85" s="40"/>
      <c r="D85" s="40"/>
      <c r="E85" s="174" t="str">
        <f>E7</f>
        <v>ZŠ Husova</v>
      </c>
      <c r="F85" s="32"/>
      <c r="G85" s="32"/>
      <c r="H85" s="32"/>
      <c r="I85" s="40"/>
      <c r="J85" s="40"/>
      <c r="K85" s="40"/>
      <c r="L85" s="63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</row>
    <row r="86" s="2" customFormat="1" ht="12" customHeight="1">
      <c r="A86" s="38"/>
      <c r="B86" s="39"/>
      <c r="C86" s="32" t="s">
        <v>101</v>
      </c>
      <c r="D86" s="40"/>
      <c r="E86" s="40"/>
      <c r="F86" s="40"/>
      <c r="G86" s="40"/>
      <c r="H86" s="40"/>
      <c r="I86" s="40"/>
      <c r="J86" s="40"/>
      <c r="K86" s="40"/>
      <c r="L86" s="63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</row>
    <row r="87" s="2" customFormat="1" ht="16.5" customHeight="1">
      <c r="A87" s="38"/>
      <c r="B87" s="39"/>
      <c r="C87" s="40"/>
      <c r="D87" s="40"/>
      <c r="E87" s="76" t="str">
        <f>E9</f>
        <v>B01 - Bourací práce</v>
      </c>
      <c r="F87" s="40"/>
      <c r="G87" s="40"/>
      <c r="H87" s="40"/>
      <c r="I87" s="40"/>
      <c r="J87" s="40"/>
      <c r="K87" s="40"/>
      <c r="L87" s="63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</row>
    <row r="88" s="2" customFormat="1" ht="6.96" customHeight="1">
      <c r="A88" s="38"/>
      <c r="B88" s="39"/>
      <c r="C88" s="40"/>
      <c r="D88" s="40"/>
      <c r="E88" s="40"/>
      <c r="F88" s="40"/>
      <c r="G88" s="40"/>
      <c r="H88" s="40"/>
      <c r="I88" s="40"/>
      <c r="J88" s="40"/>
      <c r="K88" s="40"/>
      <c r="L88" s="63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</row>
    <row r="89" s="2" customFormat="1" ht="12" customHeight="1">
      <c r="A89" s="38"/>
      <c r="B89" s="39"/>
      <c r="C89" s="32" t="s">
        <v>20</v>
      </c>
      <c r="D89" s="40"/>
      <c r="E89" s="40"/>
      <c r="F89" s="27" t="str">
        <f>F12</f>
        <v xml:space="preserve"> </v>
      </c>
      <c r="G89" s="40"/>
      <c r="H89" s="40"/>
      <c r="I89" s="32" t="s">
        <v>22</v>
      </c>
      <c r="J89" s="79" t="str">
        <f>IF(J12="","",J12)</f>
        <v>30. 1. 2022</v>
      </c>
      <c r="K89" s="40"/>
      <c r="L89" s="63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</row>
    <row r="90" s="2" customFormat="1" ht="6.96" customHeight="1">
      <c r="A90" s="38"/>
      <c r="B90" s="39"/>
      <c r="C90" s="40"/>
      <c r="D90" s="40"/>
      <c r="E90" s="40"/>
      <c r="F90" s="40"/>
      <c r="G90" s="40"/>
      <c r="H90" s="40"/>
      <c r="I90" s="40"/>
      <c r="J90" s="40"/>
      <c r="K90" s="40"/>
      <c r="L90" s="63"/>
      <c r="S90" s="38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</row>
    <row r="91" s="2" customFormat="1" ht="15.15" customHeight="1">
      <c r="A91" s="38"/>
      <c r="B91" s="39"/>
      <c r="C91" s="32" t="s">
        <v>24</v>
      </c>
      <c r="D91" s="40"/>
      <c r="E91" s="40"/>
      <c r="F91" s="27" t="str">
        <f>E15</f>
        <v xml:space="preserve"> </v>
      </c>
      <c r="G91" s="40"/>
      <c r="H91" s="40"/>
      <c r="I91" s="32" t="s">
        <v>29</v>
      </c>
      <c r="J91" s="36" t="str">
        <f>E21</f>
        <v xml:space="preserve"> </v>
      </c>
      <c r="K91" s="40"/>
      <c r="L91" s="63"/>
      <c r="S91" s="38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</row>
    <row r="92" s="2" customFormat="1" ht="15.15" customHeight="1">
      <c r="A92" s="38"/>
      <c r="B92" s="39"/>
      <c r="C92" s="32" t="s">
        <v>27</v>
      </c>
      <c r="D92" s="40"/>
      <c r="E92" s="40"/>
      <c r="F92" s="27" t="str">
        <f>IF(E18="","",E18)</f>
        <v>Vyplň údaj</v>
      </c>
      <c r="G92" s="40"/>
      <c r="H92" s="40"/>
      <c r="I92" s="32" t="s">
        <v>31</v>
      </c>
      <c r="J92" s="36" t="str">
        <f>E24</f>
        <v xml:space="preserve"> </v>
      </c>
      <c r="K92" s="40"/>
      <c r="L92" s="63"/>
      <c r="S92" s="38"/>
      <c r="T92" s="38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</row>
    <row r="93" s="2" customFormat="1" ht="10.32" customHeight="1">
      <c r="A93" s="38"/>
      <c r="B93" s="39"/>
      <c r="C93" s="40"/>
      <c r="D93" s="40"/>
      <c r="E93" s="40"/>
      <c r="F93" s="40"/>
      <c r="G93" s="40"/>
      <c r="H93" s="40"/>
      <c r="I93" s="40"/>
      <c r="J93" s="40"/>
      <c r="K93" s="40"/>
      <c r="L93" s="63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</row>
    <row r="94" s="2" customFormat="1" ht="29.28" customHeight="1">
      <c r="A94" s="38"/>
      <c r="B94" s="39"/>
      <c r="C94" s="175" t="s">
        <v>105</v>
      </c>
      <c r="D94" s="176"/>
      <c r="E94" s="176"/>
      <c r="F94" s="176"/>
      <c r="G94" s="176"/>
      <c r="H94" s="176"/>
      <c r="I94" s="176"/>
      <c r="J94" s="177" t="s">
        <v>106</v>
      </c>
      <c r="K94" s="176"/>
      <c r="L94" s="63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</row>
    <row r="95" s="2" customFormat="1" ht="10.32" customHeight="1">
      <c r="A95" s="38"/>
      <c r="B95" s="39"/>
      <c r="C95" s="40"/>
      <c r="D95" s="40"/>
      <c r="E95" s="40"/>
      <c r="F95" s="40"/>
      <c r="G95" s="40"/>
      <c r="H95" s="40"/>
      <c r="I95" s="40"/>
      <c r="J95" s="40"/>
      <c r="K95" s="40"/>
      <c r="L95" s="63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</row>
    <row r="96" s="2" customFormat="1" ht="22.8" customHeight="1">
      <c r="A96" s="38"/>
      <c r="B96" s="39"/>
      <c r="C96" s="178" t="s">
        <v>107</v>
      </c>
      <c r="D96" s="40"/>
      <c r="E96" s="40"/>
      <c r="F96" s="40"/>
      <c r="G96" s="40"/>
      <c r="H96" s="40"/>
      <c r="I96" s="40"/>
      <c r="J96" s="110">
        <f>J124</f>
        <v>0</v>
      </c>
      <c r="K96" s="40"/>
      <c r="L96" s="63"/>
      <c r="S96" s="38"/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  <c r="AU96" s="17" t="s">
        <v>108</v>
      </c>
    </row>
    <row r="97" s="9" customFormat="1" ht="24.96" customHeight="1">
      <c r="A97" s="9"/>
      <c r="B97" s="179"/>
      <c r="C97" s="180"/>
      <c r="D97" s="181" t="s">
        <v>109</v>
      </c>
      <c r="E97" s="182"/>
      <c r="F97" s="182"/>
      <c r="G97" s="182"/>
      <c r="H97" s="182"/>
      <c r="I97" s="182"/>
      <c r="J97" s="183">
        <f>J125</f>
        <v>0</v>
      </c>
      <c r="K97" s="180"/>
      <c r="L97" s="184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185"/>
      <c r="C98" s="186"/>
      <c r="D98" s="187" t="s">
        <v>110</v>
      </c>
      <c r="E98" s="188"/>
      <c r="F98" s="188"/>
      <c r="G98" s="188"/>
      <c r="H98" s="188"/>
      <c r="I98" s="188"/>
      <c r="J98" s="189">
        <f>J126</f>
        <v>0</v>
      </c>
      <c r="K98" s="186"/>
      <c r="L98" s="19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10" customFormat="1" ht="19.92" customHeight="1">
      <c r="A99" s="10"/>
      <c r="B99" s="185"/>
      <c r="C99" s="186"/>
      <c r="D99" s="187" t="s">
        <v>111</v>
      </c>
      <c r="E99" s="188"/>
      <c r="F99" s="188"/>
      <c r="G99" s="188"/>
      <c r="H99" s="188"/>
      <c r="I99" s="188"/>
      <c r="J99" s="189">
        <f>J143</f>
        <v>0</v>
      </c>
      <c r="K99" s="186"/>
      <c r="L99" s="19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s="9" customFormat="1" ht="24.96" customHeight="1">
      <c r="A100" s="9"/>
      <c r="B100" s="179"/>
      <c r="C100" s="180"/>
      <c r="D100" s="181" t="s">
        <v>112</v>
      </c>
      <c r="E100" s="182"/>
      <c r="F100" s="182"/>
      <c r="G100" s="182"/>
      <c r="H100" s="182"/>
      <c r="I100" s="182"/>
      <c r="J100" s="183">
        <f>J149</f>
        <v>0</v>
      </c>
      <c r="K100" s="180"/>
      <c r="L100" s="184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</row>
    <row r="101" s="10" customFormat="1" ht="19.92" customHeight="1">
      <c r="A101" s="10"/>
      <c r="B101" s="185"/>
      <c r="C101" s="186"/>
      <c r="D101" s="187" t="s">
        <v>113</v>
      </c>
      <c r="E101" s="188"/>
      <c r="F101" s="188"/>
      <c r="G101" s="188"/>
      <c r="H101" s="188"/>
      <c r="I101" s="188"/>
      <c r="J101" s="189">
        <f>J150</f>
        <v>0</v>
      </c>
      <c r="K101" s="186"/>
      <c r="L101" s="19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10" customFormat="1" ht="19.92" customHeight="1">
      <c r="A102" s="10"/>
      <c r="B102" s="185"/>
      <c r="C102" s="186"/>
      <c r="D102" s="187" t="s">
        <v>114</v>
      </c>
      <c r="E102" s="188"/>
      <c r="F102" s="188"/>
      <c r="G102" s="188"/>
      <c r="H102" s="188"/>
      <c r="I102" s="188"/>
      <c r="J102" s="189">
        <f>J157</f>
        <v>0</v>
      </c>
      <c r="K102" s="186"/>
      <c r="L102" s="19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10" customFormat="1" ht="19.92" customHeight="1">
      <c r="A103" s="10"/>
      <c r="B103" s="185"/>
      <c r="C103" s="186"/>
      <c r="D103" s="187" t="s">
        <v>115</v>
      </c>
      <c r="E103" s="188"/>
      <c r="F103" s="188"/>
      <c r="G103" s="188"/>
      <c r="H103" s="188"/>
      <c r="I103" s="188"/>
      <c r="J103" s="189">
        <f>J175</f>
        <v>0</v>
      </c>
      <c r="K103" s="186"/>
      <c r="L103" s="19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s="9" customFormat="1" ht="24.96" customHeight="1">
      <c r="A104" s="9"/>
      <c r="B104" s="179"/>
      <c r="C104" s="180"/>
      <c r="D104" s="181" t="s">
        <v>116</v>
      </c>
      <c r="E104" s="182"/>
      <c r="F104" s="182"/>
      <c r="G104" s="182"/>
      <c r="H104" s="182"/>
      <c r="I104" s="182"/>
      <c r="J104" s="183">
        <f>J188</f>
        <v>0</v>
      </c>
      <c r="K104" s="180"/>
      <c r="L104" s="184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</row>
    <row r="105" s="2" customFormat="1" ht="21.84" customHeight="1">
      <c r="A105" s="38"/>
      <c r="B105" s="39"/>
      <c r="C105" s="40"/>
      <c r="D105" s="40"/>
      <c r="E105" s="40"/>
      <c r="F105" s="40"/>
      <c r="G105" s="40"/>
      <c r="H105" s="40"/>
      <c r="I105" s="40"/>
      <c r="J105" s="40"/>
      <c r="K105" s="40"/>
      <c r="L105" s="63"/>
      <c r="S105" s="38"/>
      <c r="T105" s="38"/>
      <c r="U105" s="38"/>
      <c r="V105" s="38"/>
      <c r="W105" s="38"/>
      <c r="X105" s="38"/>
      <c r="Y105" s="38"/>
      <c r="Z105" s="38"/>
      <c r="AA105" s="38"/>
      <c r="AB105" s="38"/>
      <c r="AC105" s="38"/>
      <c r="AD105" s="38"/>
      <c r="AE105" s="38"/>
    </row>
    <row r="106" s="2" customFormat="1" ht="6.96" customHeight="1">
      <c r="A106" s="38"/>
      <c r="B106" s="66"/>
      <c r="C106" s="67"/>
      <c r="D106" s="67"/>
      <c r="E106" s="67"/>
      <c r="F106" s="67"/>
      <c r="G106" s="67"/>
      <c r="H106" s="67"/>
      <c r="I106" s="67"/>
      <c r="J106" s="67"/>
      <c r="K106" s="67"/>
      <c r="L106" s="63"/>
      <c r="S106" s="38"/>
      <c r="T106" s="38"/>
      <c r="U106" s="38"/>
      <c r="V106" s="38"/>
      <c r="W106" s="38"/>
      <c r="X106" s="38"/>
      <c r="Y106" s="38"/>
      <c r="Z106" s="38"/>
      <c r="AA106" s="38"/>
      <c r="AB106" s="38"/>
      <c r="AC106" s="38"/>
      <c r="AD106" s="38"/>
      <c r="AE106" s="38"/>
    </row>
    <row r="110" s="2" customFormat="1" ht="6.96" customHeight="1">
      <c r="A110" s="38"/>
      <c r="B110" s="68"/>
      <c r="C110" s="69"/>
      <c r="D110" s="69"/>
      <c r="E110" s="69"/>
      <c r="F110" s="69"/>
      <c r="G110" s="69"/>
      <c r="H110" s="69"/>
      <c r="I110" s="69"/>
      <c r="J110" s="69"/>
      <c r="K110" s="69"/>
      <c r="L110" s="63"/>
      <c r="S110" s="38"/>
      <c r="T110" s="38"/>
      <c r="U110" s="38"/>
      <c r="V110" s="38"/>
      <c r="W110" s="38"/>
      <c r="X110" s="38"/>
      <c r="Y110" s="38"/>
      <c r="Z110" s="38"/>
      <c r="AA110" s="38"/>
      <c r="AB110" s="38"/>
      <c r="AC110" s="38"/>
      <c r="AD110" s="38"/>
      <c r="AE110" s="38"/>
    </row>
    <row r="111" s="2" customFormat="1" ht="24.96" customHeight="1">
      <c r="A111" s="38"/>
      <c r="B111" s="39"/>
      <c r="C111" s="23" t="s">
        <v>117</v>
      </c>
      <c r="D111" s="40"/>
      <c r="E111" s="40"/>
      <c r="F111" s="40"/>
      <c r="G111" s="40"/>
      <c r="H111" s="40"/>
      <c r="I111" s="40"/>
      <c r="J111" s="40"/>
      <c r="K111" s="40"/>
      <c r="L111" s="63"/>
      <c r="S111" s="38"/>
      <c r="T111" s="38"/>
      <c r="U111" s="38"/>
      <c r="V111" s="38"/>
      <c r="W111" s="38"/>
      <c r="X111" s="38"/>
      <c r="Y111" s="38"/>
      <c r="Z111" s="38"/>
      <c r="AA111" s="38"/>
      <c r="AB111" s="38"/>
      <c r="AC111" s="38"/>
      <c r="AD111" s="38"/>
      <c r="AE111" s="38"/>
    </row>
    <row r="112" s="2" customFormat="1" ht="6.96" customHeight="1">
      <c r="A112" s="38"/>
      <c r="B112" s="39"/>
      <c r="C112" s="40"/>
      <c r="D112" s="40"/>
      <c r="E112" s="40"/>
      <c r="F112" s="40"/>
      <c r="G112" s="40"/>
      <c r="H112" s="40"/>
      <c r="I112" s="40"/>
      <c r="J112" s="40"/>
      <c r="K112" s="40"/>
      <c r="L112" s="63"/>
      <c r="S112" s="38"/>
      <c r="T112" s="38"/>
      <c r="U112" s="38"/>
      <c r="V112" s="38"/>
      <c r="W112" s="38"/>
      <c r="X112" s="38"/>
      <c r="Y112" s="38"/>
      <c r="Z112" s="38"/>
      <c r="AA112" s="38"/>
      <c r="AB112" s="38"/>
      <c r="AC112" s="38"/>
      <c r="AD112" s="38"/>
      <c r="AE112" s="38"/>
    </row>
    <row r="113" s="2" customFormat="1" ht="12" customHeight="1">
      <c r="A113" s="38"/>
      <c r="B113" s="39"/>
      <c r="C113" s="32" t="s">
        <v>16</v>
      </c>
      <c r="D113" s="40"/>
      <c r="E113" s="40"/>
      <c r="F113" s="40"/>
      <c r="G113" s="40"/>
      <c r="H113" s="40"/>
      <c r="I113" s="40"/>
      <c r="J113" s="40"/>
      <c r="K113" s="40"/>
      <c r="L113" s="63"/>
      <c r="S113" s="38"/>
      <c r="T113" s="38"/>
      <c r="U113" s="38"/>
      <c r="V113" s="38"/>
      <c r="W113" s="38"/>
      <c r="X113" s="38"/>
      <c r="Y113" s="38"/>
      <c r="Z113" s="38"/>
      <c r="AA113" s="38"/>
      <c r="AB113" s="38"/>
      <c r="AC113" s="38"/>
      <c r="AD113" s="38"/>
      <c r="AE113" s="38"/>
    </row>
    <row r="114" s="2" customFormat="1" ht="16.5" customHeight="1">
      <c r="A114" s="38"/>
      <c r="B114" s="39"/>
      <c r="C114" s="40"/>
      <c r="D114" s="40"/>
      <c r="E114" s="174" t="str">
        <f>E7</f>
        <v>ZŠ Husova</v>
      </c>
      <c r="F114" s="32"/>
      <c r="G114" s="32"/>
      <c r="H114" s="32"/>
      <c r="I114" s="40"/>
      <c r="J114" s="40"/>
      <c r="K114" s="40"/>
      <c r="L114" s="63"/>
      <c r="S114" s="38"/>
      <c r="T114" s="38"/>
      <c r="U114" s="38"/>
      <c r="V114" s="38"/>
      <c r="W114" s="38"/>
      <c r="X114" s="38"/>
      <c r="Y114" s="38"/>
      <c r="Z114" s="38"/>
      <c r="AA114" s="38"/>
      <c r="AB114" s="38"/>
      <c r="AC114" s="38"/>
      <c r="AD114" s="38"/>
      <c r="AE114" s="38"/>
    </row>
    <row r="115" s="2" customFormat="1" ht="12" customHeight="1">
      <c r="A115" s="38"/>
      <c r="B115" s="39"/>
      <c r="C115" s="32" t="s">
        <v>101</v>
      </c>
      <c r="D115" s="40"/>
      <c r="E115" s="40"/>
      <c r="F115" s="40"/>
      <c r="G115" s="40"/>
      <c r="H115" s="40"/>
      <c r="I115" s="40"/>
      <c r="J115" s="40"/>
      <c r="K115" s="40"/>
      <c r="L115" s="63"/>
      <c r="S115" s="38"/>
      <c r="T115" s="38"/>
      <c r="U115" s="38"/>
      <c r="V115" s="38"/>
      <c r="W115" s="38"/>
      <c r="X115" s="38"/>
      <c r="Y115" s="38"/>
      <c r="Z115" s="38"/>
      <c r="AA115" s="38"/>
      <c r="AB115" s="38"/>
      <c r="AC115" s="38"/>
      <c r="AD115" s="38"/>
      <c r="AE115" s="38"/>
    </row>
    <row r="116" s="2" customFormat="1" ht="16.5" customHeight="1">
      <c r="A116" s="38"/>
      <c r="B116" s="39"/>
      <c r="C116" s="40"/>
      <c r="D116" s="40"/>
      <c r="E116" s="76" t="str">
        <f>E9</f>
        <v>B01 - Bourací práce</v>
      </c>
      <c r="F116" s="40"/>
      <c r="G116" s="40"/>
      <c r="H116" s="40"/>
      <c r="I116" s="40"/>
      <c r="J116" s="40"/>
      <c r="K116" s="40"/>
      <c r="L116" s="63"/>
      <c r="S116" s="38"/>
      <c r="T116" s="38"/>
      <c r="U116" s="38"/>
      <c r="V116" s="38"/>
      <c r="W116" s="38"/>
      <c r="X116" s="38"/>
      <c r="Y116" s="38"/>
      <c r="Z116" s="38"/>
      <c r="AA116" s="38"/>
      <c r="AB116" s="38"/>
      <c r="AC116" s="38"/>
      <c r="AD116" s="38"/>
      <c r="AE116" s="38"/>
    </row>
    <row r="117" s="2" customFormat="1" ht="6.96" customHeight="1">
      <c r="A117" s="38"/>
      <c r="B117" s="39"/>
      <c r="C117" s="40"/>
      <c r="D117" s="40"/>
      <c r="E117" s="40"/>
      <c r="F117" s="40"/>
      <c r="G117" s="40"/>
      <c r="H117" s="40"/>
      <c r="I117" s="40"/>
      <c r="J117" s="40"/>
      <c r="K117" s="40"/>
      <c r="L117" s="63"/>
      <c r="S117" s="38"/>
      <c r="T117" s="38"/>
      <c r="U117" s="38"/>
      <c r="V117" s="38"/>
      <c r="W117" s="38"/>
      <c r="X117" s="38"/>
      <c r="Y117" s="38"/>
      <c r="Z117" s="38"/>
      <c r="AA117" s="38"/>
      <c r="AB117" s="38"/>
      <c r="AC117" s="38"/>
      <c r="AD117" s="38"/>
      <c r="AE117" s="38"/>
    </row>
    <row r="118" s="2" customFormat="1" ht="12" customHeight="1">
      <c r="A118" s="38"/>
      <c r="B118" s="39"/>
      <c r="C118" s="32" t="s">
        <v>20</v>
      </c>
      <c r="D118" s="40"/>
      <c r="E118" s="40"/>
      <c r="F118" s="27" t="str">
        <f>F12</f>
        <v xml:space="preserve"> </v>
      </c>
      <c r="G118" s="40"/>
      <c r="H118" s="40"/>
      <c r="I118" s="32" t="s">
        <v>22</v>
      </c>
      <c r="J118" s="79" t="str">
        <f>IF(J12="","",J12)</f>
        <v>30. 1. 2022</v>
      </c>
      <c r="K118" s="40"/>
      <c r="L118" s="63"/>
      <c r="S118" s="38"/>
      <c r="T118" s="38"/>
      <c r="U118" s="38"/>
      <c r="V118" s="38"/>
      <c r="W118" s="38"/>
      <c r="X118" s="38"/>
      <c r="Y118" s="38"/>
      <c r="Z118" s="38"/>
      <c r="AA118" s="38"/>
      <c r="AB118" s="38"/>
      <c r="AC118" s="38"/>
      <c r="AD118" s="38"/>
      <c r="AE118" s="38"/>
    </row>
    <row r="119" s="2" customFormat="1" ht="6.96" customHeight="1">
      <c r="A119" s="38"/>
      <c r="B119" s="39"/>
      <c r="C119" s="40"/>
      <c r="D119" s="40"/>
      <c r="E119" s="40"/>
      <c r="F119" s="40"/>
      <c r="G119" s="40"/>
      <c r="H119" s="40"/>
      <c r="I119" s="40"/>
      <c r="J119" s="40"/>
      <c r="K119" s="40"/>
      <c r="L119" s="63"/>
      <c r="S119" s="38"/>
      <c r="T119" s="38"/>
      <c r="U119" s="38"/>
      <c r="V119" s="38"/>
      <c r="W119" s="38"/>
      <c r="X119" s="38"/>
      <c r="Y119" s="38"/>
      <c r="Z119" s="38"/>
      <c r="AA119" s="38"/>
      <c r="AB119" s="38"/>
      <c r="AC119" s="38"/>
      <c r="AD119" s="38"/>
      <c r="AE119" s="38"/>
    </row>
    <row r="120" s="2" customFormat="1" ht="15.15" customHeight="1">
      <c r="A120" s="38"/>
      <c r="B120" s="39"/>
      <c r="C120" s="32" t="s">
        <v>24</v>
      </c>
      <c r="D120" s="40"/>
      <c r="E120" s="40"/>
      <c r="F120" s="27" t="str">
        <f>E15</f>
        <v xml:space="preserve"> </v>
      </c>
      <c r="G120" s="40"/>
      <c r="H120" s="40"/>
      <c r="I120" s="32" t="s">
        <v>29</v>
      </c>
      <c r="J120" s="36" t="str">
        <f>E21</f>
        <v xml:space="preserve"> </v>
      </c>
      <c r="K120" s="40"/>
      <c r="L120" s="63"/>
      <c r="S120" s="38"/>
      <c r="T120" s="38"/>
      <c r="U120" s="38"/>
      <c r="V120" s="38"/>
      <c r="W120" s="38"/>
      <c r="X120" s="38"/>
      <c r="Y120" s="38"/>
      <c r="Z120" s="38"/>
      <c r="AA120" s="38"/>
      <c r="AB120" s="38"/>
      <c r="AC120" s="38"/>
      <c r="AD120" s="38"/>
      <c r="AE120" s="38"/>
    </row>
    <row r="121" s="2" customFormat="1" ht="15.15" customHeight="1">
      <c r="A121" s="38"/>
      <c r="B121" s="39"/>
      <c r="C121" s="32" t="s">
        <v>27</v>
      </c>
      <c r="D121" s="40"/>
      <c r="E121" s="40"/>
      <c r="F121" s="27" t="str">
        <f>IF(E18="","",E18)</f>
        <v>Vyplň údaj</v>
      </c>
      <c r="G121" s="40"/>
      <c r="H121" s="40"/>
      <c r="I121" s="32" t="s">
        <v>31</v>
      </c>
      <c r="J121" s="36" t="str">
        <f>E24</f>
        <v xml:space="preserve"> </v>
      </c>
      <c r="K121" s="40"/>
      <c r="L121" s="63"/>
      <c r="S121" s="38"/>
      <c r="T121" s="38"/>
      <c r="U121" s="38"/>
      <c r="V121" s="38"/>
      <c r="W121" s="38"/>
      <c r="X121" s="38"/>
      <c r="Y121" s="38"/>
      <c r="Z121" s="38"/>
      <c r="AA121" s="38"/>
      <c r="AB121" s="38"/>
      <c r="AC121" s="38"/>
      <c r="AD121" s="38"/>
      <c r="AE121" s="38"/>
    </row>
    <row r="122" s="2" customFormat="1" ht="10.32" customHeight="1">
      <c r="A122" s="38"/>
      <c r="B122" s="39"/>
      <c r="C122" s="40"/>
      <c r="D122" s="40"/>
      <c r="E122" s="40"/>
      <c r="F122" s="40"/>
      <c r="G122" s="40"/>
      <c r="H122" s="40"/>
      <c r="I122" s="40"/>
      <c r="J122" s="40"/>
      <c r="K122" s="40"/>
      <c r="L122" s="63"/>
      <c r="S122" s="38"/>
      <c r="T122" s="38"/>
      <c r="U122" s="38"/>
      <c r="V122" s="38"/>
      <c r="W122" s="38"/>
      <c r="X122" s="38"/>
      <c r="Y122" s="38"/>
      <c r="Z122" s="38"/>
      <c r="AA122" s="38"/>
      <c r="AB122" s="38"/>
      <c r="AC122" s="38"/>
      <c r="AD122" s="38"/>
      <c r="AE122" s="38"/>
    </row>
    <row r="123" s="11" customFormat="1" ht="29.28" customHeight="1">
      <c r="A123" s="191"/>
      <c r="B123" s="192"/>
      <c r="C123" s="193" t="s">
        <v>118</v>
      </c>
      <c r="D123" s="194" t="s">
        <v>59</v>
      </c>
      <c r="E123" s="194" t="s">
        <v>55</v>
      </c>
      <c r="F123" s="194" t="s">
        <v>56</v>
      </c>
      <c r="G123" s="194" t="s">
        <v>119</v>
      </c>
      <c r="H123" s="194" t="s">
        <v>120</v>
      </c>
      <c r="I123" s="194" t="s">
        <v>121</v>
      </c>
      <c r="J123" s="194" t="s">
        <v>106</v>
      </c>
      <c r="K123" s="195" t="s">
        <v>122</v>
      </c>
      <c r="L123" s="196"/>
      <c r="M123" s="100" t="s">
        <v>1</v>
      </c>
      <c r="N123" s="101" t="s">
        <v>38</v>
      </c>
      <c r="O123" s="101" t="s">
        <v>123</v>
      </c>
      <c r="P123" s="101" t="s">
        <v>124</v>
      </c>
      <c r="Q123" s="101" t="s">
        <v>125</v>
      </c>
      <c r="R123" s="101" t="s">
        <v>126</v>
      </c>
      <c r="S123" s="101" t="s">
        <v>127</v>
      </c>
      <c r="T123" s="102" t="s">
        <v>128</v>
      </c>
      <c r="U123" s="191"/>
      <c r="V123" s="191"/>
      <c r="W123" s="191"/>
      <c r="X123" s="191"/>
      <c r="Y123" s="191"/>
      <c r="Z123" s="191"/>
      <c r="AA123" s="191"/>
      <c r="AB123" s="191"/>
      <c r="AC123" s="191"/>
      <c r="AD123" s="191"/>
      <c r="AE123" s="191"/>
    </row>
    <row r="124" s="2" customFormat="1" ht="22.8" customHeight="1">
      <c r="A124" s="38"/>
      <c r="B124" s="39"/>
      <c r="C124" s="107" t="s">
        <v>129</v>
      </c>
      <c r="D124" s="40"/>
      <c r="E124" s="40"/>
      <c r="F124" s="40"/>
      <c r="G124" s="40"/>
      <c r="H124" s="40"/>
      <c r="I124" s="40"/>
      <c r="J124" s="197">
        <f>BK124</f>
        <v>0</v>
      </c>
      <c r="K124" s="40"/>
      <c r="L124" s="44"/>
      <c r="M124" s="103"/>
      <c r="N124" s="198"/>
      <c r="O124" s="104"/>
      <c r="P124" s="199">
        <f>P125+P149+P188</f>
        <v>0</v>
      </c>
      <c r="Q124" s="104"/>
      <c r="R124" s="199">
        <f>R125+R149+R188</f>
        <v>0</v>
      </c>
      <c r="S124" s="104"/>
      <c r="T124" s="200">
        <f>T125+T149+T188</f>
        <v>30.097271499999998</v>
      </c>
      <c r="U124" s="38"/>
      <c r="V124" s="38"/>
      <c r="W124" s="38"/>
      <c r="X124" s="38"/>
      <c r="Y124" s="38"/>
      <c r="Z124" s="38"/>
      <c r="AA124" s="38"/>
      <c r="AB124" s="38"/>
      <c r="AC124" s="38"/>
      <c r="AD124" s="38"/>
      <c r="AE124" s="38"/>
      <c r="AT124" s="17" t="s">
        <v>73</v>
      </c>
      <c r="AU124" s="17" t="s">
        <v>108</v>
      </c>
      <c r="BK124" s="201">
        <f>BK125+BK149+BK188</f>
        <v>0</v>
      </c>
    </row>
    <row r="125" s="12" customFormat="1" ht="25.92" customHeight="1">
      <c r="A125" s="12"/>
      <c r="B125" s="202"/>
      <c r="C125" s="203"/>
      <c r="D125" s="204" t="s">
        <v>73</v>
      </c>
      <c r="E125" s="205" t="s">
        <v>130</v>
      </c>
      <c r="F125" s="205" t="s">
        <v>131</v>
      </c>
      <c r="G125" s="203"/>
      <c r="H125" s="203"/>
      <c r="I125" s="206"/>
      <c r="J125" s="207">
        <f>BK125</f>
        <v>0</v>
      </c>
      <c r="K125" s="203"/>
      <c r="L125" s="208"/>
      <c r="M125" s="209"/>
      <c r="N125" s="210"/>
      <c r="O125" s="210"/>
      <c r="P125" s="211">
        <f>P126+P143</f>
        <v>0</v>
      </c>
      <c r="Q125" s="210"/>
      <c r="R125" s="211">
        <f>R126+R143</f>
        <v>0</v>
      </c>
      <c r="S125" s="210"/>
      <c r="T125" s="212">
        <f>T126+T143</f>
        <v>27.728799999999996</v>
      </c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R125" s="213" t="s">
        <v>82</v>
      </c>
      <c r="AT125" s="214" t="s">
        <v>73</v>
      </c>
      <c r="AU125" s="214" t="s">
        <v>74</v>
      </c>
      <c r="AY125" s="213" t="s">
        <v>132</v>
      </c>
      <c r="BK125" s="215">
        <f>BK126+BK143</f>
        <v>0</v>
      </c>
    </row>
    <row r="126" s="12" customFormat="1" ht="22.8" customHeight="1">
      <c r="A126" s="12"/>
      <c r="B126" s="202"/>
      <c r="C126" s="203"/>
      <c r="D126" s="204" t="s">
        <v>73</v>
      </c>
      <c r="E126" s="216" t="s">
        <v>133</v>
      </c>
      <c r="F126" s="216" t="s">
        <v>134</v>
      </c>
      <c r="G126" s="203"/>
      <c r="H126" s="203"/>
      <c r="I126" s="206"/>
      <c r="J126" s="217">
        <f>BK126</f>
        <v>0</v>
      </c>
      <c r="K126" s="203"/>
      <c r="L126" s="208"/>
      <c r="M126" s="209"/>
      <c r="N126" s="210"/>
      <c r="O126" s="210"/>
      <c r="P126" s="211">
        <f>SUM(P127:P142)</f>
        <v>0</v>
      </c>
      <c r="Q126" s="210"/>
      <c r="R126" s="211">
        <f>SUM(R127:R142)</f>
        <v>0</v>
      </c>
      <c r="S126" s="210"/>
      <c r="T126" s="212">
        <f>SUM(T127:T142)</f>
        <v>27.728799999999996</v>
      </c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R126" s="213" t="s">
        <v>82</v>
      </c>
      <c r="AT126" s="214" t="s">
        <v>73</v>
      </c>
      <c r="AU126" s="214" t="s">
        <v>82</v>
      </c>
      <c r="AY126" s="213" t="s">
        <v>132</v>
      </c>
      <c r="BK126" s="215">
        <f>SUM(BK127:BK142)</f>
        <v>0</v>
      </c>
    </row>
    <row r="127" s="2" customFormat="1" ht="21.75" customHeight="1">
      <c r="A127" s="38"/>
      <c r="B127" s="39"/>
      <c r="C127" s="218" t="s">
        <v>82</v>
      </c>
      <c r="D127" s="218" t="s">
        <v>135</v>
      </c>
      <c r="E127" s="219" t="s">
        <v>136</v>
      </c>
      <c r="F127" s="220" t="s">
        <v>137</v>
      </c>
      <c r="G127" s="221" t="s">
        <v>138</v>
      </c>
      <c r="H127" s="222">
        <v>19.632999999999999</v>
      </c>
      <c r="I127" s="223"/>
      <c r="J127" s="224">
        <f>ROUND(I127*H127,2)</f>
        <v>0</v>
      </c>
      <c r="K127" s="220" t="s">
        <v>139</v>
      </c>
      <c r="L127" s="44"/>
      <c r="M127" s="225" t="s">
        <v>1</v>
      </c>
      <c r="N127" s="226" t="s">
        <v>39</v>
      </c>
      <c r="O127" s="91"/>
      <c r="P127" s="227">
        <f>O127*H127</f>
        <v>0</v>
      </c>
      <c r="Q127" s="227">
        <v>0</v>
      </c>
      <c r="R127" s="227">
        <f>Q127*H127</f>
        <v>0</v>
      </c>
      <c r="S127" s="227">
        <v>1.3999999999999999</v>
      </c>
      <c r="T127" s="228">
        <f>S127*H127</f>
        <v>27.486199999999997</v>
      </c>
      <c r="U127" s="38"/>
      <c r="V127" s="38"/>
      <c r="W127" s="38"/>
      <c r="X127" s="38"/>
      <c r="Y127" s="38"/>
      <c r="Z127" s="38"/>
      <c r="AA127" s="38"/>
      <c r="AB127" s="38"/>
      <c r="AC127" s="38"/>
      <c r="AD127" s="38"/>
      <c r="AE127" s="38"/>
      <c r="AR127" s="229" t="s">
        <v>140</v>
      </c>
      <c r="AT127" s="229" t="s">
        <v>135</v>
      </c>
      <c r="AU127" s="229" t="s">
        <v>84</v>
      </c>
      <c r="AY127" s="17" t="s">
        <v>132</v>
      </c>
      <c r="BE127" s="230">
        <f>IF(N127="základní",J127,0)</f>
        <v>0</v>
      </c>
      <c r="BF127" s="230">
        <f>IF(N127="snížená",J127,0)</f>
        <v>0</v>
      </c>
      <c r="BG127" s="230">
        <f>IF(N127="zákl. přenesená",J127,0)</f>
        <v>0</v>
      </c>
      <c r="BH127" s="230">
        <f>IF(N127="sníž. přenesená",J127,0)</f>
        <v>0</v>
      </c>
      <c r="BI127" s="230">
        <f>IF(N127="nulová",J127,0)</f>
        <v>0</v>
      </c>
      <c r="BJ127" s="17" t="s">
        <v>82</v>
      </c>
      <c r="BK127" s="230">
        <f>ROUND(I127*H127,2)</f>
        <v>0</v>
      </c>
      <c r="BL127" s="17" t="s">
        <v>140</v>
      </c>
      <c r="BM127" s="229" t="s">
        <v>141</v>
      </c>
    </row>
    <row r="128" s="13" customFormat="1">
      <c r="A128" s="13"/>
      <c r="B128" s="231"/>
      <c r="C128" s="232"/>
      <c r="D128" s="233" t="s">
        <v>142</v>
      </c>
      <c r="E128" s="234" t="s">
        <v>1</v>
      </c>
      <c r="F128" s="235" t="s">
        <v>143</v>
      </c>
      <c r="G128" s="232"/>
      <c r="H128" s="234" t="s">
        <v>1</v>
      </c>
      <c r="I128" s="236"/>
      <c r="J128" s="232"/>
      <c r="K128" s="232"/>
      <c r="L128" s="237"/>
      <c r="M128" s="238"/>
      <c r="N128" s="239"/>
      <c r="O128" s="239"/>
      <c r="P128" s="239"/>
      <c r="Q128" s="239"/>
      <c r="R128" s="239"/>
      <c r="S128" s="239"/>
      <c r="T128" s="240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  <c r="AT128" s="241" t="s">
        <v>142</v>
      </c>
      <c r="AU128" s="241" t="s">
        <v>84</v>
      </c>
      <c r="AV128" s="13" t="s">
        <v>82</v>
      </c>
      <c r="AW128" s="13" t="s">
        <v>30</v>
      </c>
      <c r="AX128" s="13" t="s">
        <v>74</v>
      </c>
      <c r="AY128" s="241" t="s">
        <v>132</v>
      </c>
    </row>
    <row r="129" s="13" customFormat="1">
      <c r="A129" s="13"/>
      <c r="B129" s="231"/>
      <c r="C129" s="232"/>
      <c r="D129" s="233" t="s">
        <v>142</v>
      </c>
      <c r="E129" s="234" t="s">
        <v>1</v>
      </c>
      <c r="F129" s="235" t="s">
        <v>144</v>
      </c>
      <c r="G129" s="232"/>
      <c r="H129" s="234" t="s">
        <v>1</v>
      </c>
      <c r="I129" s="236"/>
      <c r="J129" s="232"/>
      <c r="K129" s="232"/>
      <c r="L129" s="237"/>
      <c r="M129" s="238"/>
      <c r="N129" s="239"/>
      <c r="O129" s="239"/>
      <c r="P129" s="239"/>
      <c r="Q129" s="239"/>
      <c r="R129" s="239"/>
      <c r="S129" s="239"/>
      <c r="T129" s="240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  <c r="AT129" s="241" t="s">
        <v>142</v>
      </c>
      <c r="AU129" s="241" t="s">
        <v>84</v>
      </c>
      <c r="AV129" s="13" t="s">
        <v>82</v>
      </c>
      <c r="AW129" s="13" t="s">
        <v>30</v>
      </c>
      <c r="AX129" s="13" t="s">
        <v>74</v>
      </c>
      <c r="AY129" s="241" t="s">
        <v>132</v>
      </c>
    </row>
    <row r="130" s="14" customFormat="1">
      <c r="A130" s="14"/>
      <c r="B130" s="242"/>
      <c r="C130" s="243"/>
      <c r="D130" s="233" t="s">
        <v>142</v>
      </c>
      <c r="E130" s="244" t="s">
        <v>1</v>
      </c>
      <c r="F130" s="245" t="s">
        <v>145</v>
      </c>
      <c r="G130" s="243"/>
      <c r="H130" s="246">
        <v>11.311</v>
      </c>
      <c r="I130" s="247"/>
      <c r="J130" s="243"/>
      <c r="K130" s="243"/>
      <c r="L130" s="248"/>
      <c r="M130" s="249"/>
      <c r="N130" s="250"/>
      <c r="O130" s="250"/>
      <c r="P130" s="250"/>
      <c r="Q130" s="250"/>
      <c r="R130" s="250"/>
      <c r="S130" s="250"/>
      <c r="T130" s="251"/>
      <c r="U130" s="14"/>
      <c r="V130" s="14"/>
      <c r="W130" s="14"/>
      <c r="X130" s="14"/>
      <c r="Y130" s="14"/>
      <c r="Z130" s="14"/>
      <c r="AA130" s="14"/>
      <c r="AB130" s="14"/>
      <c r="AC130" s="14"/>
      <c r="AD130" s="14"/>
      <c r="AE130" s="14"/>
      <c r="AT130" s="252" t="s">
        <v>142</v>
      </c>
      <c r="AU130" s="252" t="s">
        <v>84</v>
      </c>
      <c r="AV130" s="14" t="s">
        <v>84</v>
      </c>
      <c r="AW130" s="14" t="s">
        <v>30</v>
      </c>
      <c r="AX130" s="14" t="s">
        <v>74</v>
      </c>
      <c r="AY130" s="252" t="s">
        <v>132</v>
      </c>
    </row>
    <row r="131" s="14" customFormat="1">
      <c r="A131" s="14"/>
      <c r="B131" s="242"/>
      <c r="C131" s="243"/>
      <c r="D131" s="233" t="s">
        <v>142</v>
      </c>
      <c r="E131" s="244" t="s">
        <v>1</v>
      </c>
      <c r="F131" s="245" t="s">
        <v>146</v>
      </c>
      <c r="G131" s="243"/>
      <c r="H131" s="246">
        <v>8.3219999999999992</v>
      </c>
      <c r="I131" s="247"/>
      <c r="J131" s="243"/>
      <c r="K131" s="243"/>
      <c r="L131" s="248"/>
      <c r="M131" s="249"/>
      <c r="N131" s="250"/>
      <c r="O131" s="250"/>
      <c r="P131" s="250"/>
      <c r="Q131" s="250"/>
      <c r="R131" s="250"/>
      <c r="S131" s="250"/>
      <c r="T131" s="251"/>
      <c r="U131" s="14"/>
      <c r="V131" s="14"/>
      <c r="W131" s="14"/>
      <c r="X131" s="14"/>
      <c r="Y131" s="14"/>
      <c r="Z131" s="14"/>
      <c r="AA131" s="14"/>
      <c r="AB131" s="14"/>
      <c r="AC131" s="14"/>
      <c r="AD131" s="14"/>
      <c r="AE131" s="14"/>
      <c r="AT131" s="252" t="s">
        <v>142</v>
      </c>
      <c r="AU131" s="252" t="s">
        <v>84</v>
      </c>
      <c r="AV131" s="14" t="s">
        <v>84</v>
      </c>
      <c r="AW131" s="14" t="s">
        <v>30</v>
      </c>
      <c r="AX131" s="14" t="s">
        <v>74</v>
      </c>
      <c r="AY131" s="252" t="s">
        <v>132</v>
      </c>
    </row>
    <row r="132" s="15" customFormat="1">
      <c r="A132" s="15"/>
      <c r="B132" s="253"/>
      <c r="C132" s="254"/>
      <c r="D132" s="233" t="s">
        <v>142</v>
      </c>
      <c r="E132" s="255" t="s">
        <v>1</v>
      </c>
      <c r="F132" s="256" t="s">
        <v>147</v>
      </c>
      <c r="G132" s="254"/>
      <c r="H132" s="257">
        <v>19.632999999999999</v>
      </c>
      <c r="I132" s="258"/>
      <c r="J132" s="254"/>
      <c r="K132" s="254"/>
      <c r="L132" s="259"/>
      <c r="M132" s="260"/>
      <c r="N132" s="261"/>
      <c r="O132" s="261"/>
      <c r="P132" s="261"/>
      <c r="Q132" s="261"/>
      <c r="R132" s="261"/>
      <c r="S132" s="261"/>
      <c r="T132" s="262"/>
      <c r="U132" s="15"/>
      <c r="V132" s="15"/>
      <c r="W132" s="15"/>
      <c r="X132" s="15"/>
      <c r="Y132" s="15"/>
      <c r="Z132" s="15"/>
      <c r="AA132" s="15"/>
      <c r="AB132" s="15"/>
      <c r="AC132" s="15"/>
      <c r="AD132" s="15"/>
      <c r="AE132" s="15"/>
      <c r="AT132" s="263" t="s">
        <v>142</v>
      </c>
      <c r="AU132" s="263" t="s">
        <v>84</v>
      </c>
      <c r="AV132" s="15" t="s">
        <v>140</v>
      </c>
      <c r="AW132" s="15" t="s">
        <v>30</v>
      </c>
      <c r="AX132" s="15" t="s">
        <v>82</v>
      </c>
      <c r="AY132" s="263" t="s">
        <v>132</v>
      </c>
    </row>
    <row r="133" s="2" customFormat="1" ht="21.75" customHeight="1">
      <c r="A133" s="38"/>
      <c r="B133" s="39"/>
      <c r="C133" s="218" t="s">
        <v>84</v>
      </c>
      <c r="D133" s="218" t="s">
        <v>135</v>
      </c>
      <c r="E133" s="219" t="s">
        <v>148</v>
      </c>
      <c r="F133" s="220" t="s">
        <v>149</v>
      </c>
      <c r="G133" s="221" t="s">
        <v>150</v>
      </c>
      <c r="H133" s="222">
        <v>1</v>
      </c>
      <c r="I133" s="223"/>
      <c r="J133" s="224">
        <f>ROUND(I133*H133,2)</f>
        <v>0</v>
      </c>
      <c r="K133" s="220" t="s">
        <v>139</v>
      </c>
      <c r="L133" s="44"/>
      <c r="M133" s="225" t="s">
        <v>1</v>
      </c>
      <c r="N133" s="226" t="s">
        <v>39</v>
      </c>
      <c r="O133" s="91"/>
      <c r="P133" s="227">
        <f>O133*H133</f>
        <v>0</v>
      </c>
      <c r="Q133" s="227">
        <v>0</v>
      </c>
      <c r="R133" s="227">
        <f>Q133*H133</f>
        <v>0</v>
      </c>
      <c r="S133" s="227">
        <v>0.075999999999999998</v>
      </c>
      <c r="T133" s="228">
        <f>S133*H133</f>
        <v>0.075999999999999998</v>
      </c>
      <c r="U133" s="38"/>
      <c r="V133" s="38"/>
      <c r="W133" s="38"/>
      <c r="X133" s="38"/>
      <c r="Y133" s="38"/>
      <c r="Z133" s="38"/>
      <c r="AA133" s="38"/>
      <c r="AB133" s="38"/>
      <c r="AC133" s="38"/>
      <c r="AD133" s="38"/>
      <c r="AE133" s="38"/>
      <c r="AR133" s="229" t="s">
        <v>140</v>
      </c>
      <c r="AT133" s="229" t="s">
        <v>135</v>
      </c>
      <c r="AU133" s="229" t="s">
        <v>84</v>
      </c>
      <c r="AY133" s="17" t="s">
        <v>132</v>
      </c>
      <c r="BE133" s="230">
        <f>IF(N133="základní",J133,0)</f>
        <v>0</v>
      </c>
      <c r="BF133" s="230">
        <f>IF(N133="snížená",J133,0)</f>
        <v>0</v>
      </c>
      <c r="BG133" s="230">
        <f>IF(N133="zákl. přenesená",J133,0)</f>
        <v>0</v>
      </c>
      <c r="BH133" s="230">
        <f>IF(N133="sníž. přenesená",J133,0)</f>
        <v>0</v>
      </c>
      <c r="BI133" s="230">
        <f>IF(N133="nulová",J133,0)</f>
        <v>0</v>
      </c>
      <c r="BJ133" s="17" t="s">
        <v>82</v>
      </c>
      <c r="BK133" s="230">
        <f>ROUND(I133*H133,2)</f>
        <v>0</v>
      </c>
      <c r="BL133" s="17" t="s">
        <v>140</v>
      </c>
      <c r="BM133" s="229" t="s">
        <v>151</v>
      </c>
    </row>
    <row r="134" s="13" customFormat="1">
      <c r="A134" s="13"/>
      <c r="B134" s="231"/>
      <c r="C134" s="232"/>
      <c r="D134" s="233" t="s">
        <v>142</v>
      </c>
      <c r="E134" s="234" t="s">
        <v>1</v>
      </c>
      <c r="F134" s="235" t="s">
        <v>143</v>
      </c>
      <c r="G134" s="232"/>
      <c r="H134" s="234" t="s">
        <v>1</v>
      </c>
      <c r="I134" s="236"/>
      <c r="J134" s="232"/>
      <c r="K134" s="232"/>
      <c r="L134" s="237"/>
      <c r="M134" s="238"/>
      <c r="N134" s="239"/>
      <c r="O134" s="239"/>
      <c r="P134" s="239"/>
      <c r="Q134" s="239"/>
      <c r="R134" s="239"/>
      <c r="S134" s="239"/>
      <c r="T134" s="240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T134" s="241" t="s">
        <v>142</v>
      </c>
      <c r="AU134" s="241" t="s">
        <v>84</v>
      </c>
      <c r="AV134" s="13" t="s">
        <v>82</v>
      </c>
      <c r="AW134" s="13" t="s">
        <v>30</v>
      </c>
      <c r="AX134" s="13" t="s">
        <v>74</v>
      </c>
      <c r="AY134" s="241" t="s">
        <v>132</v>
      </c>
    </row>
    <row r="135" s="13" customFormat="1">
      <c r="A135" s="13"/>
      <c r="B135" s="231"/>
      <c r="C135" s="232"/>
      <c r="D135" s="233" t="s">
        <v>142</v>
      </c>
      <c r="E135" s="234" t="s">
        <v>1</v>
      </c>
      <c r="F135" s="235" t="s">
        <v>152</v>
      </c>
      <c r="G135" s="232"/>
      <c r="H135" s="234" t="s">
        <v>1</v>
      </c>
      <c r="I135" s="236"/>
      <c r="J135" s="232"/>
      <c r="K135" s="232"/>
      <c r="L135" s="237"/>
      <c r="M135" s="238"/>
      <c r="N135" s="239"/>
      <c r="O135" s="239"/>
      <c r="P135" s="239"/>
      <c r="Q135" s="239"/>
      <c r="R135" s="239"/>
      <c r="S135" s="239"/>
      <c r="T135" s="240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T135" s="241" t="s">
        <v>142</v>
      </c>
      <c r="AU135" s="241" t="s">
        <v>84</v>
      </c>
      <c r="AV135" s="13" t="s">
        <v>82</v>
      </c>
      <c r="AW135" s="13" t="s">
        <v>30</v>
      </c>
      <c r="AX135" s="13" t="s">
        <v>74</v>
      </c>
      <c r="AY135" s="241" t="s">
        <v>132</v>
      </c>
    </row>
    <row r="136" s="14" customFormat="1">
      <c r="A136" s="14"/>
      <c r="B136" s="242"/>
      <c r="C136" s="243"/>
      <c r="D136" s="233" t="s">
        <v>142</v>
      </c>
      <c r="E136" s="244" t="s">
        <v>1</v>
      </c>
      <c r="F136" s="245" t="s">
        <v>82</v>
      </c>
      <c r="G136" s="243"/>
      <c r="H136" s="246">
        <v>1</v>
      </c>
      <c r="I136" s="247"/>
      <c r="J136" s="243"/>
      <c r="K136" s="243"/>
      <c r="L136" s="248"/>
      <c r="M136" s="249"/>
      <c r="N136" s="250"/>
      <c r="O136" s="250"/>
      <c r="P136" s="250"/>
      <c r="Q136" s="250"/>
      <c r="R136" s="250"/>
      <c r="S136" s="250"/>
      <c r="T136" s="251"/>
      <c r="U136" s="14"/>
      <c r="V136" s="14"/>
      <c r="W136" s="14"/>
      <c r="X136" s="14"/>
      <c r="Y136" s="14"/>
      <c r="Z136" s="14"/>
      <c r="AA136" s="14"/>
      <c r="AB136" s="14"/>
      <c r="AC136" s="14"/>
      <c r="AD136" s="14"/>
      <c r="AE136" s="14"/>
      <c r="AT136" s="252" t="s">
        <v>142</v>
      </c>
      <c r="AU136" s="252" t="s">
        <v>84</v>
      </c>
      <c r="AV136" s="14" t="s">
        <v>84</v>
      </c>
      <c r="AW136" s="14" t="s">
        <v>30</v>
      </c>
      <c r="AX136" s="14" t="s">
        <v>74</v>
      </c>
      <c r="AY136" s="252" t="s">
        <v>132</v>
      </c>
    </row>
    <row r="137" s="15" customFormat="1">
      <c r="A137" s="15"/>
      <c r="B137" s="253"/>
      <c r="C137" s="254"/>
      <c r="D137" s="233" t="s">
        <v>142</v>
      </c>
      <c r="E137" s="255" t="s">
        <v>1</v>
      </c>
      <c r="F137" s="256" t="s">
        <v>147</v>
      </c>
      <c r="G137" s="254"/>
      <c r="H137" s="257">
        <v>1</v>
      </c>
      <c r="I137" s="258"/>
      <c r="J137" s="254"/>
      <c r="K137" s="254"/>
      <c r="L137" s="259"/>
      <c r="M137" s="260"/>
      <c r="N137" s="261"/>
      <c r="O137" s="261"/>
      <c r="P137" s="261"/>
      <c r="Q137" s="261"/>
      <c r="R137" s="261"/>
      <c r="S137" s="261"/>
      <c r="T137" s="262"/>
      <c r="U137" s="15"/>
      <c r="V137" s="15"/>
      <c r="W137" s="15"/>
      <c r="X137" s="15"/>
      <c r="Y137" s="15"/>
      <c r="Z137" s="15"/>
      <c r="AA137" s="15"/>
      <c r="AB137" s="15"/>
      <c r="AC137" s="15"/>
      <c r="AD137" s="15"/>
      <c r="AE137" s="15"/>
      <c r="AT137" s="263" t="s">
        <v>142</v>
      </c>
      <c r="AU137" s="263" t="s">
        <v>84</v>
      </c>
      <c r="AV137" s="15" t="s">
        <v>140</v>
      </c>
      <c r="AW137" s="15" t="s">
        <v>30</v>
      </c>
      <c r="AX137" s="15" t="s">
        <v>82</v>
      </c>
      <c r="AY137" s="263" t="s">
        <v>132</v>
      </c>
    </row>
    <row r="138" s="2" customFormat="1" ht="24.15" customHeight="1">
      <c r="A138" s="38"/>
      <c r="B138" s="39"/>
      <c r="C138" s="218" t="s">
        <v>153</v>
      </c>
      <c r="D138" s="218" t="s">
        <v>135</v>
      </c>
      <c r="E138" s="219" t="s">
        <v>154</v>
      </c>
      <c r="F138" s="220" t="s">
        <v>155</v>
      </c>
      <c r="G138" s="221" t="s">
        <v>150</v>
      </c>
      <c r="H138" s="222">
        <v>2.4500000000000002</v>
      </c>
      <c r="I138" s="223"/>
      <c r="J138" s="224">
        <f>ROUND(I138*H138,2)</f>
        <v>0</v>
      </c>
      <c r="K138" s="220" t="s">
        <v>139</v>
      </c>
      <c r="L138" s="44"/>
      <c r="M138" s="225" t="s">
        <v>1</v>
      </c>
      <c r="N138" s="226" t="s">
        <v>39</v>
      </c>
      <c r="O138" s="91"/>
      <c r="P138" s="227">
        <f>O138*H138</f>
        <v>0</v>
      </c>
      <c r="Q138" s="227">
        <v>0</v>
      </c>
      <c r="R138" s="227">
        <f>Q138*H138</f>
        <v>0</v>
      </c>
      <c r="S138" s="227">
        <v>0.068000000000000005</v>
      </c>
      <c r="T138" s="228">
        <f>S138*H138</f>
        <v>0.16660000000000003</v>
      </c>
      <c r="U138" s="38"/>
      <c r="V138" s="38"/>
      <c r="W138" s="38"/>
      <c r="X138" s="38"/>
      <c r="Y138" s="38"/>
      <c r="Z138" s="38"/>
      <c r="AA138" s="38"/>
      <c r="AB138" s="38"/>
      <c r="AC138" s="38"/>
      <c r="AD138" s="38"/>
      <c r="AE138" s="38"/>
      <c r="AR138" s="229" t="s">
        <v>140</v>
      </c>
      <c r="AT138" s="229" t="s">
        <v>135</v>
      </c>
      <c r="AU138" s="229" t="s">
        <v>84</v>
      </c>
      <c r="AY138" s="17" t="s">
        <v>132</v>
      </c>
      <c r="BE138" s="230">
        <f>IF(N138="základní",J138,0)</f>
        <v>0</v>
      </c>
      <c r="BF138" s="230">
        <f>IF(N138="snížená",J138,0)</f>
        <v>0</v>
      </c>
      <c r="BG138" s="230">
        <f>IF(N138="zákl. přenesená",J138,0)</f>
        <v>0</v>
      </c>
      <c r="BH138" s="230">
        <f>IF(N138="sníž. přenesená",J138,0)</f>
        <v>0</v>
      </c>
      <c r="BI138" s="230">
        <f>IF(N138="nulová",J138,0)</f>
        <v>0</v>
      </c>
      <c r="BJ138" s="17" t="s">
        <v>82</v>
      </c>
      <c r="BK138" s="230">
        <f>ROUND(I138*H138,2)</f>
        <v>0</v>
      </c>
      <c r="BL138" s="17" t="s">
        <v>140</v>
      </c>
      <c r="BM138" s="229" t="s">
        <v>156</v>
      </c>
    </row>
    <row r="139" s="13" customFormat="1">
      <c r="A139" s="13"/>
      <c r="B139" s="231"/>
      <c r="C139" s="232"/>
      <c r="D139" s="233" t="s">
        <v>142</v>
      </c>
      <c r="E139" s="234" t="s">
        <v>1</v>
      </c>
      <c r="F139" s="235" t="s">
        <v>143</v>
      </c>
      <c r="G139" s="232"/>
      <c r="H139" s="234" t="s">
        <v>1</v>
      </c>
      <c r="I139" s="236"/>
      <c r="J139" s="232"/>
      <c r="K139" s="232"/>
      <c r="L139" s="237"/>
      <c r="M139" s="238"/>
      <c r="N139" s="239"/>
      <c r="O139" s="239"/>
      <c r="P139" s="239"/>
      <c r="Q139" s="239"/>
      <c r="R139" s="239"/>
      <c r="S139" s="239"/>
      <c r="T139" s="240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T139" s="241" t="s">
        <v>142</v>
      </c>
      <c r="AU139" s="241" t="s">
        <v>84</v>
      </c>
      <c r="AV139" s="13" t="s">
        <v>82</v>
      </c>
      <c r="AW139" s="13" t="s">
        <v>30</v>
      </c>
      <c r="AX139" s="13" t="s">
        <v>74</v>
      </c>
      <c r="AY139" s="241" t="s">
        <v>132</v>
      </c>
    </row>
    <row r="140" s="13" customFormat="1">
      <c r="A140" s="13"/>
      <c r="B140" s="231"/>
      <c r="C140" s="232"/>
      <c r="D140" s="233" t="s">
        <v>142</v>
      </c>
      <c r="E140" s="234" t="s">
        <v>1</v>
      </c>
      <c r="F140" s="235" t="s">
        <v>157</v>
      </c>
      <c r="G140" s="232"/>
      <c r="H140" s="234" t="s">
        <v>1</v>
      </c>
      <c r="I140" s="236"/>
      <c r="J140" s="232"/>
      <c r="K140" s="232"/>
      <c r="L140" s="237"/>
      <c r="M140" s="238"/>
      <c r="N140" s="239"/>
      <c r="O140" s="239"/>
      <c r="P140" s="239"/>
      <c r="Q140" s="239"/>
      <c r="R140" s="239"/>
      <c r="S140" s="239"/>
      <c r="T140" s="240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T140" s="241" t="s">
        <v>142</v>
      </c>
      <c r="AU140" s="241" t="s">
        <v>84</v>
      </c>
      <c r="AV140" s="13" t="s">
        <v>82</v>
      </c>
      <c r="AW140" s="13" t="s">
        <v>30</v>
      </c>
      <c r="AX140" s="13" t="s">
        <v>74</v>
      </c>
      <c r="AY140" s="241" t="s">
        <v>132</v>
      </c>
    </row>
    <row r="141" s="14" customFormat="1">
      <c r="A141" s="14"/>
      <c r="B141" s="242"/>
      <c r="C141" s="243"/>
      <c r="D141" s="233" t="s">
        <v>142</v>
      </c>
      <c r="E141" s="244" t="s">
        <v>1</v>
      </c>
      <c r="F141" s="245" t="s">
        <v>158</v>
      </c>
      <c r="G141" s="243"/>
      <c r="H141" s="246">
        <v>2.4500000000000002</v>
      </c>
      <c r="I141" s="247"/>
      <c r="J141" s="243"/>
      <c r="K141" s="243"/>
      <c r="L141" s="248"/>
      <c r="M141" s="249"/>
      <c r="N141" s="250"/>
      <c r="O141" s="250"/>
      <c r="P141" s="250"/>
      <c r="Q141" s="250"/>
      <c r="R141" s="250"/>
      <c r="S141" s="250"/>
      <c r="T141" s="251"/>
      <c r="U141" s="14"/>
      <c r="V141" s="14"/>
      <c r="W141" s="14"/>
      <c r="X141" s="14"/>
      <c r="Y141" s="14"/>
      <c r="Z141" s="14"/>
      <c r="AA141" s="14"/>
      <c r="AB141" s="14"/>
      <c r="AC141" s="14"/>
      <c r="AD141" s="14"/>
      <c r="AE141" s="14"/>
      <c r="AT141" s="252" t="s">
        <v>142</v>
      </c>
      <c r="AU141" s="252" t="s">
        <v>84</v>
      </c>
      <c r="AV141" s="14" t="s">
        <v>84</v>
      </c>
      <c r="AW141" s="14" t="s">
        <v>30</v>
      </c>
      <c r="AX141" s="14" t="s">
        <v>74</v>
      </c>
      <c r="AY141" s="252" t="s">
        <v>132</v>
      </c>
    </row>
    <row r="142" s="15" customFormat="1">
      <c r="A142" s="15"/>
      <c r="B142" s="253"/>
      <c r="C142" s="254"/>
      <c r="D142" s="233" t="s">
        <v>142</v>
      </c>
      <c r="E142" s="255" t="s">
        <v>1</v>
      </c>
      <c r="F142" s="256" t="s">
        <v>147</v>
      </c>
      <c r="G142" s="254"/>
      <c r="H142" s="257">
        <v>2.4500000000000002</v>
      </c>
      <c r="I142" s="258"/>
      <c r="J142" s="254"/>
      <c r="K142" s="254"/>
      <c r="L142" s="259"/>
      <c r="M142" s="260"/>
      <c r="N142" s="261"/>
      <c r="O142" s="261"/>
      <c r="P142" s="261"/>
      <c r="Q142" s="261"/>
      <c r="R142" s="261"/>
      <c r="S142" s="261"/>
      <c r="T142" s="262"/>
      <c r="U142" s="15"/>
      <c r="V142" s="15"/>
      <c r="W142" s="15"/>
      <c r="X142" s="15"/>
      <c r="Y142" s="15"/>
      <c r="Z142" s="15"/>
      <c r="AA142" s="15"/>
      <c r="AB142" s="15"/>
      <c r="AC142" s="15"/>
      <c r="AD142" s="15"/>
      <c r="AE142" s="15"/>
      <c r="AT142" s="263" t="s">
        <v>142</v>
      </c>
      <c r="AU142" s="263" t="s">
        <v>84</v>
      </c>
      <c r="AV142" s="15" t="s">
        <v>140</v>
      </c>
      <c r="AW142" s="15" t="s">
        <v>30</v>
      </c>
      <c r="AX142" s="15" t="s">
        <v>82</v>
      </c>
      <c r="AY142" s="263" t="s">
        <v>132</v>
      </c>
    </row>
    <row r="143" s="12" customFormat="1" ht="22.8" customHeight="1">
      <c r="A143" s="12"/>
      <c r="B143" s="202"/>
      <c r="C143" s="203"/>
      <c r="D143" s="204" t="s">
        <v>73</v>
      </c>
      <c r="E143" s="216" t="s">
        <v>159</v>
      </c>
      <c r="F143" s="216" t="s">
        <v>160</v>
      </c>
      <c r="G143" s="203"/>
      <c r="H143" s="203"/>
      <c r="I143" s="206"/>
      <c r="J143" s="217">
        <f>BK143</f>
        <v>0</v>
      </c>
      <c r="K143" s="203"/>
      <c r="L143" s="208"/>
      <c r="M143" s="209"/>
      <c r="N143" s="210"/>
      <c r="O143" s="210"/>
      <c r="P143" s="211">
        <f>SUM(P144:P148)</f>
        <v>0</v>
      </c>
      <c r="Q143" s="210"/>
      <c r="R143" s="211">
        <f>SUM(R144:R148)</f>
        <v>0</v>
      </c>
      <c r="S143" s="210"/>
      <c r="T143" s="212">
        <f>SUM(T144:T148)</f>
        <v>0</v>
      </c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  <c r="AR143" s="213" t="s">
        <v>82</v>
      </c>
      <c r="AT143" s="214" t="s">
        <v>73</v>
      </c>
      <c r="AU143" s="214" t="s">
        <v>82</v>
      </c>
      <c r="AY143" s="213" t="s">
        <v>132</v>
      </c>
      <c r="BK143" s="215">
        <f>SUM(BK144:BK148)</f>
        <v>0</v>
      </c>
    </row>
    <row r="144" s="2" customFormat="1" ht="24.15" customHeight="1">
      <c r="A144" s="38"/>
      <c r="B144" s="39"/>
      <c r="C144" s="218" t="s">
        <v>140</v>
      </c>
      <c r="D144" s="218" t="s">
        <v>135</v>
      </c>
      <c r="E144" s="219" t="s">
        <v>161</v>
      </c>
      <c r="F144" s="220" t="s">
        <v>162</v>
      </c>
      <c r="G144" s="221" t="s">
        <v>163</v>
      </c>
      <c r="H144" s="222">
        <v>30.097000000000001</v>
      </c>
      <c r="I144" s="223"/>
      <c r="J144" s="224">
        <f>ROUND(I144*H144,2)</f>
        <v>0</v>
      </c>
      <c r="K144" s="220" t="s">
        <v>139</v>
      </c>
      <c r="L144" s="44"/>
      <c r="M144" s="225" t="s">
        <v>1</v>
      </c>
      <c r="N144" s="226" t="s">
        <v>39</v>
      </c>
      <c r="O144" s="91"/>
      <c r="P144" s="227">
        <f>O144*H144</f>
        <v>0</v>
      </c>
      <c r="Q144" s="227">
        <v>0</v>
      </c>
      <c r="R144" s="227">
        <f>Q144*H144</f>
        <v>0</v>
      </c>
      <c r="S144" s="227">
        <v>0</v>
      </c>
      <c r="T144" s="228">
        <f>S144*H144</f>
        <v>0</v>
      </c>
      <c r="U144" s="38"/>
      <c r="V144" s="38"/>
      <c r="W144" s="38"/>
      <c r="X144" s="38"/>
      <c r="Y144" s="38"/>
      <c r="Z144" s="38"/>
      <c r="AA144" s="38"/>
      <c r="AB144" s="38"/>
      <c r="AC144" s="38"/>
      <c r="AD144" s="38"/>
      <c r="AE144" s="38"/>
      <c r="AR144" s="229" t="s">
        <v>140</v>
      </c>
      <c r="AT144" s="229" t="s">
        <v>135</v>
      </c>
      <c r="AU144" s="229" t="s">
        <v>84</v>
      </c>
      <c r="AY144" s="17" t="s">
        <v>132</v>
      </c>
      <c r="BE144" s="230">
        <f>IF(N144="základní",J144,0)</f>
        <v>0</v>
      </c>
      <c r="BF144" s="230">
        <f>IF(N144="snížená",J144,0)</f>
        <v>0</v>
      </c>
      <c r="BG144" s="230">
        <f>IF(N144="zákl. přenesená",J144,0)</f>
        <v>0</v>
      </c>
      <c r="BH144" s="230">
        <f>IF(N144="sníž. přenesená",J144,0)</f>
        <v>0</v>
      </c>
      <c r="BI144" s="230">
        <f>IF(N144="nulová",J144,0)</f>
        <v>0</v>
      </c>
      <c r="BJ144" s="17" t="s">
        <v>82</v>
      </c>
      <c r="BK144" s="230">
        <f>ROUND(I144*H144,2)</f>
        <v>0</v>
      </c>
      <c r="BL144" s="17" t="s">
        <v>140</v>
      </c>
      <c r="BM144" s="229" t="s">
        <v>164</v>
      </c>
    </row>
    <row r="145" s="2" customFormat="1" ht="24.15" customHeight="1">
      <c r="A145" s="38"/>
      <c r="B145" s="39"/>
      <c r="C145" s="218" t="s">
        <v>165</v>
      </c>
      <c r="D145" s="218" t="s">
        <v>135</v>
      </c>
      <c r="E145" s="219" t="s">
        <v>166</v>
      </c>
      <c r="F145" s="220" t="s">
        <v>167</v>
      </c>
      <c r="G145" s="221" t="s">
        <v>163</v>
      </c>
      <c r="H145" s="222">
        <v>30.097000000000001</v>
      </c>
      <c r="I145" s="223"/>
      <c r="J145" s="224">
        <f>ROUND(I145*H145,2)</f>
        <v>0</v>
      </c>
      <c r="K145" s="220" t="s">
        <v>168</v>
      </c>
      <c r="L145" s="44"/>
      <c r="M145" s="225" t="s">
        <v>1</v>
      </c>
      <c r="N145" s="226" t="s">
        <v>39</v>
      </c>
      <c r="O145" s="91"/>
      <c r="P145" s="227">
        <f>O145*H145</f>
        <v>0</v>
      </c>
      <c r="Q145" s="227">
        <v>0</v>
      </c>
      <c r="R145" s="227">
        <f>Q145*H145</f>
        <v>0</v>
      </c>
      <c r="S145" s="227">
        <v>0</v>
      </c>
      <c r="T145" s="228">
        <f>S145*H145</f>
        <v>0</v>
      </c>
      <c r="U145" s="38"/>
      <c r="V145" s="38"/>
      <c r="W145" s="38"/>
      <c r="X145" s="38"/>
      <c r="Y145" s="38"/>
      <c r="Z145" s="38"/>
      <c r="AA145" s="38"/>
      <c r="AB145" s="38"/>
      <c r="AC145" s="38"/>
      <c r="AD145" s="38"/>
      <c r="AE145" s="38"/>
      <c r="AR145" s="229" t="s">
        <v>140</v>
      </c>
      <c r="AT145" s="229" t="s">
        <v>135</v>
      </c>
      <c r="AU145" s="229" t="s">
        <v>84</v>
      </c>
      <c r="AY145" s="17" t="s">
        <v>132</v>
      </c>
      <c r="BE145" s="230">
        <f>IF(N145="základní",J145,0)</f>
        <v>0</v>
      </c>
      <c r="BF145" s="230">
        <f>IF(N145="snížená",J145,0)</f>
        <v>0</v>
      </c>
      <c r="BG145" s="230">
        <f>IF(N145="zákl. přenesená",J145,0)</f>
        <v>0</v>
      </c>
      <c r="BH145" s="230">
        <f>IF(N145="sníž. přenesená",J145,0)</f>
        <v>0</v>
      </c>
      <c r="BI145" s="230">
        <f>IF(N145="nulová",J145,0)</f>
        <v>0</v>
      </c>
      <c r="BJ145" s="17" t="s">
        <v>82</v>
      </c>
      <c r="BK145" s="230">
        <f>ROUND(I145*H145,2)</f>
        <v>0</v>
      </c>
      <c r="BL145" s="17" t="s">
        <v>140</v>
      </c>
      <c r="BM145" s="229" t="s">
        <v>169</v>
      </c>
    </row>
    <row r="146" s="2" customFormat="1" ht="24.15" customHeight="1">
      <c r="A146" s="38"/>
      <c r="B146" s="39"/>
      <c r="C146" s="218" t="s">
        <v>170</v>
      </c>
      <c r="D146" s="218" t="s">
        <v>135</v>
      </c>
      <c r="E146" s="219" t="s">
        <v>171</v>
      </c>
      <c r="F146" s="220" t="s">
        <v>172</v>
      </c>
      <c r="G146" s="221" t="s">
        <v>163</v>
      </c>
      <c r="H146" s="222">
        <v>421.358</v>
      </c>
      <c r="I146" s="223"/>
      <c r="J146" s="224">
        <f>ROUND(I146*H146,2)</f>
        <v>0</v>
      </c>
      <c r="K146" s="220" t="s">
        <v>168</v>
      </c>
      <c r="L146" s="44"/>
      <c r="M146" s="225" t="s">
        <v>1</v>
      </c>
      <c r="N146" s="226" t="s">
        <v>39</v>
      </c>
      <c r="O146" s="91"/>
      <c r="P146" s="227">
        <f>O146*H146</f>
        <v>0</v>
      </c>
      <c r="Q146" s="227">
        <v>0</v>
      </c>
      <c r="R146" s="227">
        <f>Q146*H146</f>
        <v>0</v>
      </c>
      <c r="S146" s="227">
        <v>0</v>
      </c>
      <c r="T146" s="228">
        <f>S146*H146</f>
        <v>0</v>
      </c>
      <c r="U146" s="38"/>
      <c r="V146" s="38"/>
      <c r="W146" s="38"/>
      <c r="X146" s="38"/>
      <c r="Y146" s="38"/>
      <c r="Z146" s="38"/>
      <c r="AA146" s="38"/>
      <c r="AB146" s="38"/>
      <c r="AC146" s="38"/>
      <c r="AD146" s="38"/>
      <c r="AE146" s="38"/>
      <c r="AR146" s="229" t="s">
        <v>140</v>
      </c>
      <c r="AT146" s="229" t="s">
        <v>135</v>
      </c>
      <c r="AU146" s="229" t="s">
        <v>84</v>
      </c>
      <c r="AY146" s="17" t="s">
        <v>132</v>
      </c>
      <c r="BE146" s="230">
        <f>IF(N146="základní",J146,0)</f>
        <v>0</v>
      </c>
      <c r="BF146" s="230">
        <f>IF(N146="snížená",J146,0)</f>
        <v>0</v>
      </c>
      <c r="BG146" s="230">
        <f>IF(N146="zákl. přenesená",J146,0)</f>
        <v>0</v>
      </c>
      <c r="BH146" s="230">
        <f>IF(N146="sníž. přenesená",J146,0)</f>
        <v>0</v>
      </c>
      <c r="BI146" s="230">
        <f>IF(N146="nulová",J146,0)</f>
        <v>0</v>
      </c>
      <c r="BJ146" s="17" t="s">
        <v>82</v>
      </c>
      <c r="BK146" s="230">
        <f>ROUND(I146*H146,2)</f>
        <v>0</v>
      </c>
      <c r="BL146" s="17" t="s">
        <v>140</v>
      </c>
      <c r="BM146" s="229" t="s">
        <v>173</v>
      </c>
    </row>
    <row r="147" s="14" customFormat="1">
      <c r="A147" s="14"/>
      <c r="B147" s="242"/>
      <c r="C147" s="243"/>
      <c r="D147" s="233" t="s">
        <v>142</v>
      </c>
      <c r="E147" s="243"/>
      <c r="F147" s="245" t="s">
        <v>174</v>
      </c>
      <c r="G147" s="243"/>
      <c r="H147" s="246">
        <v>421.358</v>
      </c>
      <c r="I147" s="247"/>
      <c r="J147" s="243"/>
      <c r="K147" s="243"/>
      <c r="L147" s="248"/>
      <c r="M147" s="249"/>
      <c r="N147" s="250"/>
      <c r="O147" s="250"/>
      <c r="P147" s="250"/>
      <c r="Q147" s="250"/>
      <c r="R147" s="250"/>
      <c r="S147" s="250"/>
      <c r="T147" s="251"/>
      <c r="U147" s="14"/>
      <c r="V147" s="14"/>
      <c r="W147" s="14"/>
      <c r="X147" s="14"/>
      <c r="Y147" s="14"/>
      <c r="Z147" s="14"/>
      <c r="AA147" s="14"/>
      <c r="AB147" s="14"/>
      <c r="AC147" s="14"/>
      <c r="AD147" s="14"/>
      <c r="AE147" s="14"/>
      <c r="AT147" s="252" t="s">
        <v>142</v>
      </c>
      <c r="AU147" s="252" t="s">
        <v>84</v>
      </c>
      <c r="AV147" s="14" t="s">
        <v>84</v>
      </c>
      <c r="AW147" s="14" t="s">
        <v>4</v>
      </c>
      <c r="AX147" s="14" t="s">
        <v>82</v>
      </c>
      <c r="AY147" s="252" t="s">
        <v>132</v>
      </c>
    </row>
    <row r="148" s="2" customFormat="1" ht="49.05" customHeight="1">
      <c r="A148" s="38"/>
      <c r="B148" s="39"/>
      <c r="C148" s="218" t="s">
        <v>175</v>
      </c>
      <c r="D148" s="218" t="s">
        <v>135</v>
      </c>
      <c r="E148" s="219" t="s">
        <v>176</v>
      </c>
      <c r="F148" s="220" t="s">
        <v>177</v>
      </c>
      <c r="G148" s="221" t="s">
        <v>163</v>
      </c>
      <c r="H148" s="222">
        <v>30.097000000000001</v>
      </c>
      <c r="I148" s="223"/>
      <c r="J148" s="224">
        <f>ROUND(I148*H148,2)</f>
        <v>0</v>
      </c>
      <c r="K148" s="220" t="s">
        <v>168</v>
      </c>
      <c r="L148" s="44"/>
      <c r="M148" s="225" t="s">
        <v>1</v>
      </c>
      <c r="N148" s="226" t="s">
        <v>39</v>
      </c>
      <c r="O148" s="91"/>
      <c r="P148" s="227">
        <f>O148*H148</f>
        <v>0</v>
      </c>
      <c r="Q148" s="227">
        <v>0</v>
      </c>
      <c r="R148" s="227">
        <f>Q148*H148</f>
        <v>0</v>
      </c>
      <c r="S148" s="227">
        <v>0</v>
      </c>
      <c r="T148" s="228">
        <f>S148*H148</f>
        <v>0</v>
      </c>
      <c r="U148" s="38"/>
      <c r="V148" s="38"/>
      <c r="W148" s="38"/>
      <c r="X148" s="38"/>
      <c r="Y148" s="38"/>
      <c r="Z148" s="38"/>
      <c r="AA148" s="38"/>
      <c r="AB148" s="38"/>
      <c r="AC148" s="38"/>
      <c r="AD148" s="38"/>
      <c r="AE148" s="38"/>
      <c r="AR148" s="229" t="s">
        <v>140</v>
      </c>
      <c r="AT148" s="229" t="s">
        <v>135</v>
      </c>
      <c r="AU148" s="229" t="s">
        <v>84</v>
      </c>
      <c r="AY148" s="17" t="s">
        <v>132</v>
      </c>
      <c r="BE148" s="230">
        <f>IF(N148="základní",J148,0)</f>
        <v>0</v>
      </c>
      <c r="BF148" s="230">
        <f>IF(N148="snížená",J148,0)</f>
        <v>0</v>
      </c>
      <c r="BG148" s="230">
        <f>IF(N148="zákl. přenesená",J148,0)</f>
        <v>0</v>
      </c>
      <c r="BH148" s="230">
        <f>IF(N148="sníž. přenesená",J148,0)</f>
        <v>0</v>
      </c>
      <c r="BI148" s="230">
        <f>IF(N148="nulová",J148,0)</f>
        <v>0</v>
      </c>
      <c r="BJ148" s="17" t="s">
        <v>82</v>
      </c>
      <c r="BK148" s="230">
        <f>ROUND(I148*H148,2)</f>
        <v>0</v>
      </c>
      <c r="BL148" s="17" t="s">
        <v>140</v>
      </c>
      <c r="BM148" s="229" t="s">
        <v>178</v>
      </c>
    </row>
    <row r="149" s="12" customFormat="1" ht="25.92" customHeight="1">
      <c r="A149" s="12"/>
      <c r="B149" s="202"/>
      <c r="C149" s="203"/>
      <c r="D149" s="204" t="s">
        <v>73</v>
      </c>
      <c r="E149" s="205" t="s">
        <v>179</v>
      </c>
      <c r="F149" s="205" t="s">
        <v>180</v>
      </c>
      <c r="G149" s="203"/>
      <c r="H149" s="203"/>
      <c r="I149" s="206"/>
      <c r="J149" s="207">
        <f>BK149</f>
        <v>0</v>
      </c>
      <c r="K149" s="203"/>
      <c r="L149" s="208"/>
      <c r="M149" s="209"/>
      <c r="N149" s="210"/>
      <c r="O149" s="210"/>
      <c r="P149" s="211">
        <f>P150+P157+P175</f>
        <v>0</v>
      </c>
      <c r="Q149" s="210"/>
      <c r="R149" s="211">
        <f>R150+R157+R175</f>
        <v>0</v>
      </c>
      <c r="S149" s="210"/>
      <c r="T149" s="212">
        <f>T150+T157+T175</f>
        <v>2.3684715000000001</v>
      </c>
      <c r="U149" s="12"/>
      <c r="V149" s="12"/>
      <c r="W149" s="12"/>
      <c r="X149" s="12"/>
      <c r="Y149" s="12"/>
      <c r="Z149" s="12"/>
      <c r="AA149" s="12"/>
      <c r="AB149" s="12"/>
      <c r="AC149" s="12"/>
      <c r="AD149" s="12"/>
      <c r="AE149" s="12"/>
      <c r="AR149" s="213" t="s">
        <v>84</v>
      </c>
      <c r="AT149" s="214" t="s">
        <v>73</v>
      </c>
      <c r="AU149" s="214" t="s">
        <v>74</v>
      </c>
      <c r="AY149" s="213" t="s">
        <v>132</v>
      </c>
      <c r="BK149" s="215">
        <f>BK150+BK157+BK175</f>
        <v>0</v>
      </c>
    </row>
    <row r="150" s="12" customFormat="1" ht="22.8" customHeight="1">
      <c r="A150" s="12"/>
      <c r="B150" s="202"/>
      <c r="C150" s="203"/>
      <c r="D150" s="204" t="s">
        <v>73</v>
      </c>
      <c r="E150" s="216" t="s">
        <v>181</v>
      </c>
      <c r="F150" s="216" t="s">
        <v>182</v>
      </c>
      <c r="G150" s="203"/>
      <c r="H150" s="203"/>
      <c r="I150" s="206"/>
      <c r="J150" s="217">
        <f>BK150</f>
        <v>0</v>
      </c>
      <c r="K150" s="203"/>
      <c r="L150" s="208"/>
      <c r="M150" s="209"/>
      <c r="N150" s="210"/>
      <c r="O150" s="210"/>
      <c r="P150" s="211">
        <f>SUM(P151:P156)</f>
        <v>0</v>
      </c>
      <c r="Q150" s="210"/>
      <c r="R150" s="211">
        <f>SUM(R151:R156)</f>
        <v>0</v>
      </c>
      <c r="S150" s="210"/>
      <c r="T150" s="212">
        <f>SUM(T151:T156)</f>
        <v>1.472472</v>
      </c>
      <c r="U150" s="12"/>
      <c r="V150" s="12"/>
      <c r="W150" s="12"/>
      <c r="X150" s="12"/>
      <c r="Y150" s="12"/>
      <c r="Z150" s="12"/>
      <c r="AA150" s="12"/>
      <c r="AB150" s="12"/>
      <c r="AC150" s="12"/>
      <c r="AD150" s="12"/>
      <c r="AE150" s="12"/>
      <c r="AR150" s="213" t="s">
        <v>84</v>
      </c>
      <c r="AT150" s="214" t="s">
        <v>73</v>
      </c>
      <c r="AU150" s="214" t="s">
        <v>82</v>
      </c>
      <c r="AY150" s="213" t="s">
        <v>132</v>
      </c>
      <c r="BK150" s="215">
        <f>SUM(BK151:BK156)</f>
        <v>0</v>
      </c>
    </row>
    <row r="151" s="2" customFormat="1" ht="21.75" customHeight="1">
      <c r="A151" s="38"/>
      <c r="B151" s="39"/>
      <c r="C151" s="218" t="s">
        <v>183</v>
      </c>
      <c r="D151" s="218" t="s">
        <v>135</v>
      </c>
      <c r="E151" s="219" t="s">
        <v>184</v>
      </c>
      <c r="F151" s="220" t="s">
        <v>185</v>
      </c>
      <c r="G151" s="221" t="s">
        <v>150</v>
      </c>
      <c r="H151" s="222">
        <v>81.804000000000002</v>
      </c>
      <c r="I151" s="223"/>
      <c r="J151" s="224">
        <f>ROUND(I151*H151,2)</f>
        <v>0</v>
      </c>
      <c r="K151" s="220" t="s">
        <v>139</v>
      </c>
      <c r="L151" s="44"/>
      <c r="M151" s="225" t="s">
        <v>1</v>
      </c>
      <c r="N151" s="226" t="s">
        <v>39</v>
      </c>
      <c r="O151" s="91"/>
      <c r="P151" s="227">
        <f>O151*H151</f>
        <v>0</v>
      </c>
      <c r="Q151" s="227">
        <v>0</v>
      </c>
      <c r="R151" s="227">
        <f>Q151*H151</f>
        <v>0</v>
      </c>
      <c r="S151" s="227">
        <v>0.017999999999999999</v>
      </c>
      <c r="T151" s="228">
        <f>S151*H151</f>
        <v>1.472472</v>
      </c>
      <c r="U151" s="38"/>
      <c r="V151" s="38"/>
      <c r="W151" s="38"/>
      <c r="X151" s="38"/>
      <c r="Y151" s="38"/>
      <c r="Z151" s="38"/>
      <c r="AA151" s="38"/>
      <c r="AB151" s="38"/>
      <c r="AC151" s="38"/>
      <c r="AD151" s="38"/>
      <c r="AE151" s="38"/>
      <c r="AR151" s="229" t="s">
        <v>186</v>
      </c>
      <c r="AT151" s="229" t="s">
        <v>135</v>
      </c>
      <c r="AU151" s="229" t="s">
        <v>84</v>
      </c>
      <c r="AY151" s="17" t="s">
        <v>132</v>
      </c>
      <c r="BE151" s="230">
        <f>IF(N151="základní",J151,0)</f>
        <v>0</v>
      </c>
      <c r="BF151" s="230">
        <f>IF(N151="snížená",J151,0)</f>
        <v>0</v>
      </c>
      <c r="BG151" s="230">
        <f>IF(N151="zákl. přenesená",J151,0)</f>
        <v>0</v>
      </c>
      <c r="BH151" s="230">
        <f>IF(N151="sníž. přenesená",J151,0)</f>
        <v>0</v>
      </c>
      <c r="BI151" s="230">
        <f>IF(N151="nulová",J151,0)</f>
        <v>0</v>
      </c>
      <c r="BJ151" s="17" t="s">
        <v>82</v>
      </c>
      <c r="BK151" s="230">
        <f>ROUND(I151*H151,2)</f>
        <v>0</v>
      </c>
      <c r="BL151" s="17" t="s">
        <v>186</v>
      </c>
      <c r="BM151" s="229" t="s">
        <v>187</v>
      </c>
    </row>
    <row r="152" s="13" customFormat="1">
      <c r="A152" s="13"/>
      <c r="B152" s="231"/>
      <c r="C152" s="232"/>
      <c r="D152" s="233" t="s">
        <v>142</v>
      </c>
      <c r="E152" s="234" t="s">
        <v>1</v>
      </c>
      <c r="F152" s="235" t="s">
        <v>143</v>
      </c>
      <c r="G152" s="232"/>
      <c r="H152" s="234" t="s">
        <v>1</v>
      </c>
      <c r="I152" s="236"/>
      <c r="J152" s="232"/>
      <c r="K152" s="232"/>
      <c r="L152" s="237"/>
      <c r="M152" s="238"/>
      <c r="N152" s="239"/>
      <c r="O152" s="239"/>
      <c r="P152" s="239"/>
      <c r="Q152" s="239"/>
      <c r="R152" s="239"/>
      <c r="S152" s="239"/>
      <c r="T152" s="240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T152" s="241" t="s">
        <v>142</v>
      </c>
      <c r="AU152" s="241" t="s">
        <v>84</v>
      </c>
      <c r="AV152" s="13" t="s">
        <v>82</v>
      </c>
      <c r="AW152" s="13" t="s">
        <v>30</v>
      </c>
      <c r="AX152" s="13" t="s">
        <v>74</v>
      </c>
      <c r="AY152" s="241" t="s">
        <v>132</v>
      </c>
    </row>
    <row r="153" s="13" customFormat="1">
      <c r="A153" s="13"/>
      <c r="B153" s="231"/>
      <c r="C153" s="232"/>
      <c r="D153" s="233" t="s">
        <v>142</v>
      </c>
      <c r="E153" s="234" t="s">
        <v>1</v>
      </c>
      <c r="F153" s="235" t="s">
        <v>144</v>
      </c>
      <c r="G153" s="232"/>
      <c r="H153" s="234" t="s">
        <v>1</v>
      </c>
      <c r="I153" s="236"/>
      <c r="J153" s="232"/>
      <c r="K153" s="232"/>
      <c r="L153" s="237"/>
      <c r="M153" s="238"/>
      <c r="N153" s="239"/>
      <c r="O153" s="239"/>
      <c r="P153" s="239"/>
      <c r="Q153" s="239"/>
      <c r="R153" s="239"/>
      <c r="S153" s="239"/>
      <c r="T153" s="240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  <c r="AT153" s="241" t="s">
        <v>142</v>
      </c>
      <c r="AU153" s="241" t="s">
        <v>84</v>
      </c>
      <c r="AV153" s="13" t="s">
        <v>82</v>
      </c>
      <c r="AW153" s="13" t="s">
        <v>30</v>
      </c>
      <c r="AX153" s="13" t="s">
        <v>74</v>
      </c>
      <c r="AY153" s="241" t="s">
        <v>132</v>
      </c>
    </row>
    <row r="154" s="14" customFormat="1">
      <c r="A154" s="14"/>
      <c r="B154" s="242"/>
      <c r="C154" s="243"/>
      <c r="D154" s="233" t="s">
        <v>142</v>
      </c>
      <c r="E154" s="244" t="s">
        <v>1</v>
      </c>
      <c r="F154" s="245" t="s">
        <v>188</v>
      </c>
      <c r="G154" s="243"/>
      <c r="H154" s="246">
        <v>47.128999999999998</v>
      </c>
      <c r="I154" s="247"/>
      <c r="J154" s="243"/>
      <c r="K154" s="243"/>
      <c r="L154" s="248"/>
      <c r="M154" s="249"/>
      <c r="N154" s="250"/>
      <c r="O154" s="250"/>
      <c r="P154" s="250"/>
      <c r="Q154" s="250"/>
      <c r="R154" s="250"/>
      <c r="S154" s="250"/>
      <c r="T154" s="251"/>
      <c r="U154" s="14"/>
      <c r="V154" s="14"/>
      <c r="W154" s="14"/>
      <c r="X154" s="14"/>
      <c r="Y154" s="14"/>
      <c r="Z154" s="14"/>
      <c r="AA154" s="14"/>
      <c r="AB154" s="14"/>
      <c r="AC154" s="14"/>
      <c r="AD154" s="14"/>
      <c r="AE154" s="14"/>
      <c r="AT154" s="252" t="s">
        <v>142</v>
      </c>
      <c r="AU154" s="252" t="s">
        <v>84</v>
      </c>
      <c r="AV154" s="14" t="s">
        <v>84</v>
      </c>
      <c r="AW154" s="14" t="s">
        <v>30</v>
      </c>
      <c r="AX154" s="14" t="s">
        <v>74</v>
      </c>
      <c r="AY154" s="252" t="s">
        <v>132</v>
      </c>
    </row>
    <row r="155" s="14" customFormat="1">
      <c r="A155" s="14"/>
      <c r="B155" s="242"/>
      <c r="C155" s="243"/>
      <c r="D155" s="233" t="s">
        <v>142</v>
      </c>
      <c r="E155" s="244" t="s">
        <v>1</v>
      </c>
      <c r="F155" s="245" t="s">
        <v>189</v>
      </c>
      <c r="G155" s="243"/>
      <c r="H155" s="246">
        <v>34.674999999999997</v>
      </c>
      <c r="I155" s="247"/>
      <c r="J155" s="243"/>
      <c r="K155" s="243"/>
      <c r="L155" s="248"/>
      <c r="M155" s="249"/>
      <c r="N155" s="250"/>
      <c r="O155" s="250"/>
      <c r="P155" s="250"/>
      <c r="Q155" s="250"/>
      <c r="R155" s="250"/>
      <c r="S155" s="250"/>
      <c r="T155" s="251"/>
      <c r="U155" s="14"/>
      <c r="V155" s="14"/>
      <c r="W155" s="14"/>
      <c r="X155" s="14"/>
      <c r="Y155" s="14"/>
      <c r="Z155" s="14"/>
      <c r="AA155" s="14"/>
      <c r="AB155" s="14"/>
      <c r="AC155" s="14"/>
      <c r="AD155" s="14"/>
      <c r="AE155" s="14"/>
      <c r="AT155" s="252" t="s">
        <v>142</v>
      </c>
      <c r="AU155" s="252" t="s">
        <v>84</v>
      </c>
      <c r="AV155" s="14" t="s">
        <v>84</v>
      </c>
      <c r="AW155" s="14" t="s">
        <v>30</v>
      </c>
      <c r="AX155" s="14" t="s">
        <v>74</v>
      </c>
      <c r="AY155" s="252" t="s">
        <v>132</v>
      </c>
    </row>
    <row r="156" s="15" customFormat="1">
      <c r="A156" s="15"/>
      <c r="B156" s="253"/>
      <c r="C156" s="254"/>
      <c r="D156" s="233" t="s">
        <v>142</v>
      </c>
      <c r="E156" s="255" t="s">
        <v>1</v>
      </c>
      <c r="F156" s="256" t="s">
        <v>147</v>
      </c>
      <c r="G156" s="254"/>
      <c r="H156" s="257">
        <v>81.804000000000002</v>
      </c>
      <c r="I156" s="258"/>
      <c r="J156" s="254"/>
      <c r="K156" s="254"/>
      <c r="L156" s="259"/>
      <c r="M156" s="260"/>
      <c r="N156" s="261"/>
      <c r="O156" s="261"/>
      <c r="P156" s="261"/>
      <c r="Q156" s="261"/>
      <c r="R156" s="261"/>
      <c r="S156" s="261"/>
      <c r="T156" s="262"/>
      <c r="U156" s="15"/>
      <c r="V156" s="15"/>
      <c r="W156" s="15"/>
      <c r="X156" s="15"/>
      <c r="Y156" s="15"/>
      <c r="Z156" s="15"/>
      <c r="AA156" s="15"/>
      <c r="AB156" s="15"/>
      <c r="AC156" s="15"/>
      <c r="AD156" s="15"/>
      <c r="AE156" s="15"/>
      <c r="AT156" s="263" t="s">
        <v>142</v>
      </c>
      <c r="AU156" s="263" t="s">
        <v>84</v>
      </c>
      <c r="AV156" s="15" t="s">
        <v>140</v>
      </c>
      <c r="AW156" s="15" t="s">
        <v>30</v>
      </c>
      <c r="AX156" s="15" t="s">
        <v>82</v>
      </c>
      <c r="AY156" s="263" t="s">
        <v>132</v>
      </c>
    </row>
    <row r="157" s="12" customFormat="1" ht="22.8" customHeight="1">
      <c r="A157" s="12"/>
      <c r="B157" s="202"/>
      <c r="C157" s="203"/>
      <c r="D157" s="204" t="s">
        <v>73</v>
      </c>
      <c r="E157" s="216" t="s">
        <v>190</v>
      </c>
      <c r="F157" s="216" t="s">
        <v>191</v>
      </c>
      <c r="G157" s="203"/>
      <c r="H157" s="203"/>
      <c r="I157" s="206"/>
      <c r="J157" s="217">
        <f>BK157</f>
        <v>0</v>
      </c>
      <c r="K157" s="203"/>
      <c r="L157" s="208"/>
      <c r="M157" s="209"/>
      <c r="N157" s="210"/>
      <c r="O157" s="210"/>
      <c r="P157" s="211">
        <f>SUM(P158:P174)</f>
        <v>0</v>
      </c>
      <c r="Q157" s="210"/>
      <c r="R157" s="211">
        <f>SUM(R158:R174)</f>
        <v>0</v>
      </c>
      <c r="S157" s="210"/>
      <c r="T157" s="212">
        <f>SUM(T158:T174)</f>
        <v>0.63531749999999998</v>
      </c>
      <c r="U157" s="12"/>
      <c r="V157" s="12"/>
      <c r="W157" s="12"/>
      <c r="X157" s="12"/>
      <c r="Y157" s="12"/>
      <c r="Z157" s="12"/>
      <c r="AA157" s="12"/>
      <c r="AB157" s="12"/>
      <c r="AC157" s="12"/>
      <c r="AD157" s="12"/>
      <c r="AE157" s="12"/>
      <c r="AR157" s="213" t="s">
        <v>84</v>
      </c>
      <c r="AT157" s="214" t="s">
        <v>73</v>
      </c>
      <c r="AU157" s="214" t="s">
        <v>82</v>
      </c>
      <c r="AY157" s="213" t="s">
        <v>132</v>
      </c>
      <c r="BK157" s="215">
        <f>SUM(BK158:BK174)</f>
        <v>0</v>
      </c>
    </row>
    <row r="158" s="2" customFormat="1" ht="16.5" customHeight="1">
      <c r="A158" s="38"/>
      <c r="B158" s="39"/>
      <c r="C158" s="218" t="s">
        <v>133</v>
      </c>
      <c r="D158" s="218" t="s">
        <v>135</v>
      </c>
      <c r="E158" s="219" t="s">
        <v>192</v>
      </c>
      <c r="F158" s="220" t="s">
        <v>193</v>
      </c>
      <c r="G158" s="221" t="s">
        <v>150</v>
      </c>
      <c r="H158" s="222">
        <v>34.649999999999999</v>
      </c>
      <c r="I158" s="223"/>
      <c r="J158" s="224">
        <f>ROUND(I158*H158,2)</f>
        <v>0</v>
      </c>
      <c r="K158" s="220" t="s">
        <v>139</v>
      </c>
      <c r="L158" s="44"/>
      <c r="M158" s="225" t="s">
        <v>1</v>
      </c>
      <c r="N158" s="226" t="s">
        <v>39</v>
      </c>
      <c r="O158" s="91"/>
      <c r="P158" s="227">
        <f>O158*H158</f>
        <v>0</v>
      </c>
      <c r="Q158" s="227">
        <v>0</v>
      </c>
      <c r="R158" s="227">
        <f>Q158*H158</f>
        <v>0</v>
      </c>
      <c r="S158" s="227">
        <v>0.01695</v>
      </c>
      <c r="T158" s="228">
        <f>S158*H158</f>
        <v>0.58731749999999994</v>
      </c>
      <c r="U158" s="38"/>
      <c r="V158" s="38"/>
      <c r="W158" s="38"/>
      <c r="X158" s="38"/>
      <c r="Y158" s="38"/>
      <c r="Z158" s="38"/>
      <c r="AA158" s="38"/>
      <c r="AB158" s="38"/>
      <c r="AC158" s="38"/>
      <c r="AD158" s="38"/>
      <c r="AE158" s="38"/>
      <c r="AR158" s="229" t="s">
        <v>186</v>
      </c>
      <c r="AT158" s="229" t="s">
        <v>135</v>
      </c>
      <c r="AU158" s="229" t="s">
        <v>84</v>
      </c>
      <c r="AY158" s="17" t="s">
        <v>132</v>
      </c>
      <c r="BE158" s="230">
        <f>IF(N158="základní",J158,0)</f>
        <v>0</v>
      </c>
      <c r="BF158" s="230">
        <f>IF(N158="snížená",J158,0)</f>
        <v>0</v>
      </c>
      <c r="BG158" s="230">
        <f>IF(N158="zákl. přenesená",J158,0)</f>
        <v>0</v>
      </c>
      <c r="BH158" s="230">
        <f>IF(N158="sníž. přenesená",J158,0)</f>
        <v>0</v>
      </c>
      <c r="BI158" s="230">
        <f>IF(N158="nulová",J158,0)</f>
        <v>0</v>
      </c>
      <c r="BJ158" s="17" t="s">
        <v>82</v>
      </c>
      <c r="BK158" s="230">
        <f>ROUND(I158*H158,2)</f>
        <v>0</v>
      </c>
      <c r="BL158" s="17" t="s">
        <v>186</v>
      </c>
      <c r="BM158" s="229" t="s">
        <v>194</v>
      </c>
    </row>
    <row r="159" s="13" customFormat="1">
      <c r="A159" s="13"/>
      <c r="B159" s="231"/>
      <c r="C159" s="232"/>
      <c r="D159" s="233" t="s">
        <v>142</v>
      </c>
      <c r="E159" s="234" t="s">
        <v>1</v>
      </c>
      <c r="F159" s="235" t="s">
        <v>143</v>
      </c>
      <c r="G159" s="232"/>
      <c r="H159" s="234" t="s">
        <v>1</v>
      </c>
      <c r="I159" s="236"/>
      <c r="J159" s="232"/>
      <c r="K159" s="232"/>
      <c r="L159" s="237"/>
      <c r="M159" s="238"/>
      <c r="N159" s="239"/>
      <c r="O159" s="239"/>
      <c r="P159" s="239"/>
      <c r="Q159" s="239"/>
      <c r="R159" s="239"/>
      <c r="S159" s="239"/>
      <c r="T159" s="240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T159" s="241" t="s">
        <v>142</v>
      </c>
      <c r="AU159" s="241" t="s">
        <v>84</v>
      </c>
      <c r="AV159" s="13" t="s">
        <v>82</v>
      </c>
      <c r="AW159" s="13" t="s">
        <v>30</v>
      </c>
      <c r="AX159" s="13" t="s">
        <v>74</v>
      </c>
      <c r="AY159" s="241" t="s">
        <v>132</v>
      </c>
    </row>
    <row r="160" s="13" customFormat="1">
      <c r="A160" s="13"/>
      <c r="B160" s="231"/>
      <c r="C160" s="232"/>
      <c r="D160" s="233" t="s">
        <v>142</v>
      </c>
      <c r="E160" s="234" t="s">
        <v>1</v>
      </c>
      <c r="F160" s="235" t="s">
        <v>195</v>
      </c>
      <c r="G160" s="232"/>
      <c r="H160" s="234" t="s">
        <v>1</v>
      </c>
      <c r="I160" s="236"/>
      <c r="J160" s="232"/>
      <c r="K160" s="232"/>
      <c r="L160" s="237"/>
      <c r="M160" s="238"/>
      <c r="N160" s="239"/>
      <c r="O160" s="239"/>
      <c r="P160" s="239"/>
      <c r="Q160" s="239"/>
      <c r="R160" s="239"/>
      <c r="S160" s="239"/>
      <c r="T160" s="240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  <c r="AT160" s="241" t="s">
        <v>142</v>
      </c>
      <c r="AU160" s="241" t="s">
        <v>84</v>
      </c>
      <c r="AV160" s="13" t="s">
        <v>82</v>
      </c>
      <c r="AW160" s="13" t="s">
        <v>30</v>
      </c>
      <c r="AX160" s="13" t="s">
        <v>74</v>
      </c>
      <c r="AY160" s="241" t="s">
        <v>132</v>
      </c>
    </row>
    <row r="161" s="14" customFormat="1">
      <c r="A161" s="14"/>
      <c r="B161" s="242"/>
      <c r="C161" s="243"/>
      <c r="D161" s="233" t="s">
        <v>142</v>
      </c>
      <c r="E161" s="244" t="s">
        <v>1</v>
      </c>
      <c r="F161" s="245" t="s">
        <v>196</v>
      </c>
      <c r="G161" s="243"/>
      <c r="H161" s="246">
        <v>34.649999999999999</v>
      </c>
      <c r="I161" s="247"/>
      <c r="J161" s="243"/>
      <c r="K161" s="243"/>
      <c r="L161" s="248"/>
      <c r="M161" s="249"/>
      <c r="N161" s="250"/>
      <c r="O161" s="250"/>
      <c r="P161" s="250"/>
      <c r="Q161" s="250"/>
      <c r="R161" s="250"/>
      <c r="S161" s="250"/>
      <c r="T161" s="251"/>
      <c r="U161" s="14"/>
      <c r="V161" s="14"/>
      <c r="W161" s="14"/>
      <c r="X161" s="14"/>
      <c r="Y161" s="14"/>
      <c r="Z161" s="14"/>
      <c r="AA161" s="14"/>
      <c r="AB161" s="14"/>
      <c r="AC161" s="14"/>
      <c r="AD161" s="14"/>
      <c r="AE161" s="14"/>
      <c r="AT161" s="252" t="s">
        <v>142</v>
      </c>
      <c r="AU161" s="252" t="s">
        <v>84</v>
      </c>
      <c r="AV161" s="14" t="s">
        <v>84</v>
      </c>
      <c r="AW161" s="14" t="s">
        <v>30</v>
      </c>
      <c r="AX161" s="14" t="s">
        <v>74</v>
      </c>
      <c r="AY161" s="252" t="s">
        <v>132</v>
      </c>
    </row>
    <row r="162" s="15" customFormat="1">
      <c r="A162" s="15"/>
      <c r="B162" s="253"/>
      <c r="C162" s="254"/>
      <c r="D162" s="233" t="s">
        <v>142</v>
      </c>
      <c r="E162" s="255" t="s">
        <v>1</v>
      </c>
      <c r="F162" s="256" t="s">
        <v>147</v>
      </c>
      <c r="G162" s="254"/>
      <c r="H162" s="257">
        <v>34.649999999999999</v>
      </c>
      <c r="I162" s="258"/>
      <c r="J162" s="254"/>
      <c r="K162" s="254"/>
      <c r="L162" s="259"/>
      <c r="M162" s="260"/>
      <c r="N162" s="261"/>
      <c r="O162" s="261"/>
      <c r="P162" s="261"/>
      <c r="Q162" s="261"/>
      <c r="R162" s="261"/>
      <c r="S162" s="261"/>
      <c r="T162" s="262"/>
      <c r="U162" s="15"/>
      <c r="V162" s="15"/>
      <c r="W162" s="15"/>
      <c r="X162" s="15"/>
      <c r="Y162" s="15"/>
      <c r="Z162" s="15"/>
      <c r="AA162" s="15"/>
      <c r="AB162" s="15"/>
      <c r="AC162" s="15"/>
      <c r="AD162" s="15"/>
      <c r="AE162" s="15"/>
      <c r="AT162" s="263" t="s">
        <v>142</v>
      </c>
      <c r="AU162" s="263" t="s">
        <v>84</v>
      </c>
      <c r="AV162" s="15" t="s">
        <v>140</v>
      </c>
      <c r="AW162" s="15" t="s">
        <v>30</v>
      </c>
      <c r="AX162" s="15" t="s">
        <v>82</v>
      </c>
      <c r="AY162" s="263" t="s">
        <v>132</v>
      </c>
    </row>
    <row r="163" s="2" customFormat="1" ht="24.15" customHeight="1">
      <c r="A163" s="38"/>
      <c r="B163" s="39"/>
      <c r="C163" s="218" t="s">
        <v>197</v>
      </c>
      <c r="D163" s="218" t="s">
        <v>135</v>
      </c>
      <c r="E163" s="219" t="s">
        <v>198</v>
      </c>
      <c r="F163" s="220" t="s">
        <v>199</v>
      </c>
      <c r="G163" s="221" t="s">
        <v>200</v>
      </c>
      <c r="H163" s="222">
        <v>2</v>
      </c>
      <c r="I163" s="223"/>
      <c r="J163" s="224">
        <f>ROUND(I163*H163,2)</f>
        <v>0</v>
      </c>
      <c r="K163" s="220" t="s">
        <v>139</v>
      </c>
      <c r="L163" s="44"/>
      <c r="M163" s="225" t="s">
        <v>1</v>
      </c>
      <c r="N163" s="226" t="s">
        <v>39</v>
      </c>
      <c r="O163" s="91"/>
      <c r="P163" s="227">
        <f>O163*H163</f>
        <v>0</v>
      </c>
      <c r="Q163" s="227">
        <v>0</v>
      </c>
      <c r="R163" s="227">
        <f>Q163*H163</f>
        <v>0</v>
      </c>
      <c r="S163" s="227">
        <v>0.024</v>
      </c>
      <c r="T163" s="228">
        <f>S163*H163</f>
        <v>0.048000000000000001</v>
      </c>
      <c r="U163" s="38"/>
      <c r="V163" s="38"/>
      <c r="W163" s="38"/>
      <c r="X163" s="38"/>
      <c r="Y163" s="38"/>
      <c r="Z163" s="38"/>
      <c r="AA163" s="38"/>
      <c r="AB163" s="38"/>
      <c r="AC163" s="38"/>
      <c r="AD163" s="38"/>
      <c r="AE163" s="38"/>
      <c r="AR163" s="229" t="s">
        <v>186</v>
      </c>
      <c r="AT163" s="229" t="s">
        <v>135</v>
      </c>
      <c r="AU163" s="229" t="s">
        <v>84</v>
      </c>
      <c r="AY163" s="17" t="s">
        <v>132</v>
      </c>
      <c r="BE163" s="230">
        <f>IF(N163="základní",J163,0)</f>
        <v>0</v>
      </c>
      <c r="BF163" s="230">
        <f>IF(N163="snížená",J163,0)</f>
        <v>0</v>
      </c>
      <c r="BG163" s="230">
        <f>IF(N163="zákl. přenesená",J163,0)</f>
        <v>0</v>
      </c>
      <c r="BH163" s="230">
        <f>IF(N163="sníž. přenesená",J163,0)</f>
        <v>0</v>
      </c>
      <c r="BI163" s="230">
        <f>IF(N163="nulová",J163,0)</f>
        <v>0</v>
      </c>
      <c r="BJ163" s="17" t="s">
        <v>82</v>
      </c>
      <c r="BK163" s="230">
        <f>ROUND(I163*H163,2)</f>
        <v>0</v>
      </c>
      <c r="BL163" s="17" t="s">
        <v>186</v>
      </c>
      <c r="BM163" s="229" t="s">
        <v>201</v>
      </c>
    </row>
    <row r="164" s="13" customFormat="1">
      <c r="A164" s="13"/>
      <c r="B164" s="231"/>
      <c r="C164" s="232"/>
      <c r="D164" s="233" t="s">
        <v>142</v>
      </c>
      <c r="E164" s="234" t="s">
        <v>1</v>
      </c>
      <c r="F164" s="235" t="s">
        <v>143</v>
      </c>
      <c r="G164" s="232"/>
      <c r="H164" s="234" t="s">
        <v>1</v>
      </c>
      <c r="I164" s="236"/>
      <c r="J164" s="232"/>
      <c r="K164" s="232"/>
      <c r="L164" s="237"/>
      <c r="M164" s="238"/>
      <c r="N164" s="239"/>
      <c r="O164" s="239"/>
      <c r="P164" s="239"/>
      <c r="Q164" s="239"/>
      <c r="R164" s="239"/>
      <c r="S164" s="239"/>
      <c r="T164" s="240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  <c r="AT164" s="241" t="s">
        <v>142</v>
      </c>
      <c r="AU164" s="241" t="s">
        <v>84</v>
      </c>
      <c r="AV164" s="13" t="s">
        <v>82</v>
      </c>
      <c r="AW164" s="13" t="s">
        <v>30</v>
      </c>
      <c r="AX164" s="13" t="s">
        <v>74</v>
      </c>
      <c r="AY164" s="241" t="s">
        <v>132</v>
      </c>
    </row>
    <row r="165" s="13" customFormat="1">
      <c r="A165" s="13"/>
      <c r="B165" s="231"/>
      <c r="C165" s="232"/>
      <c r="D165" s="233" t="s">
        <v>142</v>
      </c>
      <c r="E165" s="234" t="s">
        <v>1</v>
      </c>
      <c r="F165" s="235" t="s">
        <v>195</v>
      </c>
      <c r="G165" s="232"/>
      <c r="H165" s="234" t="s">
        <v>1</v>
      </c>
      <c r="I165" s="236"/>
      <c r="J165" s="232"/>
      <c r="K165" s="232"/>
      <c r="L165" s="237"/>
      <c r="M165" s="238"/>
      <c r="N165" s="239"/>
      <c r="O165" s="239"/>
      <c r="P165" s="239"/>
      <c r="Q165" s="239"/>
      <c r="R165" s="239"/>
      <c r="S165" s="239"/>
      <c r="T165" s="240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  <c r="AT165" s="241" t="s">
        <v>142</v>
      </c>
      <c r="AU165" s="241" t="s">
        <v>84</v>
      </c>
      <c r="AV165" s="13" t="s">
        <v>82</v>
      </c>
      <c r="AW165" s="13" t="s">
        <v>30</v>
      </c>
      <c r="AX165" s="13" t="s">
        <v>74</v>
      </c>
      <c r="AY165" s="241" t="s">
        <v>132</v>
      </c>
    </row>
    <row r="166" s="14" customFormat="1">
      <c r="A166" s="14"/>
      <c r="B166" s="242"/>
      <c r="C166" s="243"/>
      <c r="D166" s="233" t="s">
        <v>142</v>
      </c>
      <c r="E166" s="244" t="s">
        <v>1</v>
      </c>
      <c r="F166" s="245" t="s">
        <v>82</v>
      </c>
      <c r="G166" s="243"/>
      <c r="H166" s="246">
        <v>1</v>
      </c>
      <c r="I166" s="247"/>
      <c r="J166" s="243"/>
      <c r="K166" s="243"/>
      <c r="L166" s="248"/>
      <c r="M166" s="249"/>
      <c r="N166" s="250"/>
      <c r="O166" s="250"/>
      <c r="P166" s="250"/>
      <c r="Q166" s="250"/>
      <c r="R166" s="250"/>
      <c r="S166" s="250"/>
      <c r="T166" s="251"/>
      <c r="U166" s="14"/>
      <c r="V166" s="14"/>
      <c r="W166" s="14"/>
      <c r="X166" s="14"/>
      <c r="Y166" s="14"/>
      <c r="Z166" s="14"/>
      <c r="AA166" s="14"/>
      <c r="AB166" s="14"/>
      <c r="AC166" s="14"/>
      <c r="AD166" s="14"/>
      <c r="AE166" s="14"/>
      <c r="AT166" s="252" t="s">
        <v>142</v>
      </c>
      <c r="AU166" s="252" t="s">
        <v>84</v>
      </c>
      <c r="AV166" s="14" t="s">
        <v>84</v>
      </c>
      <c r="AW166" s="14" t="s">
        <v>30</v>
      </c>
      <c r="AX166" s="14" t="s">
        <v>74</v>
      </c>
      <c r="AY166" s="252" t="s">
        <v>132</v>
      </c>
    </row>
    <row r="167" s="13" customFormat="1">
      <c r="A167" s="13"/>
      <c r="B167" s="231"/>
      <c r="C167" s="232"/>
      <c r="D167" s="233" t="s">
        <v>142</v>
      </c>
      <c r="E167" s="234" t="s">
        <v>1</v>
      </c>
      <c r="F167" s="235" t="s">
        <v>152</v>
      </c>
      <c r="G167" s="232"/>
      <c r="H167" s="234" t="s">
        <v>1</v>
      </c>
      <c r="I167" s="236"/>
      <c r="J167" s="232"/>
      <c r="K167" s="232"/>
      <c r="L167" s="237"/>
      <c r="M167" s="238"/>
      <c r="N167" s="239"/>
      <c r="O167" s="239"/>
      <c r="P167" s="239"/>
      <c r="Q167" s="239"/>
      <c r="R167" s="239"/>
      <c r="S167" s="239"/>
      <c r="T167" s="240"/>
      <c r="U167" s="13"/>
      <c r="V167" s="13"/>
      <c r="W167" s="13"/>
      <c r="X167" s="13"/>
      <c r="Y167" s="13"/>
      <c r="Z167" s="13"/>
      <c r="AA167" s="13"/>
      <c r="AB167" s="13"/>
      <c r="AC167" s="13"/>
      <c r="AD167" s="13"/>
      <c r="AE167" s="13"/>
      <c r="AT167" s="241" t="s">
        <v>142</v>
      </c>
      <c r="AU167" s="241" t="s">
        <v>84</v>
      </c>
      <c r="AV167" s="13" t="s">
        <v>82</v>
      </c>
      <c r="AW167" s="13" t="s">
        <v>30</v>
      </c>
      <c r="AX167" s="13" t="s">
        <v>74</v>
      </c>
      <c r="AY167" s="241" t="s">
        <v>132</v>
      </c>
    </row>
    <row r="168" s="14" customFormat="1">
      <c r="A168" s="14"/>
      <c r="B168" s="242"/>
      <c r="C168" s="243"/>
      <c r="D168" s="233" t="s">
        <v>142</v>
      </c>
      <c r="E168" s="244" t="s">
        <v>1</v>
      </c>
      <c r="F168" s="245" t="s">
        <v>82</v>
      </c>
      <c r="G168" s="243"/>
      <c r="H168" s="246">
        <v>1</v>
      </c>
      <c r="I168" s="247"/>
      <c r="J168" s="243"/>
      <c r="K168" s="243"/>
      <c r="L168" s="248"/>
      <c r="M168" s="249"/>
      <c r="N168" s="250"/>
      <c r="O168" s="250"/>
      <c r="P168" s="250"/>
      <c r="Q168" s="250"/>
      <c r="R168" s="250"/>
      <c r="S168" s="250"/>
      <c r="T168" s="251"/>
      <c r="U168" s="14"/>
      <c r="V168" s="14"/>
      <c r="W168" s="14"/>
      <c r="X168" s="14"/>
      <c r="Y168" s="14"/>
      <c r="Z168" s="14"/>
      <c r="AA168" s="14"/>
      <c r="AB168" s="14"/>
      <c r="AC168" s="14"/>
      <c r="AD168" s="14"/>
      <c r="AE168" s="14"/>
      <c r="AT168" s="252" t="s">
        <v>142</v>
      </c>
      <c r="AU168" s="252" t="s">
        <v>84</v>
      </c>
      <c r="AV168" s="14" t="s">
        <v>84</v>
      </c>
      <c r="AW168" s="14" t="s">
        <v>30</v>
      </c>
      <c r="AX168" s="14" t="s">
        <v>74</v>
      </c>
      <c r="AY168" s="252" t="s">
        <v>132</v>
      </c>
    </row>
    <row r="169" s="15" customFormat="1">
      <c r="A169" s="15"/>
      <c r="B169" s="253"/>
      <c r="C169" s="254"/>
      <c r="D169" s="233" t="s">
        <v>142</v>
      </c>
      <c r="E169" s="255" t="s">
        <v>1</v>
      </c>
      <c r="F169" s="256" t="s">
        <v>147</v>
      </c>
      <c r="G169" s="254"/>
      <c r="H169" s="257">
        <v>2</v>
      </c>
      <c r="I169" s="258"/>
      <c r="J169" s="254"/>
      <c r="K169" s="254"/>
      <c r="L169" s="259"/>
      <c r="M169" s="260"/>
      <c r="N169" s="261"/>
      <c r="O169" s="261"/>
      <c r="P169" s="261"/>
      <c r="Q169" s="261"/>
      <c r="R169" s="261"/>
      <c r="S169" s="261"/>
      <c r="T169" s="262"/>
      <c r="U169" s="15"/>
      <c r="V169" s="15"/>
      <c r="W169" s="15"/>
      <c r="X169" s="15"/>
      <c r="Y169" s="15"/>
      <c r="Z169" s="15"/>
      <c r="AA169" s="15"/>
      <c r="AB169" s="15"/>
      <c r="AC169" s="15"/>
      <c r="AD169" s="15"/>
      <c r="AE169" s="15"/>
      <c r="AT169" s="263" t="s">
        <v>142</v>
      </c>
      <c r="AU169" s="263" t="s">
        <v>84</v>
      </c>
      <c r="AV169" s="15" t="s">
        <v>140</v>
      </c>
      <c r="AW169" s="15" t="s">
        <v>30</v>
      </c>
      <c r="AX169" s="15" t="s">
        <v>82</v>
      </c>
      <c r="AY169" s="263" t="s">
        <v>132</v>
      </c>
    </row>
    <row r="170" s="2" customFormat="1" ht="16.5" customHeight="1">
      <c r="A170" s="38"/>
      <c r="B170" s="39"/>
      <c r="C170" s="218" t="s">
        <v>202</v>
      </c>
      <c r="D170" s="218" t="s">
        <v>135</v>
      </c>
      <c r="E170" s="219" t="s">
        <v>203</v>
      </c>
      <c r="F170" s="220" t="s">
        <v>204</v>
      </c>
      <c r="G170" s="221" t="s">
        <v>205</v>
      </c>
      <c r="H170" s="222">
        <v>1</v>
      </c>
      <c r="I170" s="223"/>
      <c r="J170" s="224">
        <f>ROUND(I170*H170,2)</f>
        <v>0</v>
      </c>
      <c r="K170" s="220" t="s">
        <v>1</v>
      </c>
      <c r="L170" s="44"/>
      <c r="M170" s="225" t="s">
        <v>1</v>
      </c>
      <c r="N170" s="226" t="s">
        <v>39</v>
      </c>
      <c r="O170" s="91"/>
      <c r="P170" s="227">
        <f>O170*H170</f>
        <v>0</v>
      </c>
      <c r="Q170" s="227">
        <v>0</v>
      </c>
      <c r="R170" s="227">
        <f>Q170*H170</f>
        <v>0</v>
      </c>
      <c r="S170" s="227">
        <v>0</v>
      </c>
      <c r="T170" s="228">
        <f>S170*H170</f>
        <v>0</v>
      </c>
      <c r="U170" s="38"/>
      <c r="V170" s="38"/>
      <c r="W170" s="38"/>
      <c r="X170" s="38"/>
      <c r="Y170" s="38"/>
      <c r="Z170" s="38"/>
      <c r="AA170" s="38"/>
      <c r="AB170" s="38"/>
      <c r="AC170" s="38"/>
      <c r="AD170" s="38"/>
      <c r="AE170" s="38"/>
      <c r="AR170" s="229" t="s">
        <v>186</v>
      </c>
      <c r="AT170" s="229" t="s">
        <v>135</v>
      </c>
      <c r="AU170" s="229" t="s">
        <v>84</v>
      </c>
      <c r="AY170" s="17" t="s">
        <v>132</v>
      </c>
      <c r="BE170" s="230">
        <f>IF(N170="základní",J170,0)</f>
        <v>0</v>
      </c>
      <c r="BF170" s="230">
        <f>IF(N170="snížená",J170,0)</f>
        <v>0</v>
      </c>
      <c r="BG170" s="230">
        <f>IF(N170="zákl. přenesená",J170,0)</f>
        <v>0</v>
      </c>
      <c r="BH170" s="230">
        <f>IF(N170="sníž. přenesená",J170,0)</f>
        <v>0</v>
      </c>
      <c r="BI170" s="230">
        <f>IF(N170="nulová",J170,0)</f>
        <v>0</v>
      </c>
      <c r="BJ170" s="17" t="s">
        <v>82</v>
      </c>
      <c r="BK170" s="230">
        <f>ROUND(I170*H170,2)</f>
        <v>0</v>
      </c>
      <c r="BL170" s="17" t="s">
        <v>186</v>
      </c>
      <c r="BM170" s="229" t="s">
        <v>206</v>
      </c>
    </row>
    <row r="171" s="13" customFormat="1">
      <c r="A171" s="13"/>
      <c r="B171" s="231"/>
      <c r="C171" s="232"/>
      <c r="D171" s="233" t="s">
        <v>142</v>
      </c>
      <c r="E171" s="234" t="s">
        <v>1</v>
      </c>
      <c r="F171" s="235" t="s">
        <v>143</v>
      </c>
      <c r="G171" s="232"/>
      <c r="H171" s="234" t="s">
        <v>1</v>
      </c>
      <c r="I171" s="236"/>
      <c r="J171" s="232"/>
      <c r="K171" s="232"/>
      <c r="L171" s="237"/>
      <c r="M171" s="238"/>
      <c r="N171" s="239"/>
      <c r="O171" s="239"/>
      <c r="P171" s="239"/>
      <c r="Q171" s="239"/>
      <c r="R171" s="239"/>
      <c r="S171" s="239"/>
      <c r="T171" s="240"/>
      <c r="U171" s="13"/>
      <c r="V171" s="13"/>
      <c r="W171" s="13"/>
      <c r="X171" s="13"/>
      <c r="Y171" s="13"/>
      <c r="Z171" s="13"/>
      <c r="AA171" s="13"/>
      <c r="AB171" s="13"/>
      <c r="AC171" s="13"/>
      <c r="AD171" s="13"/>
      <c r="AE171" s="13"/>
      <c r="AT171" s="241" t="s">
        <v>142</v>
      </c>
      <c r="AU171" s="241" t="s">
        <v>84</v>
      </c>
      <c r="AV171" s="13" t="s">
        <v>82</v>
      </c>
      <c r="AW171" s="13" t="s">
        <v>30</v>
      </c>
      <c r="AX171" s="13" t="s">
        <v>74</v>
      </c>
      <c r="AY171" s="241" t="s">
        <v>132</v>
      </c>
    </row>
    <row r="172" s="13" customFormat="1">
      <c r="A172" s="13"/>
      <c r="B172" s="231"/>
      <c r="C172" s="232"/>
      <c r="D172" s="233" t="s">
        <v>142</v>
      </c>
      <c r="E172" s="234" t="s">
        <v>1</v>
      </c>
      <c r="F172" s="235" t="s">
        <v>207</v>
      </c>
      <c r="G172" s="232"/>
      <c r="H172" s="234" t="s">
        <v>1</v>
      </c>
      <c r="I172" s="236"/>
      <c r="J172" s="232"/>
      <c r="K172" s="232"/>
      <c r="L172" s="237"/>
      <c r="M172" s="238"/>
      <c r="N172" s="239"/>
      <c r="O172" s="239"/>
      <c r="P172" s="239"/>
      <c r="Q172" s="239"/>
      <c r="R172" s="239"/>
      <c r="S172" s="239"/>
      <c r="T172" s="240"/>
      <c r="U172" s="13"/>
      <c r="V172" s="13"/>
      <c r="W172" s="13"/>
      <c r="X172" s="13"/>
      <c r="Y172" s="13"/>
      <c r="Z172" s="13"/>
      <c r="AA172" s="13"/>
      <c r="AB172" s="13"/>
      <c r="AC172" s="13"/>
      <c r="AD172" s="13"/>
      <c r="AE172" s="13"/>
      <c r="AT172" s="241" t="s">
        <v>142</v>
      </c>
      <c r="AU172" s="241" t="s">
        <v>84</v>
      </c>
      <c r="AV172" s="13" t="s">
        <v>82</v>
      </c>
      <c r="AW172" s="13" t="s">
        <v>30</v>
      </c>
      <c r="AX172" s="13" t="s">
        <v>74</v>
      </c>
      <c r="AY172" s="241" t="s">
        <v>132</v>
      </c>
    </row>
    <row r="173" s="14" customFormat="1">
      <c r="A173" s="14"/>
      <c r="B173" s="242"/>
      <c r="C173" s="243"/>
      <c r="D173" s="233" t="s">
        <v>142</v>
      </c>
      <c r="E173" s="244" t="s">
        <v>1</v>
      </c>
      <c r="F173" s="245" t="s">
        <v>82</v>
      </c>
      <c r="G173" s="243"/>
      <c r="H173" s="246">
        <v>1</v>
      </c>
      <c r="I173" s="247"/>
      <c r="J173" s="243"/>
      <c r="K173" s="243"/>
      <c r="L173" s="248"/>
      <c r="M173" s="249"/>
      <c r="N173" s="250"/>
      <c r="O173" s="250"/>
      <c r="P173" s="250"/>
      <c r="Q173" s="250"/>
      <c r="R173" s="250"/>
      <c r="S173" s="250"/>
      <c r="T173" s="251"/>
      <c r="U173" s="14"/>
      <c r="V173" s="14"/>
      <c r="W173" s="14"/>
      <c r="X173" s="14"/>
      <c r="Y173" s="14"/>
      <c r="Z173" s="14"/>
      <c r="AA173" s="14"/>
      <c r="AB173" s="14"/>
      <c r="AC173" s="14"/>
      <c r="AD173" s="14"/>
      <c r="AE173" s="14"/>
      <c r="AT173" s="252" t="s">
        <v>142</v>
      </c>
      <c r="AU173" s="252" t="s">
        <v>84</v>
      </c>
      <c r="AV173" s="14" t="s">
        <v>84</v>
      </c>
      <c r="AW173" s="14" t="s">
        <v>30</v>
      </c>
      <c r="AX173" s="14" t="s">
        <v>74</v>
      </c>
      <c r="AY173" s="252" t="s">
        <v>132</v>
      </c>
    </row>
    <row r="174" s="15" customFormat="1">
      <c r="A174" s="15"/>
      <c r="B174" s="253"/>
      <c r="C174" s="254"/>
      <c r="D174" s="233" t="s">
        <v>142</v>
      </c>
      <c r="E174" s="255" t="s">
        <v>1</v>
      </c>
      <c r="F174" s="256" t="s">
        <v>147</v>
      </c>
      <c r="G174" s="254"/>
      <c r="H174" s="257">
        <v>1</v>
      </c>
      <c r="I174" s="258"/>
      <c r="J174" s="254"/>
      <c r="K174" s="254"/>
      <c r="L174" s="259"/>
      <c r="M174" s="260"/>
      <c r="N174" s="261"/>
      <c r="O174" s="261"/>
      <c r="P174" s="261"/>
      <c r="Q174" s="261"/>
      <c r="R174" s="261"/>
      <c r="S174" s="261"/>
      <c r="T174" s="262"/>
      <c r="U174" s="15"/>
      <c r="V174" s="15"/>
      <c r="W174" s="15"/>
      <c r="X174" s="15"/>
      <c r="Y174" s="15"/>
      <c r="Z174" s="15"/>
      <c r="AA174" s="15"/>
      <c r="AB174" s="15"/>
      <c r="AC174" s="15"/>
      <c r="AD174" s="15"/>
      <c r="AE174" s="15"/>
      <c r="AT174" s="263" t="s">
        <v>142</v>
      </c>
      <c r="AU174" s="263" t="s">
        <v>84</v>
      </c>
      <c r="AV174" s="15" t="s">
        <v>140</v>
      </c>
      <c r="AW174" s="15" t="s">
        <v>30</v>
      </c>
      <c r="AX174" s="15" t="s">
        <v>82</v>
      </c>
      <c r="AY174" s="263" t="s">
        <v>132</v>
      </c>
    </row>
    <row r="175" s="12" customFormat="1" ht="22.8" customHeight="1">
      <c r="A175" s="12"/>
      <c r="B175" s="202"/>
      <c r="C175" s="203"/>
      <c r="D175" s="204" t="s">
        <v>73</v>
      </c>
      <c r="E175" s="216" t="s">
        <v>208</v>
      </c>
      <c r="F175" s="216" t="s">
        <v>209</v>
      </c>
      <c r="G175" s="203"/>
      <c r="H175" s="203"/>
      <c r="I175" s="206"/>
      <c r="J175" s="217">
        <f>BK175</f>
        <v>0</v>
      </c>
      <c r="K175" s="203"/>
      <c r="L175" s="208"/>
      <c r="M175" s="209"/>
      <c r="N175" s="210"/>
      <c r="O175" s="210"/>
      <c r="P175" s="211">
        <f>SUM(P176:P187)</f>
        <v>0</v>
      </c>
      <c r="Q175" s="210"/>
      <c r="R175" s="211">
        <f>SUM(R176:R187)</f>
        <v>0</v>
      </c>
      <c r="S175" s="210"/>
      <c r="T175" s="212">
        <f>SUM(T176:T187)</f>
        <v>0.26068200000000002</v>
      </c>
      <c r="U175" s="12"/>
      <c r="V175" s="12"/>
      <c r="W175" s="12"/>
      <c r="X175" s="12"/>
      <c r="Y175" s="12"/>
      <c r="Z175" s="12"/>
      <c r="AA175" s="12"/>
      <c r="AB175" s="12"/>
      <c r="AC175" s="12"/>
      <c r="AD175" s="12"/>
      <c r="AE175" s="12"/>
      <c r="AR175" s="213" t="s">
        <v>84</v>
      </c>
      <c r="AT175" s="214" t="s">
        <v>73</v>
      </c>
      <c r="AU175" s="214" t="s">
        <v>82</v>
      </c>
      <c r="AY175" s="213" t="s">
        <v>132</v>
      </c>
      <c r="BK175" s="215">
        <f>SUM(BK176:BK187)</f>
        <v>0</v>
      </c>
    </row>
    <row r="176" s="2" customFormat="1" ht="24.15" customHeight="1">
      <c r="A176" s="38"/>
      <c r="B176" s="39"/>
      <c r="C176" s="218" t="s">
        <v>210</v>
      </c>
      <c r="D176" s="218" t="s">
        <v>135</v>
      </c>
      <c r="E176" s="219" t="s">
        <v>211</v>
      </c>
      <c r="F176" s="220" t="s">
        <v>212</v>
      </c>
      <c r="G176" s="221" t="s">
        <v>150</v>
      </c>
      <c r="H176" s="222">
        <v>81.804000000000002</v>
      </c>
      <c r="I176" s="223"/>
      <c r="J176" s="224">
        <f>ROUND(I176*H176,2)</f>
        <v>0</v>
      </c>
      <c r="K176" s="220" t="s">
        <v>139</v>
      </c>
      <c r="L176" s="44"/>
      <c r="M176" s="225" t="s">
        <v>1</v>
      </c>
      <c r="N176" s="226" t="s">
        <v>39</v>
      </c>
      <c r="O176" s="91"/>
      <c r="P176" s="227">
        <f>O176*H176</f>
        <v>0</v>
      </c>
      <c r="Q176" s="227">
        <v>0</v>
      </c>
      <c r="R176" s="227">
        <f>Q176*H176</f>
        <v>0</v>
      </c>
      <c r="S176" s="227">
        <v>0.0030000000000000001</v>
      </c>
      <c r="T176" s="228">
        <f>S176*H176</f>
        <v>0.24541200000000002</v>
      </c>
      <c r="U176" s="38"/>
      <c r="V176" s="38"/>
      <c r="W176" s="38"/>
      <c r="X176" s="38"/>
      <c r="Y176" s="38"/>
      <c r="Z176" s="38"/>
      <c r="AA176" s="38"/>
      <c r="AB176" s="38"/>
      <c r="AC176" s="38"/>
      <c r="AD176" s="38"/>
      <c r="AE176" s="38"/>
      <c r="AR176" s="229" t="s">
        <v>186</v>
      </c>
      <c r="AT176" s="229" t="s">
        <v>135</v>
      </c>
      <c r="AU176" s="229" t="s">
        <v>84</v>
      </c>
      <c r="AY176" s="17" t="s">
        <v>132</v>
      </c>
      <c r="BE176" s="230">
        <f>IF(N176="základní",J176,0)</f>
        <v>0</v>
      </c>
      <c r="BF176" s="230">
        <f>IF(N176="snížená",J176,0)</f>
        <v>0</v>
      </c>
      <c r="BG176" s="230">
        <f>IF(N176="zákl. přenesená",J176,0)</f>
        <v>0</v>
      </c>
      <c r="BH176" s="230">
        <f>IF(N176="sníž. přenesená",J176,0)</f>
        <v>0</v>
      </c>
      <c r="BI176" s="230">
        <f>IF(N176="nulová",J176,0)</f>
        <v>0</v>
      </c>
      <c r="BJ176" s="17" t="s">
        <v>82</v>
      </c>
      <c r="BK176" s="230">
        <f>ROUND(I176*H176,2)</f>
        <v>0</v>
      </c>
      <c r="BL176" s="17" t="s">
        <v>186</v>
      </c>
      <c r="BM176" s="229" t="s">
        <v>213</v>
      </c>
    </row>
    <row r="177" s="13" customFormat="1">
      <c r="A177" s="13"/>
      <c r="B177" s="231"/>
      <c r="C177" s="232"/>
      <c r="D177" s="233" t="s">
        <v>142</v>
      </c>
      <c r="E177" s="234" t="s">
        <v>1</v>
      </c>
      <c r="F177" s="235" t="s">
        <v>143</v>
      </c>
      <c r="G177" s="232"/>
      <c r="H177" s="234" t="s">
        <v>1</v>
      </c>
      <c r="I177" s="236"/>
      <c r="J177" s="232"/>
      <c r="K177" s="232"/>
      <c r="L177" s="237"/>
      <c r="M177" s="238"/>
      <c r="N177" s="239"/>
      <c r="O177" s="239"/>
      <c r="P177" s="239"/>
      <c r="Q177" s="239"/>
      <c r="R177" s="239"/>
      <c r="S177" s="239"/>
      <c r="T177" s="240"/>
      <c r="U177" s="13"/>
      <c r="V177" s="13"/>
      <c r="W177" s="13"/>
      <c r="X177" s="13"/>
      <c r="Y177" s="13"/>
      <c r="Z177" s="13"/>
      <c r="AA177" s="13"/>
      <c r="AB177" s="13"/>
      <c r="AC177" s="13"/>
      <c r="AD177" s="13"/>
      <c r="AE177" s="13"/>
      <c r="AT177" s="241" t="s">
        <v>142</v>
      </c>
      <c r="AU177" s="241" t="s">
        <v>84</v>
      </c>
      <c r="AV177" s="13" t="s">
        <v>82</v>
      </c>
      <c r="AW177" s="13" t="s">
        <v>30</v>
      </c>
      <c r="AX177" s="13" t="s">
        <v>74</v>
      </c>
      <c r="AY177" s="241" t="s">
        <v>132</v>
      </c>
    </row>
    <row r="178" s="13" customFormat="1">
      <c r="A178" s="13"/>
      <c r="B178" s="231"/>
      <c r="C178" s="232"/>
      <c r="D178" s="233" t="s">
        <v>142</v>
      </c>
      <c r="E178" s="234" t="s">
        <v>1</v>
      </c>
      <c r="F178" s="235" t="s">
        <v>144</v>
      </c>
      <c r="G178" s="232"/>
      <c r="H178" s="234" t="s">
        <v>1</v>
      </c>
      <c r="I178" s="236"/>
      <c r="J178" s="232"/>
      <c r="K178" s="232"/>
      <c r="L178" s="237"/>
      <c r="M178" s="238"/>
      <c r="N178" s="239"/>
      <c r="O178" s="239"/>
      <c r="P178" s="239"/>
      <c r="Q178" s="239"/>
      <c r="R178" s="239"/>
      <c r="S178" s="239"/>
      <c r="T178" s="240"/>
      <c r="U178" s="13"/>
      <c r="V178" s="13"/>
      <c r="W178" s="13"/>
      <c r="X178" s="13"/>
      <c r="Y178" s="13"/>
      <c r="Z178" s="13"/>
      <c r="AA178" s="13"/>
      <c r="AB178" s="13"/>
      <c r="AC178" s="13"/>
      <c r="AD178" s="13"/>
      <c r="AE178" s="13"/>
      <c r="AT178" s="241" t="s">
        <v>142</v>
      </c>
      <c r="AU178" s="241" t="s">
        <v>84</v>
      </c>
      <c r="AV178" s="13" t="s">
        <v>82</v>
      </c>
      <c r="AW178" s="13" t="s">
        <v>30</v>
      </c>
      <c r="AX178" s="13" t="s">
        <v>74</v>
      </c>
      <c r="AY178" s="241" t="s">
        <v>132</v>
      </c>
    </row>
    <row r="179" s="14" customFormat="1">
      <c r="A179" s="14"/>
      <c r="B179" s="242"/>
      <c r="C179" s="243"/>
      <c r="D179" s="233" t="s">
        <v>142</v>
      </c>
      <c r="E179" s="244" t="s">
        <v>1</v>
      </c>
      <c r="F179" s="245" t="s">
        <v>188</v>
      </c>
      <c r="G179" s="243"/>
      <c r="H179" s="246">
        <v>47.128999999999998</v>
      </c>
      <c r="I179" s="247"/>
      <c r="J179" s="243"/>
      <c r="K179" s="243"/>
      <c r="L179" s="248"/>
      <c r="M179" s="249"/>
      <c r="N179" s="250"/>
      <c r="O179" s="250"/>
      <c r="P179" s="250"/>
      <c r="Q179" s="250"/>
      <c r="R179" s="250"/>
      <c r="S179" s="250"/>
      <c r="T179" s="251"/>
      <c r="U179" s="14"/>
      <c r="V179" s="14"/>
      <c r="W179" s="14"/>
      <c r="X179" s="14"/>
      <c r="Y179" s="14"/>
      <c r="Z179" s="14"/>
      <c r="AA179" s="14"/>
      <c r="AB179" s="14"/>
      <c r="AC179" s="14"/>
      <c r="AD179" s="14"/>
      <c r="AE179" s="14"/>
      <c r="AT179" s="252" t="s">
        <v>142</v>
      </c>
      <c r="AU179" s="252" t="s">
        <v>84</v>
      </c>
      <c r="AV179" s="14" t="s">
        <v>84</v>
      </c>
      <c r="AW179" s="14" t="s">
        <v>30</v>
      </c>
      <c r="AX179" s="14" t="s">
        <v>74</v>
      </c>
      <c r="AY179" s="252" t="s">
        <v>132</v>
      </c>
    </row>
    <row r="180" s="14" customFormat="1">
      <c r="A180" s="14"/>
      <c r="B180" s="242"/>
      <c r="C180" s="243"/>
      <c r="D180" s="233" t="s">
        <v>142</v>
      </c>
      <c r="E180" s="244" t="s">
        <v>1</v>
      </c>
      <c r="F180" s="245" t="s">
        <v>189</v>
      </c>
      <c r="G180" s="243"/>
      <c r="H180" s="246">
        <v>34.674999999999997</v>
      </c>
      <c r="I180" s="247"/>
      <c r="J180" s="243"/>
      <c r="K180" s="243"/>
      <c r="L180" s="248"/>
      <c r="M180" s="249"/>
      <c r="N180" s="250"/>
      <c r="O180" s="250"/>
      <c r="P180" s="250"/>
      <c r="Q180" s="250"/>
      <c r="R180" s="250"/>
      <c r="S180" s="250"/>
      <c r="T180" s="251"/>
      <c r="U180" s="14"/>
      <c r="V180" s="14"/>
      <c r="W180" s="14"/>
      <c r="X180" s="14"/>
      <c r="Y180" s="14"/>
      <c r="Z180" s="14"/>
      <c r="AA180" s="14"/>
      <c r="AB180" s="14"/>
      <c r="AC180" s="14"/>
      <c r="AD180" s="14"/>
      <c r="AE180" s="14"/>
      <c r="AT180" s="252" t="s">
        <v>142</v>
      </c>
      <c r="AU180" s="252" t="s">
        <v>84</v>
      </c>
      <c r="AV180" s="14" t="s">
        <v>84</v>
      </c>
      <c r="AW180" s="14" t="s">
        <v>30</v>
      </c>
      <c r="AX180" s="14" t="s">
        <v>74</v>
      </c>
      <c r="AY180" s="252" t="s">
        <v>132</v>
      </c>
    </row>
    <row r="181" s="15" customFormat="1">
      <c r="A181" s="15"/>
      <c r="B181" s="253"/>
      <c r="C181" s="254"/>
      <c r="D181" s="233" t="s">
        <v>142</v>
      </c>
      <c r="E181" s="255" t="s">
        <v>1</v>
      </c>
      <c r="F181" s="256" t="s">
        <v>147</v>
      </c>
      <c r="G181" s="254"/>
      <c r="H181" s="257">
        <v>81.804000000000002</v>
      </c>
      <c r="I181" s="258"/>
      <c r="J181" s="254"/>
      <c r="K181" s="254"/>
      <c r="L181" s="259"/>
      <c r="M181" s="260"/>
      <c r="N181" s="261"/>
      <c r="O181" s="261"/>
      <c r="P181" s="261"/>
      <c r="Q181" s="261"/>
      <c r="R181" s="261"/>
      <c r="S181" s="261"/>
      <c r="T181" s="262"/>
      <c r="U181" s="15"/>
      <c r="V181" s="15"/>
      <c r="W181" s="15"/>
      <c r="X181" s="15"/>
      <c r="Y181" s="15"/>
      <c r="Z181" s="15"/>
      <c r="AA181" s="15"/>
      <c r="AB181" s="15"/>
      <c r="AC181" s="15"/>
      <c r="AD181" s="15"/>
      <c r="AE181" s="15"/>
      <c r="AT181" s="263" t="s">
        <v>142</v>
      </c>
      <c r="AU181" s="263" t="s">
        <v>84</v>
      </c>
      <c r="AV181" s="15" t="s">
        <v>140</v>
      </c>
      <c r="AW181" s="15" t="s">
        <v>30</v>
      </c>
      <c r="AX181" s="15" t="s">
        <v>82</v>
      </c>
      <c r="AY181" s="263" t="s">
        <v>132</v>
      </c>
    </row>
    <row r="182" s="2" customFormat="1" ht="21.75" customHeight="1">
      <c r="A182" s="38"/>
      <c r="B182" s="39"/>
      <c r="C182" s="218" t="s">
        <v>214</v>
      </c>
      <c r="D182" s="218" t="s">
        <v>135</v>
      </c>
      <c r="E182" s="219" t="s">
        <v>215</v>
      </c>
      <c r="F182" s="220" t="s">
        <v>216</v>
      </c>
      <c r="G182" s="221" t="s">
        <v>217</v>
      </c>
      <c r="H182" s="222">
        <v>50.899999999999999</v>
      </c>
      <c r="I182" s="223"/>
      <c r="J182" s="224">
        <f>ROUND(I182*H182,2)</f>
        <v>0</v>
      </c>
      <c r="K182" s="220" t="s">
        <v>139</v>
      </c>
      <c r="L182" s="44"/>
      <c r="M182" s="225" t="s">
        <v>1</v>
      </c>
      <c r="N182" s="226" t="s">
        <v>39</v>
      </c>
      <c r="O182" s="91"/>
      <c r="P182" s="227">
        <f>O182*H182</f>
        <v>0</v>
      </c>
      <c r="Q182" s="227">
        <v>0</v>
      </c>
      <c r="R182" s="227">
        <f>Q182*H182</f>
        <v>0</v>
      </c>
      <c r="S182" s="227">
        <v>0.00029999999999999997</v>
      </c>
      <c r="T182" s="228">
        <f>S182*H182</f>
        <v>0.015269999999999999</v>
      </c>
      <c r="U182" s="38"/>
      <c r="V182" s="38"/>
      <c r="W182" s="38"/>
      <c r="X182" s="38"/>
      <c r="Y182" s="38"/>
      <c r="Z182" s="38"/>
      <c r="AA182" s="38"/>
      <c r="AB182" s="38"/>
      <c r="AC182" s="38"/>
      <c r="AD182" s="38"/>
      <c r="AE182" s="38"/>
      <c r="AR182" s="229" t="s">
        <v>186</v>
      </c>
      <c r="AT182" s="229" t="s">
        <v>135</v>
      </c>
      <c r="AU182" s="229" t="s">
        <v>84</v>
      </c>
      <c r="AY182" s="17" t="s">
        <v>132</v>
      </c>
      <c r="BE182" s="230">
        <f>IF(N182="základní",J182,0)</f>
        <v>0</v>
      </c>
      <c r="BF182" s="230">
        <f>IF(N182="snížená",J182,0)</f>
        <v>0</v>
      </c>
      <c r="BG182" s="230">
        <f>IF(N182="zákl. přenesená",J182,0)</f>
        <v>0</v>
      </c>
      <c r="BH182" s="230">
        <f>IF(N182="sníž. přenesená",J182,0)</f>
        <v>0</v>
      </c>
      <c r="BI182" s="230">
        <f>IF(N182="nulová",J182,0)</f>
        <v>0</v>
      </c>
      <c r="BJ182" s="17" t="s">
        <v>82</v>
      </c>
      <c r="BK182" s="230">
        <f>ROUND(I182*H182,2)</f>
        <v>0</v>
      </c>
      <c r="BL182" s="17" t="s">
        <v>186</v>
      </c>
      <c r="BM182" s="229" t="s">
        <v>218</v>
      </c>
    </row>
    <row r="183" s="13" customFormat="1">
      <c r="A183" s="13"/>
      <c r="B183" s="231"/>
      <c r="C183" s="232"/>
      <c r="D183" s="233" t="s">
        <v>142</v>
      </c>
      <c r="E183" s="234" t="s">
        <v>1</v>
      </c>
      <c r="F183" s="235" t="s">
        <v>143</v>
      </c>
      <c r="G183" s="232"/>
      <c r="H183" s="234" t="s">
        <v>1</v>
      </c>
      <c r="I183" s="236"/>
      <c r="J183" s="232"/>
      <c r="K183" s="232"/>
      <c r="L183" s="237"/>
      <c r="M183" s="238"/>
      <c r="N183" s="239"/>
      <c r="O183" s="239"/>
      <c r="P183" s="239"/>
      <c r="Q183" s="239"/>
      <c r="R183" s="239"/>
      <c r="S183" s="239"/>
      <c r="T183" s="240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  <c r="AT183" s="241" t="s">
        <v>142</v>
      </c>
      <c r="AU183" s="241" t="s">
        <v>84</v>
      </c>
      <c r="AV183" s="13" t="s">
        <v>82</v>
      </c>
      <c r="AW183" s="13" t="s">
        <v>30</v>
      </c>
      <c r="AX183" s="13" t="s">
        <v>74</v>
      </c>
      <c r="AY183" s="241" t="s">
        <v>132</v>
      </c>
    </row>
    <row r="184" s="13" customFormat="1">
      <c r="A184" s="13"/>
      <c r="B184" s="231"/>
      <c r="C184" s="232"/>
      <c r="D184" s="233" t="s">
        <v>142</v>
      </c>
      <c r="E184" s="234" t="s">
        <v>1</v>
      </c>
      <c r="F184" s="235" t="s">
        <v>144</v>
      </c>
      <c r="G184" s="232"/>
      <c r="H184" s="234" t="s">
        <v>1</v>
      </c>
      <c r="I184" s="236"/>
      <c r="J184" s="232"/>
      <c r="K184" s="232"/>
      <c r="L184" s="237"/>
      <c r="M184" s="238"/>
      <c r="N184" s="239"/>
      <c r="O184" s="239"/>
      <c r="P184" s="239"/>
      <c r="Q184" s="239"/>
      <c r="R184" s="239"/>
      <c r="S184" s="239"/>
      <c r="T184" s="240"/>
      <c r="U184" s="13"/>
      <c r="V184" s="13"/>
      <c r="W184" s="13"/>
      <c r="X184" s="13"/>
      <c r="Y184" s="13"/>
      <c r="Z184" s="13"/>
      <c r="AA184" s="13"/>
      <c r="AB184" s="13"/>
      <c r="AC184" s="13"/>
      <c r="AD184" s="13"/>
      <c r="AE184" s="13"/>
      <c r="AT184" s="241" t="s">
        <v>142</v>
      </c>
      <c r="AU184" s="241" t="s">
        <v>84</v>
      </c>
      <c r="AV184" s="13" t="s">
        <v>82</v>
      </c>
      <c r="AW184" s="13" t="s">
        <v>30</v>
      </c>
      <c r="AX184" s="13" t="s">
        <v>74</v>
      </c>
      <c r="AY184" s="241" t="s">
        <v>132</v>
      </c>
    </row>
    <row r="185" s="14" customFormat="1">
      <c r="A185" s="14"/>
      <c r="B185" s="242"/>
      <c r="C185" s="243"/>
      <c r="D185" s="233" t="s">
        <v>142</v>
      </c>
      <c r="E185" s="244" t="s">
        <v>1</v>
      </c>
      <c r="F185" s="245" t="s">
        <v>219</v>
      </c>
      <c r="G185" s="243"/>
      <c r="H185" s="246">
        <v>27</v>
      </c>
      <c r="I185" s="247"/>
      <c r="J185" s="243"/>
      <c r="K185" s="243"/>
      <c r="L185" s="248"/>
      <c r="M185" s="249"/>
      <c r="N185" s="250"/>
      <c r="O185" s="250"/>
      <c r="P185" s="250"/>
      <c r="Q185" s="250"/>
      <c r="R185" s="250"/>
      <c r="S185" s="250"/>
      <c r="T185" s="251"/>
      <c r="U185" s="14"/>
      <c r="V185" s="14"/>
      <c r="W185" s="14"/>
      <c r="X185" s="14"/>
      <c r="Y185" s="14"/>
      <c r="Z185" s="14"/>
      <c r="AA185" s="14"/>
      <c r="AB185" s="14"/>
      <c r="AC185" s="14"/>
      <c r="AD185" s="14"/>
      <c r="AE185" s="14"/>
      <c r="AT185" s="252" t="s">
        <v>142</v>
      </c>
      <c r="AU185" s="252" t="s">
        <v>84</v>
      </c>
      <c r="AV185" s="14" t="s">
        <v>84</v>
      </c>
      <c r="AW185" s="14" t="s">
        <v>30</v>
      </c>
      <c r="AX185" s="14" t="s">
        <v>74</v>
      </c>
      <c r="AY185" s="252" t="s">
        <v>132</v>
      </c>
    </row>
    <row r="186" s="14" customFormat="1">
      <c r="A186" s="14"/>
      <c r="B186" s="242"/>
      <c r="C186" s="243"/>
      <c r="D186" s="233" t="s">
        <v>142</v>
      </c>
      <c r="E186" s="244" t="s">
        <v>1</v>
      </c>
      <c r="F186" s="245" t="s">
        <v>220</v>
      </c>
      <c r="G186" s="243"/>
      <c r="H186" s="246">
        <v>23.899999999999999</v>
      </c>
      <c r="I186" s="247"/>
      <c r="J186" s="243"/>
      <c r="K186" s="243"/>
      <c r="L186" s="248"/>
      <c r="M186" s="249"/>
      <c r="N186" s="250"/>
      <c r="O186" s="250"/>
      <c r="P186" s="250"/>
      <c r="Q186" s="250"/>
      <c r="R186" s="250"/>
      <c r="S186" s="250"/>
      <c r="T186" s="251"/>
      <c r="U186" s="14"/>
      <c r="V186" s="14"/>
      <c r="W186" s="14"/>
      <c r="X186" s="14"/>
      <c r="Y186" s="14"/>
      <c r="Z186" s="14"/>
      <c r="AA186" s="14"/>
      <c r="AB186" s="14"/>
      <c r="AC186" s="14"/>
      <c r="AD186" s="14"/>
      <c r="AE186" s="14"/>
      <c r="AT186" s="252" t="s">
        <v>142</v>
      </c>
      <c r="AU186" s="252" t="s">
        <v>84</v>
      </c>
      <c r="AV186" s="14" t="s">
        <v>84</v>
      </c>
      <c r="AW186" s="14" t="s">
        <v>30</v>
      </c>
      <c r="AX186" s="14" t="s">
        <v>74</v>
      </c>
      <c r="AY186" s="252" t="s">
        <v>132</v>
      </c>
    </row>
    <row r="187" s="15" customFormat="1">
      <c r="A187" s="15"/>
      <c r="B187" s="253"/>
      <c r="C187" s="254"/>
      <c r="D187" s="233" t="s">
        <v>142</v>
      </c>
      <c r="E187" s="255" t="s">
        <v>1</v>
      </c>
      <c r="F187" s="256" t="s">
        <v>147</v>
      </c>
      <c r="G187" s="254"/>
      <c r="H187" s="257">
        <v>50.899999999999999</v>
      </c>
      <c r="I187" s="258"/>
      <c r="J187" s="254"/>
      <c r="K187" s="254"/>
      <c r="L187" s="259"/>
      <c r="M187" s="260"/>
      <c r="N187" s="261"/>
      <c r="O187" s="261"/>
      <c r="P187" s="261"/>
      <c r="Q187" s="261"/>
      <c r="R187" s="261"/>
      <c r="S187" s="261"/>
      <c r="T187" s="262"/>
      <c r="U187" s="15"/>
      <c r="V187" s="15"/>
      <c r="W187" s="15"/>
      <c r="X187" s="15"/>
      <c r="Y187" s="15"/>
      <c r="Z187" s="15"/>
      <c r="AA187" s="15"/>
      <c r="AB187" s="15"/>
      <c r="AC187" s="15"/>
      <c r="AD187" s="15"/>
      <c r="AE187" s="15"/>
      <c r="AT187" s="263" t="s">
        <v>142</v>
      </c>
      <c r="AU187" s="263" t="s">
        <v>84</v>
      </c>
      <c r="AV187" s="15" t="s">
        <v>140</v>
      </c>
      <c r="AW187" s="15" t="s">
        <v>30</v>
      </c>
      <c r="AX187" s="15" t="s">
        <v>82</v>
      </c>
      <c r="AY187" s="263" t="s">
        <v>132</v>
      </c>
    </row>
    <row r="188" s="12" customFormat="1" ht="25.92" customHeight="1">
      <c r="A188" s="12"/>
      <c r="B188" s="202"/>
      <c r="C188" s="203"/>
      <c r="D188" s="204" t="s">
        <v>73</v>
      </c>
      <c r="E188" s="205" t="s">
        <v>221</v>
      </c>
      <c r="F188" s="205" t="s">
        <v>222</v>
      </c>
      <c r="G188" s="203"/>
      <c r="H188" s="203"/>
      <c r="I188" s="206"/>
      <c r="J188" s="207">
        <f>BK188</f>
        <v>0</v>
      </c>
      <c r="K188" s="203"/>
      <c r="L188" s="208"/>
      <c r="M188" s="209"/>
      <c r="N188" s="210"/>
      <c r="O188" s="210"/>
      <c r="P188" s="211">
        <f>SUM(P189:P193)</f>
        <v>0</v>
      </c>
      <c r="Q188" s="210"/>
      <c r="R188" s="211">
        <f>SUM(R189:R193)</f>
        <v>0</v>
      </c>
      <c r="S188" s="210"/>
      <c r="T188" s="212">
        <f>SUM(T189:T193)</f>
        <v>0</v>
      </c>
      <c r="U188" s="12"/>
      <c r="V188" s="12"/>
      <c r="W188" s="12"/>
      <c r="X188" s="12"/>
      <c r="Y188" s="12"/>
      <c r="Z188" s="12"/>
      <c r="AA188" s="12"/>
      <c r="AB188" s="12"/>
      <c r="AC188" s="12"/>
      <c r="AD188" s="12"/>
      <c r="AE188" s="12"/>
      <c r="AR188" s="213" t="s">
        <v>140</v>
      </c>
      <c r="AT188" s="214" t="s">
        <v>73</v>
      </c>
      <c r="AU188" s="214" t="s">
        <v>74</v>
      </c>
      <c r="AY188" s="213" t="s">
        <v>132</v>
      </c>
      <c r="BK188" s="215">
        <f>SUM(BK189:BK193)</f>
        <v>0</v>
      </c>
    </row>
    <row r="189" s="2" customFormat="1" ht="16.5" customHeight="1">
      <c r="A189" s="38"/>
      <c r="B189" s="39"/>
      <c r="C189" s="218" t="s">
        <v>223</v>
      </c>
      <c r="D189" s="218" t="s">
        <v>135</v>
      </c>
      <c r="E189" s="219" t="s">
        <v>224</v>
      </c>
      <c r="F189" s="220" t="s">
        <v>225</v>
      </c>
      <c r="G189" s="221" t="s">
        <v>226</v>
      </c>
      <c r="H189" s="222">
        <v>16</v>
      </c>
      <c r="I189" s="223"/>
      <c r="J189" s="224">
        <f>ROUND(I189*H189,2)</f>
        <v>0</v>
      </c>
      <c r="K189" s="220" t="s">
        <v>139</v>
      </c>
      <c r="L189" s="44"/>
      <c r="M189" s="225" t="s">
        <v>1</v>
      </c>
      <c r="N189" s="226" t="s">
        <v>39</v>
      </c>
      <c r="O189" s="91"/>
      <c r="P189" s="227">
        <f>O189*H189</f>
        <v>0</v>
      </c>
      <c r="Q189" s="227">
        <v>0</v>
      </c>
      <c r="R189" s="227">
        <f>Q189*H189</f>
        <v>0</v>
      </c>
      <c r="S189" s="227">
        <v>0</v>
      </c>
      <c r="T189" s="228">
        <f>S189*H189</f>
        <v>0</v>
      </c>
      <c r="U189" s="38"/>
      <c r="V189" s="38"/>
      <c r="W189" s="38"/>
      <c r="X189" s="38"/>
      <c r="Y189" s="38"/>
      <c r="Z189" s="38"/>
      <c r="AA189" s="38"/>
      <c r="AB189" s="38"/>
      <c r="AC189" s="38"/>
      <c r="AD189" s="38"/>
      <c r="AE189" s="38"/>
      <c r="AR189" s="229" t="s">
        <v>227</v>
      </c>
      <c r="AT189" s="229" t="s">
        <v>135</v>
      </c>
      <c r="AU189" s="229" t="s">
        <v>82</v>
      </c>
      <c r="AY189" s="17" t="s">
        <v>132</v>
      </c>
      <c r="BE189" s="230">
        <f>IF(N189="základní",J189,0)</f>
        <v>0</v>
      </c>
      <c r="BF189" s="230">
        <f>IF(N189="snížená",J189,0)</f>
        <v>0</v>
      </c>
      <c r="BG189" s="230">
        <f>IF(N189="zákl. přenesená",J189,0)</f>
        <v>0</v>
      </c>
      <c r="BH189" s="230">
        <f>IF(N189="sníž. přenesená",J189,0)</f>
        <v>0</v>
      </c>
      <c r="BI189" s="230">
        <f>IF(N189="nulová",J189,0)</f>
        <v>0</v>
      </c>
      <c r="BJ189" s="17" t="s">
        <v>82</v>
      </c>
      <c r="BK189" s="230">
        <f>ROUND(I189*H189,2)</f>
        <v>0</v>
      </c>
      <c r="BL189" s="17" t="s">
        <v>227</v>
      </c>
      <c r="BM189" s="229" t="s">
        <v>228</v>
      </c>
    </row>
    <row r="190" s="13" customFormat="1">
      <c r="A190" s="13"/>
      <c r="B190" s="231"/>
      <c r="C190" s="232"/>
      <c r="D190" s="233" t="s">
        <v>142</v>
      </c>
      <c r="E190" s="234" t="s">
        <v>1</v>
      </c>
      <c r="F190" s="235" t="s">
        <v>229</v>
      </c>
      <c r="G190" s="232"/>
      <c r="H190" s="234" t="s">
        <v>1</v>
      </c>
      <c r="I190" s="236"/>
      <c r="J190" s="232"/>
      <c r="K190" s="232"/>
      <c r="L190" s="237"/>
      <c r="M190" s="238"/>
      <c r="N190" s="239"/>
      <c r="O190" s="239"/>
      <c r="P190" s="239"/>
      <c r="Q190" s="239"/>
      <c r="R190" s="239"/>
      <c r="S190" s="239"/>
      <c r="T190" s="240"/>
      <c r="U190" s="13"/>
      <c r="V190" s="13"/>
      <c r="W190" s="13"/>
      <c r="X190" s="13"/>
      <c r="Y190" s="13"/>
      <c r="Z190" s="13"/>
      <c r="AA190" s="13"/>
      <c r="AB190" s="13"/>
      <c r="AC190" s="13"/>
      <c r="AD190" s="13"/>
      <c r="AE190" s="13"/>
      <c r="AT190" s="241" t="s">
        <v>142</v>
      </c>
      <c r="AU190" s="241" t="s">
        <v>82</v>
      </c>
      <c r="AV190" s="13" t="s">
        <v>82</v>
      </c>
      <c r="AW190" s="13" t="s">
        <v>30</v>
      </c>
      <c r="AX190" s="13" t="s">
        <v>74</v>
      </c>
      <c r="AY190" s="241" t="s">
        <v>132</v>
      </c>
    </row>
    <row r="191" s="14" customFormat="1">
      <c r="A191" s="14"/>
      <c r="B191" s="242"/>
      <c r="C191" s="243"/>
      <c r="D191" s="233" t="s">
        <v>142</v>
      </c>
      <c r="E191" s="244" t="s">
        <v>1</v>
      </c>
      <c r="F191" s="245" t="s">
        <v>230</v>
      </c>
      <c r="G191" s="243"/>
      <c r="H191" s="246">
        <v>16</v>
      </c>
      <c r="I191" s="247"/>
      <c r="J191" s="243"/>
      <c r="K191" s="243"/>
      <c r="L191" s="248"/>
      <c r="M191" s="249"/>
      <c r="N191" s="250"/>
      <c r="O191" s="250"/>
      <c r="P191" s="250"/>
      <c r="Q191" s="250"/>
      <c r="R191" s="250"/>
      <c r="S191" s="250"/>
      <c r="T191" s="251"/>
      <c r="U191" s="14"/>
      <c r="V191" s="14"/>
      <c r="W191" s="14"/>
      <c r="X191" s="14"/>
      <c r="Y191" s="14"/>
      <c r="Z191" s="14"/>
      <c r="AA191" s="14"/>
      <c r="AB191" s="14"/>
      <c r="AC191" s="14"/>
      <c r="AD191" s="14"/>
      <c r="AE191" s="14"/>
      <c r="AT191" s="252" t="s">
        <v>142</v>
      </c>
      <c r="AU191" s="252" t="s">
        <v>82</v>
      </c>
      <c r="AV191" s="14" t="s">
        <v>84</v>
      </c>
      <c r="AW191" s="14" t="s">
        <v>30</v>
      </c>
      <c r="AX191" s="14" t="s">
        <v>74</v>
      </c>
      <c r="AY191" s="252" t="s">
        <v>132</v>
      </c>
    </row>
    <row r="192" s="13" customFormat="1">
      <c r="A192" s="13"/>
      <c r="B192" s="231"/>
      <c r="C192" s="232"/>
      <c r="D192" s="233" t="s">
        <v>142</v>
      </c>
      <c r="E192" s="234" t="s">
        <v>1</v>
      </c>
      <c r="F192" s="235" t="s">
        <v>231</v>
      </c>
      <c r="G192" s="232"/>
      <c r="H192" s="234" t="s">
        <v>1</v>
      </c>
      <c r="I192" s="236"/>
      <c r="J192" s="232"/>
      <c r="K192" s="232"/>
      <c r="L192" s="237"/>
      <c r="M192" s="238"/>
      <c r="N192" s="239"/>
      <c r="O192" s="239"/>
      <c r="P192" s="239"/>
      <c r="Q192" s="239"/>
      <c r="R192" s="239"/>
      <c r="S192" s="239"/>
      <c r="T192" s="240"/>
      <c r="U192" s="13"/>
      <c r="V192" s="13"/>
      <c r="W192" s="13"/>
      <c r="X192" s="13"/>
      <c r="Y192" s="13"/>
      <c r="Z192" s="13"/>
      <c r="AA192" s="13"/>
      <c r="AB192" s="13"/>
      <c r="AC192" s="13"/>
      <c r="AD192" s="13"/>
      <c r="AE192" s="13"/>
      <c r="AT192" s="241" t="s">
        <v>142</v>
      </c>
      <c r="AU192" s="241" t="s">
        <v>82</v>
      </c>
      <c r="AV192" s="13" t="s">
        <v>82</v>
      </c>
      <c r="AW192" s="13" t="s">
        <v>30</v>
      </c>
      <c r="AX192" s="13" t="s">
        <v>74</v>
      </c>
      <c r="AY192" s="241" t="s">
        <v>132</v>
      </c>
    </row>
    <row r="193" s="15" customFormat="1">
      <c r="A193" s="15"/>
      <c r="B193" s="253"/>
      <c r="C193" s="254"/>
      <c r="D193" s="233" t="s">
        <v>142</v>
      </c>
      <c r="E193" s="255" t="s">
        <v>1</v>
      </c>
      <c r="F193" s="256" t="s">
        <v>147</v>
      </c>
      <c r="G193" s="254"/>
      <c r="H193" s="257">
        <v>16</v>
      </c>
      <c r="I193" s="258"/>
      <c r="J193" s="254"/>
      <c r="K193" s="254"/>
      <c r="L193" s="259"/>
      <c r="M193" s="264"/>
      <c r="N193" s="265"/>
      <c r="O193" s="265"/>
      <c r="P193" s="265"/>
      <c r="Q193" s="265"/>
      <c r="R193" s="265"/>
      <c r="S193" s="265"/>
      <c r="T193" s="266"/>
      <c r="U193" s="15"/>
      <c r="V193" s="15"/>
      <c r="W193" s="15"/>
      <c r="X193" s="15"/>
      <c r="Y193" s="15"/>
      <c r="Z193" s="15"/>
      <c r="AA193" s="15"/>
      <c r="AB193" s="15"/>
      <c r="AC193" s="15"/>
      <c r="AD193" s="15"/>
      <c r="AE193" s="15"/>
      <c r="AT193" s="263" t="s">
        <v>142</v>
      </c>
      <c r="AU193" s="263" t="s">
        <v>82</v>
      </c>
      <c r="AV193" s="15" t="s">
        <v>140</v>
      </c>
      <c r="AW193" s="15" t="s">
        <v>30</v>
      </c>
      <c r="AX193" s="15" t="s">
        <v>82</v>
      </c>
      <c r="AY193" s="263" t="s">
        <v>132</v>
      </c>
    </row>
    <row r="194" s="2" customFormat="1" ht="6.96" customHeight="1">
      <c r="A194" s="38"/>
      <c r="B194" s="66"/>
      <c r="C194" s="67"/>
      <c r="D194" s="67"/>
      <c r="E194" s="67"/>
      <c r="F194" s="67"/>
      <c r="G194" s="67"/>
      <c r="H194" s="67"/>
      <c r="I194" s="67"/>
      <c r="J194" s="67"/>
      <c r="K194" s="67"/>
      <c r="L194" s="44"/>
      <c r="M194" s="38"/>
      <c r="O194" s="38"/>
      <c r="P194" s="38"/>
      <c r="Q194" s="38"/>
      <c r="R194" s="38"/>
      <c r="S194" s="38"/>
      <c r="T194" s="38"/>
      <c r="U194" s="38"/>
      <c r="V194" s="38"/>
      <c r="W194" s="38"/>
      <c r="X194" s="38"/>
      <c r="Y194" s="38"/>
      <c r="Z194" s="38"/>
      <c r="AA194" s="38"/>
      <c r="AB194" s="38"/>
      <c r="AC194" s="38"/>
      <c r="AD194" s="38"/>
      <c r="AE194" s="38"/>
    </row>
  </sheetData>
  <sheetProtection sheet="1" autoFilter="0" formatColumns="0" formatRows="0" objects="1" scenarios="1" spinCount="100000" saltValue="oVjVZXonlnHSbWLl6j7HwulDn6L/6mVQwcqK1zkMqpi+g1Xy9fwgEEoF8TKDzvAc0Egy9wOiai4GJ1BTLqPKCA==" hashValue="FC8CTPaVMru0UhOZJmYFKpDznXlGqMWU6YdW34NPXjqqnCuBxzKM4K9yrb9OR7eRwZzNfaLkaaAjaDVFS3983g==" algorithmName="SHA-512" password="D993"/>
  <autoFilter ref="C123:K193"/>
  <mergeCells count="9">
    <mergeCell ref="E7:H7"/>
    <mergeCell ref="E9:H9"/>
    <mergeCell ref="E18:H18"/>
    <mergeCell ref="E27:H27"/>
    <mergeCell ref="E85:H85"/>
    <mergeCell ref="E87:H87"/>
    <mergeCell ref="E114:H114"/>
    <mergeCell ref="E116:H116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7" t="s">
        <v>87</v>
      </c>
    </row>
    <row r="3" s="1" customFormat="1" ht="6.96" customHeight="1">
      <c r="B3" s="136"/>
      <c r="C3" s="137"/>
      <c r="D3" s="137"/>
      <c r="E3" s="137"/>
      <c r="F3" s="137"/>
      <c r="G3" s="137"/>
      <c r="H3" s="137"/>
      <c r="I3" s="137"/>
      <c r="J3" s="137"/>
      <c r="K3" s="137"/>
      <c r="L3" s="20"/>
      <c r="AT3" s="17" t="s">
        <v>84</v>
      </c>
    </row>
    <row r="4" s="1" customFormat="1" ht="24.96" customHeight="1">
      <c r="B4" s="20"/>
      <c r="D4" s="138" t="s">
        <v>100</v>
      </c>
      <c r="L4" s="20"/>
      <c r="M4" s="139" t="s">
        <v>10</v>
      </c>
      <c r="AT4" s="17" t="s">
        <v>4</v>
      </c>
    </row>
    <row r="5" s="1" customFormat="1" ht="6.96" customHeight="1">
      <c r="B5" s="20"/>
      <c r="L5" s="20"/>
    </row>
    <row r="6" s="1" customFormat="1" ht="12" customHeight="1">
      <c r="B6" s="20"/>
      <c r="D6" s="140" t="s">
        <v>16</v>
      </c>
      <c r="L6" s="20"/>
    </row>
    <row r="7" s="1" customFormat="1" ht="16.5" customHeight="1">
      <c r="B7" s="20"/>
      <c r="E7" s="141" t="str">
        <f>'Rekapitulace stavby'!K6</f>
        <v>ZŠ Husova</v>
      </c>
      <c r="F7" s="140"/>
      <c r="G7" s="140"/>
      <c r="H7" s="140"/>
      <c r="L7" s="20"/>
    </row>
    <row r="8" s="2" customFormat="1" ht="12" customHeight="1">
      <c r="A8" s="38"/>
      <c r="B8" s="44"/>
      <c r="C8" s="38"/>
      <c r="D8" s="140" t="s">
        <v>101</v>
      </c>
      <c r="E8" s="38"/>
      <c r="F8" s="38"/>
      <c r="G8" s="38"/>
      <c r="H8" s="38"/>
      <c r="I8" s="38"/>
      <c r="J8" s="38"/>
      <c r="K8" s="38"/>
      <c r="L8" s="63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</row>
    <row r="9" s="2" customFormat="1" ht="16.5" customHeight="1">
      <c r="A9" s="38"/>
      <c r="B9" s="44"/>
      <c r="C9" s="38"/>
      <c r="D9" s="38"/>
      <c r="E9" s="142" t="s">
        <v>232</v>
      </c>
      <c r="F9" s="38"/>
      <c r="G9" s="38"/>
      <c r="H9" s="38"/>
      <c r="I9" s="38"/>
      <c r="J9" s="38"/>
      <c r="K9" s="38"/>
      <c r="L9" s="63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</row>
    <row r="10" s="2" customFormat="1">
      <c r="A10" s="38"/>
      <c r="B10" s="44"/>
      <c r="C10" s="38"/>
      <c r="D10" s="38"/>
      <c r="E10" s="38"/>
      <c r="F10" s="38"/>
      <c r="G10" s="38"/>
      <c r="H10" s="38"/>
      <c r="I10" s="38"/>
      <c r="J10" s="38"/>
      <c r="K10" s="38"/>
      <c r="L10" s="63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</row>
    <row r="11" s="2" customFormat="1" ht="12" customHeight="1">
      <c r="A11" s="38"/>
      <c r="B11" s="44"/>
      <c r="C11" s="38"/>
      <c r="D11" s="140" t="s">
        <v>18</v>
      </c>
      <c r="E11" s="38"/>
      <c r="F11" s="143" t="s">
        <v>1</v>
      </c>
      <c r="G11" s="38"/>
      <c r="H11" s="38"/>
      <c r="I11" s="140" t="s">
        <v>19</v>
      </c>
      <c r="J11" s="143" t="s">
        <v>1</v>
      </c>
      <c r="K11" s="38"/>
      <c r="L11" s="63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</row>
    <row r="12" s="2" customFormat="1" ht="12" customHeight="1">
      <c r="A12" s="38"/>
      <c r="B12" s="44"/>
      <c r="C12" s="38"/>
      <c r="D12" s="140" t="s">
        <v>20</v>
      </c>
      <c r="E12" s="38"/>
      <c r="F12" s="143" t="s">
        <v>21</v>
      </c>
      <c r="G12" s="38"/>
      <c r="H12" s="38"/>
      <c r="I12" s="140" t="s">
        <v>22</v>
      </c>
      <c r="J12" s="144" t="str">
        <f>'Rekapitulace stavby'!AN8</f>
        <v>30. 1. 2022</v>
      </c>
      <c r="K12" s="38"/>
      <c r="L12" s="63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</row>
    <row r="13" s="2" customFormat="1" ht="10.8" customHeight="1">
      <c r="A13" s="38"/>
      <c r="B13" s="44"/>
      <c r="C13" s="38"/>
      <c r="D13" s="38"/>
      <c r="E13" s="38"/>
      <c r="F13" s="38"/>
      <c r="G13" s="38"/>
      <c r="H13" s="38"/>
      <c r="I13" s="38"/>
      <c r="J13" s="38"/>
      <c r="K13" s="38"/>
      <c r="L13" s="63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</row>
    <row r="14" s="2" customFormat="1" ht="12" customHeight="1">
      <c r="A14" s="38"/>
      <c r="B14" s="44"/>
      <c r="C14" s="38"/>
      <c r="D14" s="140" t="s">
        <v>24</v>
      </c>
      <c r="E14" s="38"/>
      <c r="F14" s="38"/>
      <c r="G14" s="38"/>
      <c r="H14" s="38"/>
      <c r="I14" s="140" t="s">
        <v>25</v>
      </c>
      <c r="J14" s="143" t="str">
        <f>IF('Rekapitulace stavby'!AN10="","",'Rekapitulace stavby'!AN10)</f>
        <v/>
      </c>
      <c r="K14" s="38"/>
      <c r="L14" s="63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</row>
    <row r="15" s="2" customFormat="1" ht="18" customHeight="1">
      <c r="A15" s="38"/>
      <c r="B15" s="44"/>
      <c r="C15" s="38"/>
      <c r="D15" s="38"/>
      <c r="E15" s="143" t="str">
        <f>IF('Rekapitulace stavby'!E11="","",'Rekapitulace stavby'!E11)</f>
        <v xml:space="preserve"> </v>
      </c>
      <c r="F15" s="38"/>
      <c r="G15" s="38"/>
      <c r="H15" s="38"/>
      <c r="I15" s="140" t="s">
        <v>26</v>
      </c>
      <c r="J15" s="143" t="str">
        <f>IF('Rekapitulace stavby'!AN11="","",'Rekapitulace stavby'!AN11)</f>
        <v/>
      </c>
      <c r="K15" s="38"/>
      <c r="L15" s="63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</row>
    <row r="16" s="2" customFormat="1" ht="6.96" customHeight="1">
      <c r="A16" s="38"/>
      <c r="B16" s="44"/>
      <c r="C16" s="38"/>
      <c r="D16" s="38"/>
      <c r="E16" s="38"/>
      <c r="F16" s="38"/>
      <c r="G16" s="38"/>
      <c r="H16" s="38"/>
      <c r="I16" s="38"/>
      <c r="J16" s="38"/>
      <c r="K16" s="38"/>
      <c r="L16" s="63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</row>
    <row r="17" s="2" customFormat="1" ht="12" customHeight="1">
      <c r="A17" s="38"/>
      <c r="B17" s="44"/>
      <c r="C17" s="38"/>
      <c r="D17" s="140" t="s">
        <v>27</v>
      </c>
      <c r="E17" s="38"/>
      <c r="F17" s="38"/>
      <c r="G17" s="38"/>
      <c r="H17" s="38"/>
      <c r="I17" s="140" t="s">
        <v>25</v>
      </c>
      <c r="J17" s="33" t="str">
        <f>'Rekapitulace stavby'!AN13</f>
        <v>Vyplň údaj</v>
      </c>
      <c r="K17" s="38"/>
      <c r="L17" s="63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</row>
    <row r="18" s="2" customFormat="1" ht="18" customHeight="1">
      <c r="A18" s="38"/>
      <c r="B18" s="44"/>
      <c r="C18" s="38"/>
      <c r="D18" s="38"/>
      <c r="E18" s="33" t="str">
        <f>'Rekapitulace stavby'!E14</f>
        <v>Vyplň údaj</v>
      </c>
      <c r="F18" s="143"/>
      <c r="G18" s="143"/>
      <c r="H18" s="143"/>
      <c r="I18" s="140" t="s">
        <v>26</v>
      </c>
      <c r="J18" s="33" t="str">
        <f>'Rekapitulace stavby'!AN14</f>
        <v>Vyplň údaj</v>
      </c>
      <c r="K18" s="38"/>
      <c r="L18" s="63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</row>
    <row r="19" s="2" customFormat="1" ht="6.96" customHeight="1">
      <c r="A19" s="38"/>
      <c r="B19" s="44"/>
      <c r="C19" s="38"/>
      <c r="D19" s="38"/>
      <c r="E19" s="38"/>
      <c r="F19" s="38"/>
      <c r="G19" s="38"/>
      <c r="H19" s="38"/>
      <c r="I19" s="38"/>
      <c r="J19" s="38"/>
      <c r="K19" s="38"/>
      <c r="L19" s="63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</row>
    <row r="20" s="2" customFormat="1" ht="12" customHeight="1">
      <c r="A20" s="38"/>
      <c r="B20" s="44"/>
      <c r="C20" s="38"/>
      <c r="D20" s="140" t="s">
        <v>29</v>
      </c>
      <c r="E20" s="38"/>
      <c r="F20" s="38"/>
      <c r="G20" s="38"/>
      <c r="H20" s="38"/>
      <c r="I20" s="140" t="s">
        <v>25</v>
      </c>
      <c r="J20" s="143" t="str">
        <f>IF('Rekapitulace stavby'!AN16="","",'Rekapitulace stavby'!AN16)</f>
        <v/>
      </c>
      <c r="K20" s="38"/>
      <c r="L20" s="63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</row>
    <row r="21" s="2" customFormat="1" ht="18" customHeight="1">
      <c r="A21" s="38"/>
      <c r="B21" s="44"/>
      <c r="C21" s="38"/>
      <c r="D21" s="38"/>
      <c r="E21" s="143" t="str">
        <f>IF('Rekapitulace stavby'!E17="","",'Rekapitulace stavby'!E17)</f>
        <v xml:space="preserve"> </v>
      </c>
      <c r="F21" s="38"/>
      <c r="G21" s="38"/>
      <c r="H21" s="38"/>
      <c r="I21" s="140" t="s">
        <v>26</v>
      </c>
      <c r="J21" s="143" t="str">
        <f>IF('Rekapitulace stavby'!AN17="","",'Rekapitulace stavby'!AN17)</f>
        <v/>
      </c>
      <c r="K21" s="38"/>
      <c r="L21" s="63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</row>
    <row r="22" s="2" customFormat="1" ht="6.96" customHeight="1">
      <c r="A22" s="38"/>
      <c r="B22" s="44"/>
      <c r="C22" s="38"/>
      <c r="D22" s="38"/>
      <c r="E22" s="38"/>
      <c r="F22" s="38"/>
      <c r="G22" s="38"/>
      <c r="H22" s="38"/>
      <c r="I22" s="38"/>
      <c r="J22" s="38"/>
      <c r="K22" s="38"/>
      <c r="L22" s="63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</row>
    <row r="23" s="2" customFormat="1" ht="12" customHeight="1">
      <c r="A23" s="38"/>
      <c r="B23" s="44"/>
      <c r="C23" s="38"/>
      <c r="D23" s="140" t="s">
        <v>31</v>
      </c>
      <c r="E23" s="38"/>
      <c r="F23" s="38"/>
      <c r="G23" s="38"/>
      <c r="H23" s="38"/>
      <c r="I23" s="140" t="s">
        <v>25</v>
      </c>
      <c r="J23" s="143" t="str">
        <f>IF('Rekapitulace stavby'!AN19="","",'Rekapitulace stavby'!AN19)</f>
        <v/>
      </c>
      <c r="K23" s="38"/>
      <c r="L23" s="63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</row>
    <row r="24" s="2" customFormat="1" ht="18" customHeight="1">
      <c r="A24" s="38"/>
      <c r="B24" s="44"/>
      <c r="C24" s="38"/>
      <c r="D24" s="38"/>
      <c r="E24" s="143" t="str">
        <f>IF('Rekapitulace stavby'!E20="","",'Rekapitulace stavby'!E20)</f>
        <v xml:space="preserve"> </v>
      </c>
      <c r="F24" s="38"/>
      <c r="G24" s="38"/>
      <c r="H24" s="38"/>
      <c r="I24" s="140" t="s">
        <v>26</v>
      </c>
      <c r="J24" s="143" t="str">
        <f>IF('Rekapitulace stavby'!AN20="","",'Rekapitulace stavby'!AN20)</f>
        <v/>
      </c>
      <c r="K24" s="38"/>
      <c r="L24" s="63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</row>
    <row r="25" s="2" customFormat="1" ht="6.96" customHeight="1">
      <c r="A25" s="38"/>
      <c r="B25" s="44"/>
      <c r="C25" s="38"/>
      <c r="D25" s="38"/>
      <c r="E25" s="38"/>
      <c r="F25" s="38"/>
      <c r="G25" s="38"/>
      <c r="H25" s="38"/>
      <c r="I25" s="38"/>
      <c r="J25" s="38"/>
      <c r="K25" s="38"/>
      <c r="L25" s="63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</row>
    <row r="26" s="2" customFormat="1" ht="12" customHeight="1">
      <c r="A26" s="38"/>
      <c r="B26" s="44"/>
      <c r="C26" s="38"/>
      <c r="D26" s="140" t="s">
        <v>32</v>
      </c>
      <c r="E26" s="38"/>
      <c r="F26" s="38"/>
      <c r="G26" s="38"/>
      <c r="H26" s="38"/>
      <c r="I26" s="38"/>
      <c r="J26" s="38"/>
      <c r="K26" s="38"/>
      <c r="L26" s="63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</row>
    <row r="27" s="8" customFormat="1" ht="83.25" customHeight="1">
      <c r="A27" s="145"/>
      <c r="B27" s="146"/>
      <c r="C27" s="145"/>
      <c r="D27" s="145"/>
      <c r="E27" s="147" t="s">
        <v>103</v>
      </c>
      <c r="F27" s="147"/>
      <c r="G27" s="147"/>
      <c r="H27" s="147"/>
      <c r="I27" s="145"/>
      <c r="J27" s="145"/>
      <c r="K27" s="145"/>
      <c r="L27" s="148"/>
      <c r="S27" s="145"/>
      <c r="T27" s="145"/>
      <c r="U27" s="145"/>
      <c r="V27" s="145"/>
      <c r="W27" s="145"/>
      <c r="X27" s="145"/>
      <c r="Y27" s="145"/>
      <c r="Z27" s="145"/>
      <c r="AA27" s="145"/>
      <c r="AB27" s="145"/>
      <c r="AC27" s="145"/>
      <c r="AD27" s="145"/>
      <c r="AE27" s="145"/>
    </row>
    <row r="28" s="2" customFormat="1" ht="6.96" customHeight="1">
      <c r="A28" s="38"/>
      <c r="B28" s="44"/>
      <c r="C28" s="38"/>
      <c r="D28" s="38"/>
      <c r="E28" s="38"/>
      <c r="F28" s="38"/>
      <c r="G28" s="38"/>
      <c r="H28" s="38"/>
      <c r="I28" s="38"/>
      <c r="J28" s="38"/>
      <c r="K28" s="38"/>
      <c r="L28" s="63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</row>
    <row r="29" s="2" customFormat="1" ht="6.96" customHeight="1">
      <c r="A29" s="38"/>
      <c r="B29" s="44"/>
      <c r="C29" s="38"/>
      <c r="D29" s="149"/>
      <c r="E29" s="149"/>
      <c r="F29" s="149"/>
      <c r="G29" s="149"/>
      <c r="H29" s="149"/>
      <c r="I29" s="149"/>
      <c r="J29" s="149"/>
      <c r="K29" s="149"/>
      <c r="L29" s="63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</row>
    <row r="30" s="2" customFormat="1" ht="25.44" customHeight="1">
      <c r="A30" s="38"/>
      <c r="B30" s="44"/>
      <c r="C30" s="38"/>
      <c r="D30" s="150" t="s">
        <v>34</v>
      </c>
      <c r="E30" s="38"/>
      <c r="F30" s="38"/>
      <c r="G30" s="38"/>
      <c r="H30" s="38"/>
      <c r="I30" s="38"/>
      <c r="J30" s="151">
        <f>ROUND(J130, 2)</f>
        <v>0</v>
      </c>
      <c r="K30" s="38"/>
      <c r="L30" s="63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</row>
    <row r="31" s="2" customFormat="1" ht="6.96" customHeight="1">
      <c r="A31" s="38"/>
      <c r="B31" s="44"/>
      <c r="C31" s="38"/>
      <c r="D31" s="149"/>
      <c r="E31" s="149"/>
      <c r="F31" s="149"/>
      <c r="G31" s="149"/>
      <c r="H31" s="149"/>
      <c r="I31" s="149"/>
      <c r="J31" s="149"/>
      <c r="K31" s="149"/>
      <c r="L31" s="63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</row>
    <row r="32" s="2" customFormat="1" ht="14.4" customHeight="1">
      <c r="A32" s="38"/>
      <c r="B32" s="44"/>
      <c r="C32" s="38"/>
      <c r="D32" s="38"/>
      <c r="E32" s="38"/>
      <c r="F32" s="152" t="s">
        <v>36</v>
      </c>
      <c r="G32" s="38"/>
      <c r="H32" s="38"/>
      <c r="I32" s="152" t="s">
        <v>35</v>
      </c>
      <c r="J32" s="152" t="s">
        <v>37</v>
      </c>
      <c r="K32" s="38"/>
      <c r="L32" s="63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</row>
    <row r="33" s="2" customFormat="1" ht="14.4" customHeight="1">
      <c r="A33" s="38"/>
      <c r="B33" s="44"/>
      <c r="C33" s="38"/>
      <c r="D33" s="153" t="s">
        <v>38</v>
      </c>
      <c r="E33" s="140" t="s">
        <v>39</v>
      </c>
      <c r="F33" s="154">
        <f>ROUND((SUM(BE130:BE347)),  2)</f>
        <v>0</v>
      </c>
      <c r="G33" s="38"/>
      <c r="H33" s="38"/>
      <c r="I33" s="155">
        <v>0.20999999999999999</v>
      </c>
      <c r="J33" s="154">
        <f>ROUND(((SUM(BE130:BE347))*I33),  2)</f>
        <v>0</v>
      </c>
      <c r="K33" s="38"/>
      <c r="L33" s="63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</row>
    <row r="34" s="2" customFormat="1" ht="14.4" customHeight="1">
      <c r="A34" s="38"/>
      <c r="B34" s="44"/>
      <c r="C34" s="38"/>
      <c r="D34" s="38"/>
      <c r="E34" s="140" t="s">
        <v>40</v>
      </c>
      <c r="F34" s="154">
        <f>ROUND((SUM(BF130:BF347)),  2)</f>
        <v>0</v>
      </c>
      <c r="G34" s="38"/>
      <c r="H34" s="38"/>
      <c r="I34" s="155">
        <v>0.14999999999999999</v>
      </c>
      <c r="J34" s="154">
        <f>ROUND(((SUM(BF130:BF347))*I34),  2)</f>
        <v>0</v>
      </c>
      <c r="K34" s="38"/>
      <c r="L34" s="63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</row>
    <row r="35" hidden="1" s="2" customFormat="1" ht="14.4" customHeight="1">
      <c r="A35" s="38"/>
      <c r="B35" s="44"/>
      <c r="C35" s="38"/>
      <c r="D35" s="38"/>
      <c r="E35" s="140" t="s">
        <v>41</v>
      </c>
      <c r="F35" s="154">
        <f>ROUND((SUM(BG130:BG347)),  2)</f>
        <v>0</v>
      </c>
      <c r="G35" s="38"/>
      <c r="H35" s="38"/>
      <c r="I35" s="155">
        <v>0.20999999999999999</v>
      </c>
      <c r="J35" s="154">
        <f>0</f>
        <v>0</v>
      </c>
      <c r="K35" s="38"/>
      <c r="L35" s="63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</row>
    <row r="36" hidden="1" s="2" customFormat="1" ht="14.4" customHeight="1">
      <c r="A36" s="38"/>
      <c r="B36" s="44"/>
      <c r="C36" s="38"/>
      <c r="D36" s="38"/>
      <c r="E36" s="140" t="s">
        <v>42</v>
      </c>
      <c r="F36" s="154">
        <f>ROUND((SUM(BH130:BH347)),  2)</f>
        <v>0</v>
      </c>
      <c r="G36" s="38"/>
      <c r="H36" s="38"/>
      <c r="I36" s="155">
        <v>0.14999999999999999</v>
      </c>
      <c r="J36" s="154">
        <f>0</f>
        <v>0</v>
      </c>
      <c r="K36" s="38"/>
      <c r="L36" s="63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</row>
    <row r="37" hidden="1" s="2" customFormat="1" ht="14.4" customHeight="1">
      <c r="A37" s="38"/>
      <c r="B37" s="44"/>
      <c r="C37" s="38"/>
      <c r="D37" s="38"/>
      <c r="E37" s="140" t="s">
        <v>43</v>
      </c>
      <c r="F37" s="154">
        <f>ROUND((SUM(BI130:BI347)),  2)</f>
        <v>0</v>
      </c>
      <c r="G37" s="38"/>
      <c r="H37" s="38"/>
      <c r="I37" s="155">
        <v>0</v>
      </c>
      <c r="J37" s="154">
        <f>0</f>
        <v>0</v>
      </c>
      <c r="K37" s="38"/>
      <c r="L37" s="63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</row>
    <row r="38" s="2" customFormat="1" ht="6.96" customHeight="1">
      <c r="A38" s="38"/>
      <c r="B38" s="44"/>
      <c r="C38" s="38"/>
      <c r="D38" s="38"/>
      <c r="E38" s="38"/>
      <c r="F38" s="38"/>
      <c r="G38" s="38"/>
      <c r="H38" s="38"/>
      <c r="I38" s="38"/>
      <c r="J38" s="38"/>
      <c r="K38" s="38"/>
      <c r="L38" s="63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</row>
    <row r="39" s="2" customFormat="1" ht="25.44" customHeight="1">
      <c r="A39" s="38"/>
      <c r="B39" s="44"/>
      <c r="C39" s="156"/>
      <c r="D39" s="157" t="s">
        <v>44</v>
      </c>
      <c r="E39" s="158"/>
      <c r="F39" s="158"/>
      <c r="G39" s="159" t="s">
        <v>45</v>
      </c>
      <c r="H39" s="160" t="s">
        <v>46</v>
      </c>
      <c r="I39" s="158"/>
      <c r="J39" s="161">
        <f>SUM(J30:J37)</f>
        <v>0</v>
      </c>
      <c r="K39" s="162"/>
      <c r="L39" s="63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</row>
    <row r="40" s="2" customFormat="1" ht="14.4" customHeight="1">
      <c r="A40" s="38"/>
      <c r="B40" s="44"/>
      <c r="C40" s="38"/>
      <c r="D40" s="38"/>
      <c r="E40" s="38"/>
      <c r="F40" s="38"/>
      <c r="G40" s="38"/>
      <c r="H40" s="38"/>
      <c r="I40" s="38"/>
      <c r="J40" s="38"/>
      <c r="K40" s="38"/>
      <c r="L40" s="63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</row>
    <row r="41" s="1" customFormat="1" ht="14.4" customHeight="1">
      <c r="B41" s="20"/>
      <c r="L41" s="20"/>
    </row>
    <row r="42" s="1" customFormat="1" ht="14.4" customHeight="1">
      <c r="B42" s="20"/>
      <c r="L42" s="20"/>
    </row>
    <row r="43" s="1" customFormat="1" ht="14.4" customHeight="1">
      <c r="B43" s="20"/>
      <c r="L43" s="20"/>
    </row>
    <row r="44" s="1" customFormat="1" ht="14.4" customHeight="1">
      <c r="B44" s="20"/>
      <c r="L44" s="20"/>
    </row>
    <row r="45" s="1" customFormat="1" ht="14.4" customHeight="1">
      <c r="B45" s="20"/>
      <c r="L45" s="20"/>
    </row>
    <row r="46" s="1" customFormat="1" ht="14.4" customHeight="1">
      <c r="B46" s="20"/>
      <c r="L46" s="20"/>
    </row>
    <row r="47" s="1" customFormat="1" ht="14.4" customHeight="1">
      <c r="B47" s="20"/>
      <c r="L47" s="20"/>
    </row>
    <row r="48" s="1" customFormat="1" ht="14.4" customHeight="1">
      <c r="B48" s="20"/>
      <c r="L48" s="20"/>
    </row>
    <row r="49" s="1" customFormat="1" ht="14.4" customHeight="1">
      <c r="B49" s="20"/>
      <c r="L49" s="20"/>
    </row>
    <row r="50" s="2" customFormat="1" ht="14.4" customHeight="1">
      <c r="B50" s="63"/>
      <c r="D50" s="163" t="s">
        <v>47</v>
      </c>
      <c r="E50" s="164"/>
      <c r="F50" s="164"/>
      <c r="G50" s="163" t="s">
        <v>48</v>
      </c>
      <c r="H50" s="164"/>
      <c r="I50" s="164"/>
      <c r="J50" s="164"/>
      <c r="K50" s="164"/>
      <c r="L50" s="63"/>
    </row>
    <row r="51">
      <c r="B51" s="20"/>
      <c r="L51" s="20"/>
    </row>
    <row r="52">
      <c r="B52" s="20"/>
      <c r="L52" s="20"/>
    </row>
    <row r="53">
      <c r="B53" s="20"/>
      <c r="L53" s="20"/>
    </row>
    <row r="54">
      <c r="B54" s="20"/>
      <c r="L54" s="20"/>
    </row>
    <row r="55">
      <c r="B55" s="20"/>
      <c r="L55" s="20"/>
    </row>
    <row r="56">
      <c r="B56" s="20"/>
      <c r="L56" s="20"/>
    </row>
    <row r="57">
      <c r="B57" s="20"/>
      <c r="L57" s="20"/>
    </row>
    <row r="58">
      <c r="B58" s="20"/>
      <c r="L58" s="20"/>
    </row>
    <row r="59">
      <c r="B59" s="20"/>
      <c r="L59" s="20"/>
    </row>
    <row r="60">
      <c r="B60" s="20"/>
      <c r="L60" s="20"/>
    </row>
    <row r="61" s="2" customFormat="1">
      <c r="A61" s="38"/>
      <c r="B61" s="44"/>
      <c r="C61" s="38"/>
      <c r="D61" s="165" t="s">
        <v>49</v>
      </c>
      <c r="E61" s="166"/>
      <c r="F61" s="167" t="s">
        <v>50</v>
      </c>
      <c r="G61" s="165" t="s">
        <v>49</v>
      </c>
      <c r="H61" s="166"/>
      <c r="I61" s="166"/>
      <c r="J61" s="168" t="s">
        <v>50</v>
      </c>
      <c r="K61" s="166"/>
      <c r="L61" s="63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</row>
    <row r="62">
      <c r="B62" s="20"/>
      <c r="L62" s="20"/>
    </row>
    <row r="63">
      <c r="B63" s="20"/>
      <c r="L63" s="20"/>
    </row>
    <row r="64">
      <c r="B64" s="20"/>
      <c r="L64" s="20"/>
    </row>
    <row r="65" s="2" customFormat="1">
      <c r="A65" s="38"/>
      <c r="B65" s="44"/>
      <c r="C65" s="38"/>
      <c r="D65" s="163" t="s">
        <v>51</v>
      </c>
      <c r="E65" s="169"/>
      <c r="F65" s="169"/>
      <c r="G65" s="163" t="s">
        <v>52</v>
      </c>
      <c r="H65" s="169"/>
      <c r="I65" s="169"/>
      <c r="J65" s="169"/>
      <c r="K65" s="169"/>
      <c r="L65" s="63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</row>
    <row r="66">
      <c r="B66" s="20"/>
      <c r="L66" s="20"/>
    </row>
    <row r="67">
      <c r="B67" s="20"/>
      <c r="L67" s="20"/>
    </row>
    <row r="68">
      <c r="B68" s="20"/>
      <c r="L68" s="20"/>
    </row>
    <row r="69">
      <c r="B69" s="20"/>
      <c r="L69" s="20"/>
    </row>
    <row r="70">
      <c r="B70" s="20"/>
      <c r="L70" s="20"/>
    </row>
    <row r="71">
      <c r="B71" s="20"/>
      <c r="L71" s="20"/>
    </row>
    <row r="72">
      <c r="B72" s="20"/>
      <c r="L72" s="20"/>
    </row>
    <row r="73">
      <c r="B73" s="20"/>
      <c r="L73" s="20"/>
    </row>
    <row r="74">
      <c r="B74" s="20"/>
      <c r="L74" s="20"/>
    </row>
    <row r="75">
      <c r="B75" s="20"/>
      <c r="L75" s="20"/>
    </row>
    <row r="76" s="2" customFormat="1">
      <c r="A76" s="38"/>
      <c r="B76" s="44"/>
      <c r="C76" s="38"/>
      <c r="D76" s="165" t="s">
        <v>49</v>
      </c>
      <c r="E76" s="166"/>
      <c r="F76" s="167" t="s">
        <v>50</v>
      </c>
      <c r="G76" s="165" t="s">
        <v>49</v>
      </c>
      <c r="H76" s="166"/>
      <c r="I76" s="166"/>
      <c r="J76" s="168" t="s">
        <v>50</v>
      </c>
      <c r="K76" s="166"/>
      <c r="L76" s="63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</row>
    <row r="77" s="2" customFormat="1" ht="14.4" customHeight="1">
      <c r="A77" s="38"/>
      <c r="B77" s="170"/>
      <c r="C77" s="171"/>
      <c r="D77" s="171"/>
      <c r="E77" s="171"/>
      <c r="F77" s="171"/>
      <c r="G77" s="171"/>
      <c r="H77" s="171"/>
      <c r="I77" s="171"/>
      <c r="J77" s="171"/>
      <c r="K77" s="171"/>
      <c r="L77" s="63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</row>
    <row r="81" s="2" customFormat="1" ht="6.96" customHeight="1">
      <c r="A81" s="38"/>
      <c r="B81" s="172"/>
      <c r="C81" s="173"/>
      <c r="D81" s="173"/>
      <c r="E81" s="173"/>
      <c r="F81" s="173"/>
      <c r="G81" s="173"/>
      <c r="H81" s="173"/>
      <c r="I81" s="173"/>
      <c r="J81" s="173"/>
      <c r="K81" s="173"/>
      <c r="L81" s="63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</row>
    <row r="82" s="2" customFormat="1" ht="24.96" customHeight="1">
      <c r="A82" s="38"/>
      <c r="B82" s="39"/>
      <c r="C82" s="23" t="s">
        <v>104</v>
      </c>
      <c r="D82" s="40"/>
      <c r="E82" s="40"/>
      <c r="F82" s="40"/>
      <c r="G82" s="40"/>
      <c r="H82" s="40"/>
      <c r="I82" s="40"/>
      <c r="J82" s="40"/>
      <c r="K82" s="40"/>
      <c r="L82" s="63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</row>
    <row r="83" s="2" customFormat="1" ht="6.96" customHeight="1">
      <c r="A83" s="38"/>
      <c r="B83" s="39"/>
      <c r="C83" s="40"/>
      <c r="D83" s="40"/>
      <c r="E83" s="40"/>
      <c r="F83" s="40"/>
      <c r="G83" s="40"/>
      <c r="H83" s="40"/>
      <c r="I83" s="40"/>
      <c r="J83" s="40"/>
      <c r="K83" s="40"/>
      <c r="L83" s="63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</row>
    <row r="84" s="2" customFormat="1" ht="12" customHeight="1">
      <c r="A84" s="38"/>
      <c r="B84" s="39"/>
      <c r="C84" s="32" t="s">
        <v>16</v>
      </c>
      <c r="D84" s="40"/>
      <c r="E84" s="40"/>
      <c r="F84" s="40"/>
      <c r="G84" s="40"/>
      <c r="H84" s="40"/>
      <c r="I84" s="40"/>
      <c r="J84" s="40"/>
      <c r="K84" s="40"/>
      <c r="L84" s="63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</row>
    <row r="85" s="2" customFormat="1" ht="16.5" customHeight="1">
      <c r="A85" s="38"/>
      <c r="B85" s="39"/>
      <c r="C85" s="40"/>
      <c r="D85" s="40"/>
      <c r="E85" s="174" t="str">
        <f>E7</f>
        <v>ZŠ Husova</v>
      </c>
      <c r="F85" s="32"/>
      <c r="G85" s="32"/>
      <c r="H85" s="32"/>
      <c r="I85" s="40"/>
      <c r="J85" s="40"/>
      <c r="K85" s="40"/>
      <c r="L85" s="63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</row>
    <row r="86" s="2" customFormat="1" ht="12" customHeight="1">
      <c r="A86" s="38"/>
      <c r="B86" s="39"/>
      <c r="C86" s="32" t="s">
        <v>101</v>
      </c>
      <c r="D86" s="40"/>
      <c r="E86" s="40"/>
      <c r="F86" s="40"/>
      <c r="G86" s="40"/>
      <c r="H86" s="40"/>
      <c r="I86" s="40"/>
      <c r="J86" s="40"/>
      <c r="K86" s="40"/>
      <c r="L86" s="63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</row>
    <row r="87" s="2" customFormat="1" ht="16.5" customHeight="1">
      <c r="A87" s="38"/>
      <c r="B87" s="39"/>
      <c r="C87" s="40"/>
      <c r="D87" s="40"/>
      <c r="E87" s="76" t="str">
        <f>E9</f>
        <v>A01 - Stavebně konstrukční část a PBŘ</v>
      </c>
      <c r="F87" s="40"/>
      <c r="G87" s="40"/>
      <c r="H87" s="40"/>
      <c r="I87" s="40"/>
      <c r="J87" s="40"/>
      <c r="K87" s="40"/>
      <c r="L87" s="63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</row>
    <row r="88" s="2" customFormat="1" ht="6.96" customHeight="1">
      <c r="A88" s="38"/>
      <c r="B88" s="39"/>
      <c r="C88" s="40"/>
      <c r="D88" s="40"/>
      <c r="E88" s="40"/>
      <c r="F88" s="40"/>
      <c r="G88" s="40"/>
      <c r="H88" s="40"/>
      <c r="I88" s="40"/>
      <c r="J88" s="40"/>
      <c r="K88" s="40"/>
      <c r="L88" s="63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</row>
    <row r="89" s="2" customFormat="1" ht="12" customHeight="1">
      <c r="A89" s="38"/>
      <c r="B89" s="39"/>
      <c r="C89" s="32" t="s">
        <v>20</v>
      </c>
      <c r="D89" s="40"/>
      <c r="E89" s="40"/>
      <c r="F89" s="27" t="str">
        <f>F12</f>
        <v xml:space="preserve"> </v>
      </c>
      <c r="G89" s="40"/>
      <c r="H89" s="40"/>
      <c r="I89" s="32" t="s">
        <v>22</v>
      </c>
      <c r="J89" s="79" t="str">
        <f>IF(J12="","",J12)</f>
        <v>30. 1. 2022</v>
      </c>
      <c r="K89" s="40"/>
      <c r="L89" s="63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</row>
    <row r="90" s="2" customFormat="1" ht="6.96" customHeight="1">
      <c r="A90" s="38"/>
      <c r="B90" s="39"/>
      <c r="C90" s="40"/>
      <c r="D90" s="40"/>
      <c r="E90" s="40"/>
      <c r="F90" s="40"/>
      <c r="G90" s="40"/>
      <c r="H90" s="40"/>
      <c r="I90" s="40"/>
      <c r="J90" s="40"/>
      <c r="K90" s="40"/>
      <c r="L90" s="63"/>
      <c r="S90" s="38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</row>
    <row r="91" s="2" customFormat="1" ht="15.15" customHeight="1">
      <c r="A91" s="38"/>
      <c r="B91" s="39"/>
      <c r="C91" s="32" t="s">
        <v>24</v>
      </c>
      <c r="D91" s="40"/>
      <c r="E91" s="40"/>
      <c r="F91" s="27" t="str">
        <f>E15</f>
        <v xml:space="preserve"> </v>
      </c>
      <c r="G91" s="40"/>
      <c r="H91" s="40"/>
      <c r="I91" s="32" t="s">
        <v>29</v>
      </c>
      <c r="J91" s="36" t="str">
        <f>E21</f>
        <v xml:space="preserve"> </v>
      </c>
      <c r="K91" s="40"/>
      <c r="L91" s="63"/>
      <c r="S91" s="38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</row>
    <row r="92" s="2" customFormat="1" ht="15.15" customHeight="1">
      <c r="A92" s="38"/>
      <c r="B92" s="39"/>
      <c r="C92" s="32" t="s">
        <v>27</v>
      </c>
      <c r="D92" s="40"/>
      <c r="E92" s="40"/>
      <c r="F92" s="27" t="str">
        <f>IF(E18="","",E18)</f>
        <v>Vyplň údaj</v>
      </c>
      <c r="G92" s="40"/>
      <c r="H92" s="40"/>
      <c r="I92" s="32" t="s">
        <v>31</v>
      </c>
      <c r="J92" s="36" t="str">
        <f>E24</f>
        <v xml:space="preserve"> </v>
      </c>
      <c r="K92" s="40"/>
      <c r="L92" s="63"/>
      <c r="S92" s="38"/>
      <c r="T92" s="38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</row>
    <row r="93" s="2" customFormat="1" ht="10.32" customHeight="1">
      <c r="A93" s="38"/>
      <c r="B93" s="39"/>
      <c r="C93" s="40"/>
      <c r="D93" s="40"/>
      <c r="E93" s="40"/>
      <c r="F93" s="40"/>
      <c r="G93" s="40"/>
      <c r="H93" s="40"/>
      <c r="I93" s="40"/>
      <c r="J93" s="40"/>
      <c r="K93" s="40"/>
      <c r="L93" s="63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</row>
    <row r="94" s="2" customFormat="1" ht="29.28" customHeight="1">
      <c r="A94" s="38"/>
      <c r="B94" s="39"/>
      <c r="C94" s="175" t="s">
        <v>105</v>
      </c>
      <c r="D94" s="176"/>
      <c r="E94" s="176"/>
      <c r="F94" s="176"/>
      <c r="G94" s="176"/>
      <c r="H94" s="176"/>
      <c r="I94" s="176"/>
      <c r="J94" s="177" t="s">
        <v>106</v>
      </c>
      <c r="K94" s="176"/>
      <c r="L94" s="63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</row>
    <row r="95" s="2" customFormat="1" ht="10.32" customHeight="1">
      <c r="A95" s="38"/>
      <c r="B95" s="39"/>
      <c r="C95" s="40"/>
      <c r="D95" s="40"/>
      <c r="E95" s="40"/>
      <c r="F95" s="40"/>
      <c r="G95" s="40"/>
      <c r="H95" s="40"/>
      <c r="I95" s="40"/>
      <c r="J95" s="40"/>
      <c r="K95" s="40"/>
      <c r="L95" s="63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</row>
    <row r="96" s="2" customFormat="1" ht="22.8" customHeight="1">
      <c r="A96" s="38"/>
      <c r="B96" s="39"/>
      <c r="C96" s="178" t="s">
        <v>107</v>
      </c>
      <c r="D96" s="40"/>
      <c r="E96" s="40"/>
      <c r="F96" s="40"/>
      <c r="G96" s="40"/>
      <c r="H96" s="40"/>
      <c r="I96" s="40"/>
      <c r="J96" s="110">
        <f>J130</f>
        <v>0</v>
      </c>
      <c r="K96" s="40"/>
      <c r="L96" s="63"/>
      <c r="S96" s="38"/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  <c r="AU96" s="17" t="s">
        <v>108</v>
      </c>
    </row>
    <row r="97" s="9" customFormat="1" ht="24.96" customHeight="1">
      <c r="A97" s="9"/>
      <c r="B97" s="179"/>
      <c r="C97" s="180"/>
      <c r="D97" s="181" t="s">
        <v>109</v>
      </c>
      <c r="E97" s="182"/>
      <c r="F97" s="182"/>
      <c r="G97" s="182"/>
      <c r="H97" s="182"/>
      <c r="I97" s="182"/>
      <c r="J97" s="183">
        <f>J131</f>
        <v>0</v>
      </c>
      <c r="K97" s="180"/>
      <c r="L97" s="184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185"/>
      <c r="C98" s="186"/>
      <c r="D98" s="187" t="s">
        <v>233</v>
      </c>
      <c r="E98" s="188"/>
      <c r="F98" s="188"/>
      <c r="G98" s="188"/>
      <c r="H98" s="188"/>
      <c r="I98" s="188"/>
      <c r="J98" s="189">
        <f>J132</f>
        <v>0</v>
      </c>
      <c r="K98" s="186"/>
      <c r="L98" s="19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10" customFormat="1" ht="19.92" customHeight="1">
      <c r="A99" s="10"/>
      <c r="B99" s="185"/>
      <c r="C99" s="186"/>
      <c r="D99" s="187" t="s">
        <v>110</v>
      </c>
      <c r="E99" s="188"/>
      <c r="F99" s="188"/>
      <c r="G99" s="188"/>
      <c r="H99" s="188"/>
      <c r="I99" s="188"/>
      <c r="J99" s="189">
        <f>J164</f>
        <v>0</v>
      </c>
      <c r="K99" s="186"/>
      <c r="L99" s="19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s="10" customFormat="1" ht="19.92" customHeight="1">
      <c r="A100" s="10"/>
      <c r="B100" s="185"/>
      <c r="C100" s="186"/>
      <c r="D100" s="187" t="s">
        <v>234</v>
      </c>
      <c r="E100" s="188"/>
      <c r="F100" s="188"/>
      <c r="G100" s="188"/>
      <c r="H100" s="188"/>
      <c r="I100" s="188"/>
      <c r="J100" s="189">
        <f>J176</f>
        <v>0</v>
      </c>
      <c r="K100" s="186"/>
      <c r="L100" s="19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9" customFormat="1" ht="24.96" customHeight="1">
      <c r="A101" s="9"/>
      <c r="B101" s="179"/>
      <c r="C101" s="180"/>
      <c r="D101" s="181" t="s">
        <v>112</v>
      </c>
      <c r="E101" s="182"/>
      <c r="F101" s="182"/>
      <c r="G101" s="182"/>
      <c r="H101" s="182"/>
      <c r="I101" s="182"/>
      <c r="J101" s="183">
        <f>J178</f>
        <v>0</v>
      </c>
      <c r="K101" s="180"/>
      <c r="L101" s="184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</row>
    <row r="102" s="10" customFormat="1" ht="19.92" customHeight="1">
      <c r="A102" s="10"/>
      <c r="B102" s="185"/>
      <c r="C102" s="186"/>
      <c r="D102" s="187" t="s">
        <v>235</v>
      </c>
      <c r="E102" s="188"/>
      <c r="F102" s="188"/>
      <c r="G102" s="188"/>
      <c r="H102" s="188"/>
      <c r="I102" s="188"/>
      <c r="J102" s="189">
        <f>J179</f>
        <v>0</v>
      </c>
      <c r="K102" s="186"/>
      <c r="L102" s="19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10" customFormat="1" ht="19.92" customHeight="1">
      <c r="A103" s="10"/>
      <c r="B103" s="185"/>
      <c r="C103" s="186"/>
      <c r="D103" s="187" t="s">
        <v>113</v>
      </c>
      <c r="E103" s="188"/>
      <c r="F103" s="188"/>
      <c r="G103" s="188"/>
      <c r="H103" s="188"/>
      <c r="I103" s="188"/>
      <c r="J103" s="189">
        <f>J200</f>
        <v>0</v>
      </c>
      <c r="K103" s="186"/>
      <c r="L103" s="19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s="10" customFormat="1" ht="19.92" customHeight="1">
      <c r="A104" s="10"/>
      <c r="B104" s="185"/>
      <c r="C104" s="186"/>
      <c r="D104" s="187" t="s">
        <v>236</v>
      </c>
      <c r="E104" s="188"/>
      <c r="F104" s="188"/>
      <c r="G104" s="188"/>
      <c r="H104" s="188"/>
      <c r="I104" s="188"/>
      <c r="J104" s="189">
        <f>J229</f>
        <v>0</v>
      </c>
      <c r="K104" s="186"/>
      <c r="L104" s="19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</row>
    <row r="105" s="10" customFormat="1" ht="19.92" customHeight="1">
      <c r="A105" s="10"/>
      <c r="B105" s="185"/>
      <c r="C105" s="186"/>
      <c r="D105" s="187" t="s">
        <v>114</v>
      </c>
      <c r="E105" s="188"/>
      <c r="F105" s="188"/>
      <c r="G105" s="188"/>
      <c r="H105" s="188"/>
      <c r="I105" s="188"/>
      <c r="J105" s="189">
        <f>J281</f>
        <v>0</v>
      </c>
      <c r="K105" s="186"/>
      <c r="L105" s="19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</row>
    <row r="106" s="10" customFormat="1" ht="19.92" customHeight="1">
      <c r="A106" s="10"/>
      <c r="B106" s="185"/>
      <c r="C106" s="186"/>
      <c r="D106" s="187" t="s">
        <v>237</v>
      </c>
      <c r="E106" s="188"/>
      <c r="F106" s="188"/>
      <c r="G106" s="188"/>
      <c r="H106" s="188"/>
      <c r="I106" s="188"/>
      <c r="J106" s="189">
        <f>J283</f>
        <v>0</v>
      </c>
      <c r="K106" s="186"/>
      <c r="L106" s="19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</row>
    <row r="107" s="10" customFormat="1" ht="19.92" customHeight="1">
      <c r="A107" s="10"/>
      <c r="B107" s="185"/>
      <c r="C107" s="186"/>
      <c r="D107" s="187" t="s">
        <v>115</v>
      </c>
      <c r="E107" s="188"/>
      <c r="F107" s="188"/>
      <c r="G107" s="188"/>
      <c r="H107" s="188"/>
      <c r="I107" s="188"/>
      <c r="J107" s="189">
        <f>J287</f>
        <v>0</v>
      </c>
      <c r="K107" s="186"/>
      <c r="L107" s="19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</row>
    <row r="108" s="10" customFormat="1" ht="19.92" customHeight="1">
      <c r="A108" s="10"/>
      <c r="B108" s="185"/>
      <c r="C108" s="186"/>
      <c r="D108" s="187" t="s">
        <v>238</v>
      </c>
      <c r="E108" s="188"/>
      <c r="F108" s="188"/>
      <c r="G108" s="188"/>
      <c r="H108" s="188"/>
      <c r="I108" s="188"/>
      <c r="J108" s="189">
        <f>J309</f>
        <v>0</v>
      </c>
      <c r="K108" s="186"/>
      <c r="L108" s="19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</row>
    <row r="109" s="10" customFormat="1" ht="19.92" customHeight="1">
      <c r="A109" s="10"/>
      <c r="B109" s="185"/>
      <c r="C109" s="186"/>
      <c r="D109" s="187" t="s">
        <v>239</v>
      </c>
      <c r="E109" s="188"/>
      <c r="F109" s="188"/>
      <c r="G109" s="188"/>
      <c r="H109" s="188"/>
      <c r="I109" s="188"/>
      <c r="J109" s="189">
        <f>J326</f>
        <v>0</v>
      </c>
      <c r="K109" s="186"/>
      <c r="L109" s="19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</row>
    <row r="110" s="10" customFormat="1" ht="19.92" customHeight="1">
      <c r="A110" s="10"/>
      <c r="B110" s="185"/>
      <c r="C110" s="186"/>
      <c r="D110" s="187" t="s">
        <v>240</v>
      </c>
      <c r="E110" s="188"/>
      <c r="F110" s="188"/>
      <c r="G110" s="188"/>
      <c r="H110" s="188"/>
      <c r="I110" s="188"/>
      <c r="J110" s="189">
        <f>J342</f>
        <v>0</v>
      </c>
      <c r="K110" s="186"/>
      <c r="L110" s="19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</row>
    <row r="111" s="2" customFormat="1" ht="21.84" customHeight="1">
      <c r="A111" s="38"/>
      <c r="B111" s="39"/>
      <c r="C111" s="40"/>
      <c r="D111" s="40"/>
      <c r="E111" s="40"/>
      <c r="F111" s="40"/>
      <c r="G111" s="40"/>
      <c r="H111" s="40"/>
      <c r="I111" s="40"/>
      <c r="J111" s="40"/>
      <c r="K111" s="40"/>
      <c r="L111" s="63"/>
      <c r="S111" s="38"/>
      <c r="T111" s="38"/>
      <c r="U111" s="38"/>
      <c r="V111" s="38"/>
      <c r="W111" s="38"/>
      <c r="X111" s="38"/>
      <c r="Y111" s="38"/>
      <c r="Z111" s="38"/>
      <c r="AA111" s="38"/>
      <c r="AB111" s="38"/>
      <c r="AC111" s="38"/>
      <c r="AD111" s="38"/>
      <c r="AE111" s="38"/>
    </row>
    <row r="112" s="2" customFormat="1" ht="6.96" customHeight="1">
      <c r="A112" s="38"/>
      <c r="B112" s="66"/>
      <c r="C112" s="67"/>
      <c r="D112" s="67"/>
      <c r="E112" s="67"/>
      <c r="F112" s="67"/>
      <c r="G112" s="67"/>
      <c r="H112" s="67"/>
      <c r="I112" s="67"/>
      <c r="J112" s="67"/>
      <c r="K112" s="67"/>
      <c r="L112" s="63"/>
      <c r="S112" s="38"/>
      <c r="T112" s="38"/>
      <c r="U112" s="38"/>
      <c r="V112" s="38"/>
      <c r="W112" s="38"/>
      <c r="X112" s="38"/>
      <c r="Y112" s="38"/>
      <c r="Z112" s="38"/>
      <c r="AA112" s="38"/>
      <c r="AB112" s="38"/>
      <c r="AC112" s="38"/>
      <c r="AD112" s="38"/>
      <c r="AE112" s="38"/>
    </row>
    <row r="116" s="2" customFormat="1" ht="6.96" customHeight="1">
      <c r="A116" s="38"/>
      <c r="B116" s="68"/>
      <c r="C116" s="69"/>
      <c r="D116" s="69"/>
      <c r="E116" s="69"/>
      <c r="F116" s="69"/>
      <c r="G116" s="69"/>
      <c r="H116" s="69"/>
      <c r="I116" s="69"/>
      <c r="J116" s="69"/>
      <c r="K116" s="69"/>
      <c r="L116" s="63"/>
      <c r="S116" s="38"/>
      <c r="T116" s="38"/>
      <c r="U116" s="38"/>
      <c r="V116" s="38"/>
      <c r="W116" s="38"/>
      <c r="X116" s="38"/>
      <c r="Y116" s="38"/>
      <c r="Z116" s="38"/>
      <c r="AA116" s="38"/>
      <c r="AB116" s="38"/>
      <c r="AC116" s="38"/>
      <c r="AD116" s="38"/>
      <c r="AE116" s="38"/>
    </row>
    <row r="117" s="2" customFormat="1" ht="24.96" customHeight="1">
      <c r="A117" s="38"/>
      <c r="B117" s="39"/>
      <c r="C117" s="23" t="s">
        <v>117</v>
      </c>
      <c r="D117" s="40"/>
      <c r="E117" s="40"/>
      <c r="F117" s="40"/>
      <c r="G117" s="40"/>
      <c r="H117" s="40"/>
      <c r="I117" s="40"/>
      <c r="J117" s="40"/>
      <c r="K117" s="40"/>
      <c r="L117" s="63"/>
      <c r="S117" s="38"/>
      <c r="T117" s="38"/>
      <c r="U117" s="38"/>
      <c r="V117" s="38"/>
      <c r="W117" s="38"/>
      <c r="X117" s="38"/>
      <c r="Y117" s="38"/>
      <c r="Z117" s="38"/>
      <c r="AA117" s="38"/>
      <c r="AB117" s="38"/>
      <c r="AC117" s="38"/>
      <c r="AD117" s="38"/>
      <c r="AE117" s="38"/>
    </row>
    <row r="118" s="2" customFormat="1" ht="6.96" customHeight="1">
      <c r="A118" s="38"/>
      <c r="B118" s="39"/>
      <c r="C118" s="40"/>
      <c r="D118" s="40"/>
      <c r="E118" s="40"/>
      <c r="F118" s="40"/>
      <c r="G118" s="40"/>
      <c r="H118" s="40"/>
      <c r="I118" s="40"/>
      <c r="J118" s="40"/>
      <c r="K118" s="40"/>
      <c r="L118" s="63"/>
      <c r="S118" s="38"/>
      <c r="T118" s="38"/>
      <c r="U118" s="38"/>
      <c r="V118" s="38"/>
      <c r="W118" s="38"/>
      <c r="X118" s="38"/>
      <c r="Y118" s="38"/>
      <c r="Z118" s="38"/>
      <c r="AA118" s="38"/>
      <c r="AB118" s="38"/>
      <c r="AC118" s="38"/>
      <c r="AD118" s="38"/>
      <c r="AE118" s="38"/>
    </row>
    <row r="119" s="2" customFormat="1" ht="12" customHeight="1">
      <c r="A119" s="38"/>
      <c r="B119" s="39"/>
      <c r="C119" s="32" t="s">
        <v>16</v>
      </c>
      <c r="D119" s="40"/>
      <c r="E119" s="40"/>
      <c r="F119" s="40"/>
      <c r="G119" s="40"/>
      <c r="H119" s="40"/>
      <c r="I119" s="40"/>
      <c r="J119" s="40"/>
      <c r="K119" s="40"/>
      <c r="L119" s="63"/>
      <c r="S119" s="38"/>
      <c r="T119" s="38"/>
      <c r="U119" s="38"/>
      <c r="V119" s="38"/>
      <c r="W119" s="38"/>
      <c r="X119" s="38"/>
      <c r="Y119" s="38"/>
      <c r="Z119" s="38"/>
      <c r="AA119" s="38"/>
      <c r="AB119" s="38"/>
      <c r="AC119" s="38"/>
      <c r="AD119" s="38"/>
      <c r="AE119" s="38"/>
    </row>
    <row r="120" s="2" customFormat="1" ht="16.5" customHeight="1">
      <c r="A120" s="38"/>
      <c r="B120" s="39"/>
      <c r="C120" s="40"/>
      <c r="D120" s="40"/>
      <c r="E120" s="174" t="str">
        <f>E7</f>
        <v>ZŠ Husova</v>
      </c>
      <c r="F120" s="32"/>
      <c r="G120" s="32"/>
      <c r="H120" s="32"/>
      <c r="I120" s="40"/>
      <c r="J120" s="40"/>
      <c r="K120" s="40"/>
      <c r="L120" s="63"/>
      <c r="S120" s="38"/>
      <c r="T120" s="38"/>
      <c r="U120" s="38"/>
      <c r="V120" s="38"/>
      <c r="W120" s="38"/>
      <c r="X120" s="38"/>
      <c r="Y120" s="38"/>
      <c r="Z120" s="38"/>
      <c r="AA120" s="38"/>
      <c r="AB120" s="38"/>
      <c r="AC120" s="38"/>
      <c r="AD120" s="38"/>
      <c r="AE120" s="38"/>
    </row>
    <row r="121" s="2" customFormat="1" ht="12" customHeight="1">
      <c r="A121" s="38"/>
      <c r="B121" s="39"/>
      <c r="C121" s="32" t="s">
        <v>101</v>
      </c>
      <c r="D121" s="40"/>
      <c r="E121" s="40"/>
      <c r="F121" s="40"/>
      <c r="G121" s="40"/>
      <c r="H121" s="40"/>
      <c r="I121" s="40"/>
      <c r="J121" s="40"/>
      <c r="K121" s="40"/>
      <c r="L121" s="63"/>
      <c r="S121" s="38"/>
      <c r="T121" s="38"/>
      <c r="U121" s="38"/>
      <c r="V121" s="38"/>
      <c r="W121" s="38"/>
      <c r="X121" s="38"/>
      <c r="Y121" s="38"/>
      <c r="Z121" s="38"/>
      <c r="AA121" s="38"/>
      <c r="AB121" s="38"/>
      <c r="AC121" s="38"/>
      <c r="AD121" s="38"/>
      <c r="AE121" s="38"/>
    </row>
    <row r="122" s="2" customFormat="1" ht="16.5" customHeight="1">
      <c r="A122" s="38"/>
      <c r="B122" s="39"/>
      <c r="C122" s="40"/>
      <c r="D122" s="40"/>
      <c r="E122" s="76" t="str">
        <f>E9</f>
        <v>A01 - Stavebně konstrukční část a PBŘ</v>
      </c>
      <c r="F122" s="40"/>
      <c r="G122" s="40"/>
      <c r="H122" s="40"/>
      <c r="I122" s="40"/>
      <c r="J122" s="40"/>
      <c r="K122" s="40"/>
      <c r="L122" s="63"/>
      <c r="S122" s="38"/>
      <c r="T122" s="38"/>
      <c r="U122" s="38"/>
      <c r="V122" s="38"/>
      <c r="W122" s="38"/>
      <c r="X122" s="38"/>
      <c r="Y122" s="38"/>
      <c r="Z122" s="38"/>
      <c r="AA122" s="38"/>
      <c r="AB122" s="38"/>
      <c r="AC122" s="38"/>
      <c r="AD122" s="38"/>
      <c r="AE122" s="38"/>
    </row>
    <row r="123" s="2" customFormat="1" ht="6.96" customHeight="1">
      <c r="A123" s="38"/>
      <c r="B123" s="39"/>
      <c r="C123" s="40"/>
      <c r="D123" s="40"/>
      <c r="E123" s="40"/>
      <c r="F123" s="40"/>
      <c r="G123" s="40"/>
      <c r="H123" s="40"/>
      <c r="I123" s="40"/>
      <c r="J123" s="40"/>
      <c r="K123" s="40"/>
      <c r="L123" s="63"/>
      <c r="S123" s="38"/>
      <c r="T123" s="38"/>
      <c r="U123" s="38"/>
      <c r="V123" s="38"/>
      <c r="W123" s="38"/>
      <c r="X123" s="38"/>
      <c r="Y123" s="38"/>
      <c r="Z123" s="38"/>
      <c r="AA123" s="38"/>
      <c r="AB123" s="38"/>
      <c r="AC123" s="38"/>
      <c r="AD123" s="38"/>
      <c r="AE123" s="38"/>
    </row>
    <row r="124" s="2" customFormat="1" ht="12" customHeight="1">
      <c r="A124" s="38"/>
      <c r="B124" s="39"/>
      <c r="C124" s="32" t="s">
        <v>20</v>
      </c>
      <c r="D124" s="40"/>
      <c r="E124" s="40"/>
      <c r="F124" s="27" t="str">
        <f>F12</f>
        <v xml:space="preserve"> </v>
      </c>
      <c r="G124" s="40"/>
      <c r="H124" s="40"/>
      <c r="I124" s="32" t="s">
        <v>22</v>
      </c>
      <c r="J124" s="79" t="str">
        <f>IF(J12="","",J12)</f>
        <v>30. 1. 2022</v>
      </c>
      <c r="K124" s="40"/>
      <c r="L124" s="63"/>
      <c r="S124" s="38"/>
      <c r="T124" s="38"/>
      <c r="U124" s="38"/>
      <c r="V124" s="38"/>
      <c r="W124" s="38"/>
      <c r="X124" s="38"/>
      <c r="Y124" s="38"/>
      <c r="Z124" s="38"/>
      <c r="AA124" s="38"/>
      <c r="AB124" s="38"/>
      <c r="AC124" s="38"/>
      <c r="AD124" s="38"/>
      <c r="AE124" s="38"/>
    </row>
    <row r="125" s="2" customFormat="1" ht="6.96" customHeight="1">
      <c r="A125" s="38"/>
      <c r="B125" s="39"/>
      <c r="C125" s="40"/>
      <c r="D125" s="40"/>
      <c r="E125" s="40"/>
      <c r="F125" s="40"/>
      <c r="G125" s="40"/>
      <c r="H125" s="40"/>
      <c r="I125" s="40"/>
      <c r="J125" s="40"/>
      <c r="K125" s="40"/>
      <c r="L125" s="63"/>
      <c r="S125" s="38"/>
      <c r="T125" s="38"/>
      <c r="U125" s="38"/>
      <c r="V125" s="38"/>
      <c r="W125" s="38"/>
      <c r="X125" s="38"/>
      <c r="Y125" s="38"/>
      <c r="Z125" s="38"/>
      <c r="AA125" s="38"/>
      <c r="AB125" s="38"/>
      <c r="AC125" s="38"/>
      <c r="AD125" s="38"/>
      <c r="AE125" s="38"/>
    </row>
    <row r="126" s="2" customFormat="1" ht="15.15" customHeight="1">
      <c r="A126" s="38"/>
      <c r="B126" s="39"/>
      <c r="C126" s="32" t="s">
        <v>24</v>
      </c>
      <c r="D126" s="40"/>
      <c r="E126" s="40"/>
      <c r="F126" s="27" t="str">
        <f>E15</f>
        <v xml:space="preserve"> </v>
      </c>
      <c r="G126" s="40"/>
      <c r="H126" s="40"/>
      <c r="I126" s="32" t="s">
        <v>29</v>
      </c>
      <c r="J126" s="36" t="str">
        <f>E21</f>
        <v xml:space="preserve"> </v>
      </c>
      <c r="K126" s="40"/>
      <c r="L126" s="63"/>
      <c r="S126" s="38"/>
      <c r="T126" s="38"/>
      <c r="U126" s="38"/>
      <c r="V126" s="38"/>
      <c r="W126" s="38"/>
      <c r="X126" s="38"/>
      <c r="Y126" s="38"/>
      <c r="Z126" s="38"/>
      <c r="AA126" s="38"/>
      <c r="AB126" s="38"/>
      <c r="AC126" s="38"/>
      <c r="AD126" s="38"/>
      <c r="AE126" s="38"/>
    </row>
    <row r="127" s="2" customFormat="1" ht="15.15" customHeight="1">
      <c r="A127" s="38"/>
      <c r="B127" s="39"/>
      <c r="C127" s="32" t="s">
        <v>27</v>
      </c>
      <c r="D127" s="40"/>
      <c r="E127" s="40"/>
      <c r="F127" s="27" t="str">
        <f>IF(E18="","",E18)</f>
        <v>Vyplň údaj</v>
      </c>
      <c r="G127" s="40"/>
      <c r="H127" s="40"/>
      <c r="I127" s="32" t="s">
        <v>31</v>
      </c>
      <c r="J127" s="36" t="str">
        <f>E24</f>
        <v xml:space="preserve"> </v>
      </c>
      <c r="K127" s="40"/>
      <c r="L127" s="63"/>
      <c r="S127" s="38"/>
      <c r="T127" s="38"/>
      <c r="U127" s="38"/>
      <c r="V127" s="38"/>
      <c r="W127" s="38"/>
      <c r="X127" s="38"/>
      <c r="Y127" s="38"/>
      <c r="Z127" s="38"/>
      <c r="AA127" s="38"/>
      <c r="AB127" s="38"/>
      <c r="AC127" s="38"/>
      <c r="AD127" s="38"/>
      <c r="AE127" s="38"/>
    </row>
    <row r="128" s="2" customFormat="1" ht="10.32" customHeight="1">
      <c r="A128" s="38"/>
      <c r="B128" s="39"/>
      <c r="C128" s="40"/>
      <c r="D128" s="40"/>
      <c r="E128" s="40"/>
      <c r="F128" s="40"/>
      <c r="G128" s="40"/>
      <c r="H128" s="40"/>
      <c r="I128" s="40"/>
      <c r="J128" s="40"/>
      <c r="K128" s="40"/>
      <c r="L128" s="63"/>
      <c r="S128" s="38"/>
      <c r="T128" s="38"/>
      <c r="U128" s="38"/>
      <c r="V128" s="38"/>
      <c r="W128" s="38"/>
      <c r="X128" s="38"/>
      <c r="Y128" s="38"/>
      <c r="Z128" s="38"/>
      <c r="AA128" s="38"/>
      <c r="AB128" s="38"/>
      <c r="AC128" s="38"/>
      <c r="AD128" s="38"/>
      <c r="AE128" s="38"/>
    </row>
    <row r="129" s="11" customFormat="1" ht="29.28" customHeight="1">
      <c r="A129" s="191"/>
      <c r="B129" s="192"/>
      <c r="C129" s="193" t="s">
        <v>118</v>
      </c>
      <c r="D129" s="194" t="s">
        <v>59</v>
      </c>
      <c r="E129" s="194" t="s">
        <v>55</v>
      </c>
      <c r="F129" s="194" t="s">
        <v>56</v>
      </c>
      <c r="G129" s="194" t="s">
        <v>119</v>
      </c>
      <c r="H129" s="194" t="s">
        <v>120</v>
      </c>
      <c r="I129" s="194" t="s">
        <v>121</v>
      </c>
      <c r="J129" s="194" t="s">
        <v>106</v>
      </c>
      <c r="K129" s="195" t="s">
        <v>122</v>
      </c>
      <c r="L129" s="196"/>
      <c r="M129" s="100" t="s">
        <v>1</v>
      </c>
      <c r="N129" s="101" t="s">
        <v>38</v>
      </c>
      <c r="O129" s="101" t="s">
        <v>123</v>
      </c>
      <c r="P129" s="101" t="s">
        <v>124</v>
      </c>
      <c r="Q129" s="101" t="s">
        <v>125</v>
      </c>
      <c r="R129" s="101" t="s">
        <v>126</v>
      </c>
      <c r="S129" s="101" t="s">
        <v>127</v>
      </c>
      <c r="T129" s="102" t="s">
        <v>128</v>
      </c>
      <c r="U129" s="191"/>
      <c r="V129" s="191"/>
      <c r="W129" s="191"/>
      <c r="X129" s="191"/>
      <c r="Y129" s="191"/>
      <c r="Z129" s="191"/>
      <c r="AA129" s="191"/>
      <c r="AB129" s="191"/>
      <c r="AC129" s="191"/>
      <c r="AD129" s="191"/>
      <c r="AE129" s="191"/>
    </row>
    <row r="130" s="2" customFormat="1" ht="22.8" customHeight="1">
      <c r="A130" s="38"/>
      <c r="B130" s="39"/>
      <c r="C130" s="107" t="s">
        <v>129</v>
      </c>
      <c r="D130" s="40"/>
      <c r="E130" s="40"/>
      <c r="F130" s="40"/>
      <c r="G130" s="40"/>
      <c r="H130" s="40"/>
      <c r="I130" s="40"/>
      <c r="J130" s="197">
        <f>BK130</f>
        <v>0</v>
      </c>
      <c r="K130" s="40"/>
      <c r="L130" s="44"/>
      <c r="M130" s="103"/>
      <c r="N130" s="198"/>
      <c r="O130" s="104"/>
      <c r="P130" s="199">
        <f>P131+P178</f>
        <v>0</v>
      </c>
      <c r="Q130" s="104"/>
      <c r="R130" s="199">
        <f>R131+R178</f>
        <v>38.034282400000002</v>
      </c>
      <c r="S130" s="104"/>
      <c r="T130" s="200">
        <f>T131+T178</f>
        <v>0</v>
      </c>
      <c r="U130" s="38"/>
      <c r="V130" s="38"/>
      <c r="W130" s="38"/>
      <c r="X130" s="38"/>
      <c r="Y130" s="38"/>
      <c r="Z130" s="38"/>
      <c r="AA130" s="38"/>
      <c r="AB130" s="38"/>
      <c r="AC130" s="38"/>
      <c r="AD130" s="38"/>
      <c r="AE130" s="38"/>
      <c r="AT130" s="17" t="s">
        <v>73</v>
      </c>
      <c r="AU130" s="17" t="s">
        <v>108</v>
      </c>
      <c r="BK130" s="201">
        <f>BK131+BK178</f>
        <v>0</v>
      </c>
    </row>
    <row r="131" s="12" customFormat="1" ht="25.92" customHeight="1">
      <c r="A131" s="12"/>
      <c r="B131" s="202"/>
      <c r="C131" s="203"/>
      <c r="D131" s="204" t="s">
        <v>73</v>
      </c>
      <c r="E131" s="205" t="s">
        <v>130</v>
      </c>
      <c r="F131" s="205" t="s">
        <v>131</v>
      </c>
      <c r="G131" s="203"/>
      <c r="H131" s="203"/>
      <c r="I131" s="206"/>
      <c r="J131" s="207">
        <f>BK131</f>
        <v>0</v>
      </c>
      <c r="K131" s="203"/>
      <c r="L131" s="208"/>
      <c r="M131" s="209"/>
      <c r="N131" s="210"/>
      <c r="O131" s="210"/>
      <c r="P131" s="211">
        <f>P132+P164+P176</f>
        <v>0</v>
      </c>
      <c r="Q131" s="210"/>
      <c r="R131" s="211">
        <f>R132+R164+R176</f>
        <v>34.156345800000004</v>
      </c>
      <c r="S131" s="210"/>
      <c r="T131" s="212">
        <f>T132+T164+T176</f>
        <v>0</v>
      </c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R131" s="213" t="s">
        <v>82</v>
      </c>
      <c r="AT131" s="214" t="s">
        <v>73</v>
      </c>
      <c r="AU131" s="214" t="s">
        <v>74</v>
      </c>
      <c r="AY131" s="213" t="s">
        <v>132</v>
      </c>
      <c r="BK131" s="215">
        <f>BK132+BK164+BK176</f>
        <v>0</v>
      </c>
    </row>
    <row r="132" s="12" customFormat="1" ht="22.8" customHeight="1">
      <c r="A132" s="12"/>
      <c r="B132" s="202"/>
      <c r="C132" s="203"/>
      <c r="D132" s="204" t="s">
        <v>73</v>
      </c>
      <c r="E132" s="216" t="s">
        <v>170</v>
      </c>
      <c r="F132" s="216" t="s">
        <v>241</v>
      </c>
      <c r="G132" s="203"/>
      <c r="H132" s="203"/>
      <c r="I132" s="206"/>
      <c r="J132" s="217">
        <f>BK132</f>
        <v>0</v>
      </c>
      <c r="K132" s="203"/>
      <c r="L132" s="208"/>
      <c r="M132" s="209"/>
      <c r="N132" s="210"/>
      <c r="O132" s="210"/>
      <c r="P132" s="211">
        <f>SUM(P133:P163)</f>
        <v>0</v>
      </c>
      <c r="Q132" s="210"/>
      <c r="R132" s="211">
        <f>SUM(R133:R163)</f>
        <v>34.142214800000005</v>
      </c>
      <c r="S132" s="210"/>
      <c r="T132" s="212">
        <f>SUM(T133:T163)</f>
        <v>0</v>
      </c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R132" s="213" t="s">
        <v>82</v>
      </c>
      <c r="AT132" s="214" t="s">
        <v>73</v>
      </c>
      <c r="AU132" s="214" t="s">
        <v>82</v>
      </c>
      <c r="AY132" s="213" t="s">
        <v>132</v>
      </c>
      <c r="BK132" s="215">
        <f>SUM(BK133:BK163)</f>
        <v>0</v>
      </c>
    </row>
    <row r="133" s="2" customFormat="1" ht="24.15" customHeight="1">
      <c r="A133" s="38"/>
      <c r="B133" s="39"/>
      <c r="C133" s="218" t="s">
        <v>82</v>
      </c>
      <c r="D133" s="218" t="s">
        <v>135</v>
      </c>
      <c r="E133" s="219" t="s">
        <v>242</v>
      </c>
      <c r="F133" s="220" t="s">
        <v>243</v>
      </c>
      <c r="G133" s="221" t="s">
        <v>150</v>
      </c>
      <c r="H133" s="222">
        <v>228.51900000000001</v>
      </c>
      <c r="I133" s="223"/>
      <c r="J133" s="224">
        <f>ROUND(I133*H133,2)</f>
        <v>0</v>
      </c>
      <c r="K133" s="220" t="s">
        <v>139</v>
      </c>
      <c r="L133" s="44"/>
      <c r="M133" s="225" t="s">
        <v>1</v>
      </c>
      <c r="N133" s="226" t="s">
        <v>39</v>
      </c>
      <c r="O133" s="91"/>
      <c r="P133" s="227">
        <f>O133*H133</f>
        <v>0</v>
      </c>
      <c r="Q133" s="227">
        <v>0.0057000000000000002</v>
      </c>
      <c r="R133" s="227">
        <f>Q133*H133</f>
        <v>1.3025583000000001</v>
      </c>
      <c r="S133" s="227">
        <v>0</v>
      </c>
      <c r="T133" s="228">
        <f>S133*H133</f>
        <v>0</v>
      </c>
      <c r="U133" s="38"/>
      <c r="V133" s="38"/>
      <c r="W133" s="38"/>
      <c r="X133" s="38"/>
      <c r="Y133" s="38"/>
      <c r="Z133" s="38"/>
      <c r="AA133" s="38"/>
      <c r="AB133" s="38"/>
      <c r="AC133" s="38"/>
      <c r="AD133" s="38"/>
      <c r="AE133" s="38"/>
      <c r="AR133" s="229" t="s">
        <v>140</v>
      </c>
      <c r="AT133" s="229" t="s">
        <v>135</v>
      </c>
      <c r="AU133" s="229" t="s">
        <v>84</v>
      </c>
      <c r="AY133" s="17" t="s">
        <v>132</v>
      </c>
      <c r="BE133" s="230">
        <f>IF(N133="základní",J133,0)</f>
        <v>0</v>
      </c>
      <c r="BF133" s="230">
        <f>IF(N133="snížená",J133,0)</f>
        <v>0</v>
      </c>
      <c r="BG133" s="230">
        <f>IF(N133="zákl. přenesená",J133,0)</f>
        <v>0</v>
      </c>
      <c r="BH133" s="230">
        <f>IF(N133="sníž. přenesená",J133,0)</f>
        <v>0</v>
      </c>
      <c r="BI133" s="230">
        <f>IF(N133="nulová",J133,0)</f>
        <v>0</v>
      </c>
      <c r="BJ133" s="17" t="s">
        <v>82</v>
      </c>
      <c r="BK133" s="230">
        <f>ROUND(I133*H133,2)</f>
        <v>0</v>
      </c>
      <c r="BL133" s="17" t="s">
        <v>140</v>
      </c>
      <c r="BM133" s="229" t="s">
        <v>244</v>
      </c>
    </row>
    <row r="134" s="13" customFormat="1">
      <c r="A134" s="13"/>
      <c r="B134" s="231"/>
      <c r="C134" s="232"/>
      <c r="D134" s="233" t="s">
        <v>142</v>
      </c>
      <c r="E134" s="234" t="s">
        <v>1</v>
      </c>
      <c r="F134" s="235" t="s">
        <v>245</v>
      </c>
      <c r="G134" s="232"/>
      <c r="H134" s="234" t="s">
        <v>1</v>
      </c>
      <c r="I134" s="236"/>
      <c r="J134" s="232"/>
      <c r="K134" s="232"/>
      <c r="L134" s="237"/>
      <c r="M134" s="238"/>
      <c r="N134" s="239"/>
      <c r="O134" s="239"/>
      <c r="P134" s="239"/>
      <c r="Q134" s="239"/>
      <c r="R134" s="239"/>
      <c r="S134" s="239"/>
      <c r="T134" s="240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T134" s="241" t="s">
        <v>142</v>
      </c>
      <c r="AU134" s="241" t="s">
        <v>84</v>
      </c>
      <c r="AV134" s="13" t="s">
        <v>82</v>
      </c>
      <c r="AW134" s="13" t="s">
        <v>30</v>
      </c>
      <c r="AX134" s="13" t="s">
        <v>74</v>
      </c>
      <c r="AY134" s="241" t="s">
        <v>132</v>
      </c>
    </row>
    <row r="135" s="13" customFormat="1">
      <c r="A135" s="13"/>
      <c r="B135" s="231"/>
      <c r="C135" s="232"/>
      <c r="D135" s="233" t="s">
        <v>142</v>
      </c>
      <c r="E135" s="234" t="s">
        <v>1</v>
      </c>
      <c r="F135" s="235" t="s">
        <v>246</v>
      </c>
      <c r="G135" s="232"/>
      <c r="H135" s="234" t="s">
        <v>1</v>
      </c>
      <c r="I135" s="236"/>
      <c r="J135" s="232"/>
      <c r="K135" s="232"/>
      <c r="L135" s="237"/>
      <c r="M135" s="238"/>
      <c r="N135" s="239"/>
      <c r="O135" s="239"/>
      <c r="P135" s="239"/>
      <c r="Q135" s="239"/>
      <c r="R135" s="239"/>
      <c r="S135" s="239"/>
      <c r="T135" s="240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T135" s="241" t="s">
        <v>142</v>
      </c>
      <c r="AU135" s="241" t="s">
        <v>84</v>
      </c>
      <c r="AV135" s="13" t="s">
        <v>82</v>
      </c>
      <c r="AW135" s="13" t="s">
        <v>30</v>
      </c>
      <c r="AX135" s="13" t="s">
        <v>74</v>
      </c>
      <c r="AY135" s="241" t="s">
        <v>132</v>
      </c>
    </row>
    <row r="136" s="14" customFormat="1">
      <c r="A136" s="14"/>
      <c r="B136" s="242"/>
      <c r="C136" s="243"/>
      <c r="D136" s="233" t="s">
        <v>142</v>
      </c>
      <c r="E136" s="244" t="s">
        <v>1</v>
      </c>
      <c r="F136" s="245" t="s">
        <v>247</v>
      </c>
      <c r="G136" s="243"/>
      <c r="H136" s="246">
        <v>119.7</v>
      </c>
      <c r="I136" s="247"/>
      <c r="J136" s="243"/>
      <c r="K136" s="243"/>
      <c r="L136" s="248"/>
      <c r="M136" s="249"/>
      <c r="N136" s="250"/>
      <c r="O136" s="250"/>
      <c r="P136" s="250"/>
      <c r="Q136" s="250"/>
      <c r="R136" s="250"/>
      <c r="S136" s="250"/>
      <c r="T136" s="251"/>
      <c r="U136" s="14"/>
      <c r="V136" s="14"/>
      <c r="W136" s="14"/>
      <c r="X136" s="14"/>
      <c r="Y136" s="14"/>
      <c r="Z136" s="14"/>
      <c r="AA136" s="14"/>
      <c r="AB136" s="14"/>
      <c r="AC136" s="14"/>
      <c r="AD136" s="14"/>
      <c r="AE136" s="14"/>
      <c r="AT136" s="252" t="s">
        <v>142</v>
      </c>
      <c r="AU136" s="252" t="s">
        <v>84</v>
      </c>
      <c r="AV136" s="14" t="s">
        <v>84</v>
      </c>
      <c r="AW136" s="14" t="s">
        <v>30</v>
      </c>
      <c r="AX136" s="14" t="s">
        <v>74</v>
      </c>
      <c r="AY136" s="252" t="s">
        <v>132</v>
      </c>
    </row>
    <row r="137" s="14" customFormat="1">
      <c r="A137" s="14"/>
      <c r="B137" s="242"/>
      <c r="C137" s="243"/>
      <c r="D137" s="233" t="s">
        <v>142</v>
      </c>
      <c r="E137" s="244" t="s">
        <v>1</v>
      </c>
      <c r="F137" s="245" t="s">
        <v>248</v>
      </c>
      <c r="G137" s="243"/>
      <c r="H137" s="246">
        <v>-0.33100000000000002</v>
      </c>
      <c r="I137" s="247"/>
      <c r="J137" s="243"/>
      <c r="K137" s="243"/>
      <c r="L137" s="248"/>
      <c r="M137" s="249"/>
      <c r="N137" s="250"/>
      <c r="O137" s="250"/>
      <c r="P137" s="250"/>
      <c r="Q137" s="250"/>
      <c r="R137" s="250"/>
      <c r="S137" s="250"/>
      <c r="T137" s="251"/>
      <c r="U137" s="14"/>
      <c r="V137" s="14"/>
      <c r="W137" s="14"/>
      <c r="X137" s="14"/>
      <c r="Y137" s="14"/>
      <c r="Z137" s="14"/>
      <c r="AA137" s="14"/>
      <c r="AB137" s="14"/>
      <c r="AC137" s="14"/>
      <c r="AD137" s="14"/>
      <c r="AE137" s="14"/>
      <c r="AT137" s="252" t="s">
        <v>142</v>
      </c>
      <c r="AU137" s="252" t="s">
        <v>84</v>
      </c>
      <c r="AV137" s="14" t="s">
        <v>84</v>
      </c>
      <c r="AW137" s="14" t="s">
        <v>30</v>
      </c>
      <c r="AX137" s="14" t="s">
        <v>74</v>
      </c>
      <c r="AY137" s="252" t="s">
        <v>132</v>
      </c>
    </row>
    <row r="138" s="13" customFormat="1">
      <c r="A138" s="13"/>
      <c r="B138" s="231"/>
      <c r="C138" s="232"/>
      <c r="D138" s="233" t="s">
        <v>142</v>
      </c>
      <c r="E138" s="234" t="s">
        <v>1</v>
      </c>
      <c r="F138" s="235" t="s">
        <v>249</v>
      </c>
      <c r="G138" s="232"/>
      <c r="H138" s="234" t="s">
        <v>1</v>
      </c>
      <c r="I138" s="236"/>
      <c r="J138" s="232"/>
      <c r="K138" s="232"/>
      <c r="L138" s="237"/>
      <c r="M138" s="238"/>
      <c r="N138" s="239"/>
      <c r="O138" s="239"/>
      <c r="P138" s="239"/>
      <c r="Q138" s="239"/>
      <c r="R138" s="239"/>
      <c r="S138" s="239"/>
      <c r="T138" s="240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T138" s="241" t="s">
        <v>142</v>
      </c>
      <c r="AU138" s="241" t="s">
        <v>84</v>
      </c>
      <c r="AV138" s="13" t="s">
        <v>82</v>
      </c>
      <c r="AW138" s="13" t="s">
        <v>30</v>
      </c>
      <c r="AX138" s="13" t="s">
        <v>74</v>
      </c>
      <c r="AY138" s="241" t="s">
        <v>132</v>
      </c>
    </row>
    <row r="139" s="14" customFormat="1">
      <c r="A139" s="14"/>
      <c r="B139" s="242"/>
      <c r="C139" s="243"/>
      <c r="D139" s="233" t="s">
        <v>142</v>
      </c>
      <c r="E139" s="244" t="s">
        <v>1</v>
      </c>
      <c r="F139" s="245" t="s">
        <v>250</v>
      </c>
      <c r="G139" s="243"/>
      <c r="H139" s="246">
        <v>108.90000000000001</v>
      </c>
      <c r="I139" s="247"/>
      <c r="J139" s="243"/>
      <c r="K139" s="243"/>
      <c r="L139" s="248"/>
      <c r="M139" s="249"/>
      <c r="N139" s="250"/>
      <c r="O139" s="250"/>
      <c r="P139" s="250"/>
      <c r="Q139" s="250"/>
      <c r="R139" s="250"/>
      <c r="S139" s="250"/>
      <c r="T139" s="251"/>
      <c r="U139" s="14"/>
      <c r="V139" s="14"/>
      <c r="W139" s="14"/>
      <c r="X139" s="14"/>
      <c r="Y139" s="14"/>
      <c r="Z139" s="14"/>
      <c r="AA139" s="14"/>
      <c r="AB139" s="14"/>
      <c r="AC139" s="14"/>
      <c r="AD139" s="14"/>
      <c r="AE139" s="14"/>
      <c r="AT139" s="252" t="s">
        <v>142</v>
      </c>
      <c r="AU139" s="252" t="s">
        <v>84</v>
      </c>
      <c r="AV139" s="14" t="s">
        <v>84</v>
      </c>
      <c r="AW139" s="14" t="s">
        <v>30</v>
      </c>
      <c r="AX139" s="14" t="s">
        <v>74</v>
      </c>
      <c r="AY139" s="252" t="s">
        <v>132</v>
      </c>
    </row>
    <row r="140" s="14" customFormat="1">
      <c r="A140" s="14"/>
      <c r="B140" s="242"/>
      <c r="C140" s="243"/>
      <c r="D140" s="233" t="s">
        <v>142</v>
      </c>
      <c r="E140" s="244" t="s">
        <v>1</v>
      </c>
      <c r="F140" s="245" t="s">
        <v>251</v>
      </c>
      <c r="G140" s="243"/>
      <c r="H140" s="246">
        <v>0.25</v>
      </c>
      <c r="I140" s="247"/>
      <c r="J140" s="243"/>
      <c r="K140" s="243"/>
      <c r="L140" s="248"/>
      <c r="M140" s="249"/>
      <c r="N140" s="250"/>
      <c r="O140" s="250"/>
      <c r="P140" s="250"/>
      <c r="Q140" s="250"/>
      <c r="R140" s="250"/>
      <c r="S140" s="250"/>
      <c r="T140" s="251"/>
      <c r="U140" s="14"/>
      <c r="V140" s="14"/>
      <c r="W140" s="14"/>
      <c r="X140" s="14"/>
      <c r="Y140" s="14"/>
      <c r="Z140" s="14"/>
      <c r="AA140" s="14"/>
      <c r="AB140" s="14"/>
      <c r="AC140" s="14"/>
      <c r="AD140" s="14"/>
      <c r="AE140" s="14"/>
      <c r="AT140" s="252" t="s">
        <v>142</v>
      </c>
      <c r="AU140" s="252" t="s">
        <v>84</v>
      </c>
      <c r="AV140" s="14" t="s">
        <v>84</v>
      </c>
      <c r="AW140" s="14" t="s">
        <v>30</v>
      </c>
      <c r="AX140" s="14" t="s">
        <v>74</v>
      </c>
      <c r="AY140" s="252" t="s">
        <v>132</v>
      </c>
    </row>
    <row r="141" s="15" customFormat="1">
      <c r="A141" s="15"/>
      <c r="B141" s="253"/>
      <c r="C141" s="254"/>
      <c r="D141" s="233" t="s">
        <v>142</v>
      </c>
      <c r="E141" s="255" t="s">
        <v>1</v>
      </c>
      <c r="F141" s="256" t="s">
        <v>147</v>
      </c>
      <c r="G141" s="254"/>
      <c r="H141" s="257">
        <v>228.51900000000001</v>
      </c>
      <c r="I141" s="258"/>
      <c r="J141" s="254"/>
      <c r="K141" s="254"/>
      <c r="L141" s="259"/>
      <c r="M141" s="260"/>
      <c r="N141" s="261"/>
      <c r="O141" s="261"/>
      <c r="P141" s="261"/>
      <c r="Q141" s="261"/>
      <c r="R141" s="261"/>
      <c r="S141" s="261"/>
      <c r="T141" s="262"/>
      <c r="U141" s="15"/>
      <c r="V141" s="15"/>
      <c r="W141" s="15"/>
      <c r="X141" s="15"/>
      <c r="Y141" s="15"/>
      <c r="Z141" s="15"/>
      <c r="AA141" s="15"/>
      <c r="AB141" s="15"/>
      <c r="AC141" s="15"/>
      <c r="AD141" s="15"/>
      <c r="AE141" s="15"/>
      <c r="AT141" s="263" t="s">
        <v>142</v>
      </c>
      <c r="AU141" s="263" t="s">
        <v>84</v>
      </c>
      <c r="AV141" s="15" t="s">
        <v>140</v>
      </c>
      <c r="AW141" s="15" t="s">
        <v>30</v>
      </c>
      <c r="AX141" s="15" t="s">
        <v>82</v>
      </c>
      <c r="AY141" s="263" t="s">
        <v>132</v>
      </c>
    </row>
    <row r="142" s="2" customFormat="1" ht="24.15" customHeight="1">
      <c r="A142" s="38"/>
      <c r="B142" s="39"/>
      <c r="C142" s="218" t="s">
        <v>84</v>
      </c>
      <c r="D142" s="218" t="s">
        <v>135</v>
      </c>
      <c r="E142" s="219" t="s">
        <v>252</v>
      </c>
      <c r="F142" s="220" t="s">
        <v>253</v>
      </c>
      <c r="G142" s="221" t="s">
        <v>150</v>
      </c>
      <c r="H142" s="222">
        <v>2.4500000000000002</v>
      </c>
      <c r="I142" s="223"/>
      <c r="J142" s="224">
        <f>ROUND(I142*H142,2)</f>
        <v>0</v>
      </c>
      <c r="K142" s="220" t="s">
        <v>139</v>
      </c>
      <c r="L142" s="44"/>
      <c r="M142" s="225" t="s">
        <v>1</v>
      </c>
      <c r="N142" s="226" t="s">
        <v>39</v>
      </c>
      <c r="O142" s="91"/>
      <c r="P142" s="227">
        <f>O142*H142</f>
        <v>0</v>
      </c>
      <c r="Q142" s="227">
        <v>0.015400000000000001</v>
      </c>
      <c r="R142" s="227">
        <f>Q142*H142</f>
        <v>0.037730000000000007</v>
      </c>
      <c r="S142" s="227">
        <v>0</v>
      </c>
      <c r="T142" s="228">
        <f>S142*H142</f>
        <v>0</v>
      </c>
      <c r="U142" s="38"/>
      <c r="V142" s="38"/>
      <c r="W142" s="38"/>
      <c r="X142" s="38"/>
      <c r="Y142" s="38"/>
      <c r="Z142" s="38"/>
      <c r="AA142" s="38"/>
      <c r="AB142" s="38"/>
      <c r="AC142" s="38"/>
      <c r="AD142" s="38"/>
      <c r="AE142" s="38"/>
      <c r="AR142" s="229" t="s">
        <v>140</v>
      </c>
      <c r="AT142" s="229" t="s">
        <v>135</v>
      </c>
      <c r="AU142" s="229" t="s">
        <v>84</v>
      </c>
      <c r="AY142" s="17" t="s">
        <v>132</v>
      </c>
      <c r="BE142" s="230">
        <f>IF(N142="základní",J142,0)</f>
        <v>0</v>
      </c>
      <c r="BF142" s="230">
        <f>IF(N142="snížená",J142,0)</f>
        <v>0</v>
      </c>
      <c r="BG142" s="230">
        <f>IF(N142="zákl. přenesená",J142,0)</f>
        <v>0</v>
      </c>
      <c r="BH142" s="230">
        <f>IF(N142="sníž. přenesená",J142,0)</f>
        <v>0</v>
      </c>
      <c r="BI142" s="230">
        <f>IF(N142="nulová",J142,0)</f>
        <v>0</v>
      </c>
      <c r="BJ142" s="17" t="s">
        <v>82</v>
      </c>
      <c r="BK142" s="230">
        <f>ROUND(I142*H142,2)</f>
        <v>0</v>
      </c>
      <c r="BL142" s="17" t="s">
        <v>140</v>
      </c>
      <c r="BM142" s="229" t="s">
        <v>254</v>
      </c>
    </row>
    <row r="143" s="13" customFormat="1">
      <c r="A143" s="13"/>
      <c r="B143" s="231"/>
      <c r="C143" s="232"/>
      <c r="D143" s="233" t="s">
        <v>142</v>
      </c>
      <c r="E143" s="234" t="s">
        <v>1</v>
      </c>
      <c r="F143" s="235" t="s">
        <v>143</v>
      </c>
      <c r="G143" s="232"/>
      <c r="H143" s="234" t="s">
        <v>1</v>
      </c>
      <c r="I143" s="236"/>
      <c r="J143" s="232"/>
      <c r="K143" s="232"/>
      <c r="L143" s="237"/>
      <c r="M143" s="238"/>
      <c r="N143" s="239"/>
      <c r="O143" s="239"/>
      <c r="P143" s="239"/>
      <c r="Q143" s="239"/>
      <c r="R143" s="239"/>
      <c r="S143" s="239"/>
      <c r="T143" s="240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T143" s="241" t="s">
        <v>142</v>
      </c>
      <c r="AU143" s="241" t="s">
        <v>84</v>
      </c>
      <c r="AV143" s="13" t="s">
        <v>82</v>
      </c>
      <c r="AW143" s="13" t="s">
        <v>30</v>
      </c>
      <c r="AX143" s="13" t="s">
        <v>74</v>
      </c>
      <c r="AY143" s="241" t="s">
        <v>132</v>
      </c>
    </row>
    <row r="144" s="13" customFormat="1">
      <c r="A144" s="13"/>
      <c r="B144" s="231"/>
      <c r="C144" s="232"/>
      <c r="D144" s="233" t="s">
        <v>142</v>
      </c>
      <c r="E144" s="234" t="s">
        <v>1</v>
      </c>
      <c r="F144" s="235" t="s">
        <v>157</v>
      </c>
      <c r="G144" s="232"/>
      <c r="H144" s="234" t="s">
        <v>1</v>
      </c>
      <c r="I144" s="236"/>
      <c r="J144" s="232"/>
      <c r="K144" s="232"/>
      <c r="L144" s="237"/>
      <c r="M144" s="238"/>
      <c r="N144" s="239"/>
      <c r="O144" s="239"/>
      <c r="P144" s="239"/>
      <c r="Q144" s="239"/>
      <c r="R144" s="239"/>
      <c r="S144" s="239"/>
      <c r="T144" s="240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T144" s="241" t="s">
        <v>142</v>
      </c>
      <c r="AU144" s="241" t="s">
        <v>84</v>
      </c>
      <c r="AV144" s="13" t="s">
        <v>82</v>
      </c>
      <c r="AW144" s="13" t="s">
        <v>30</v>
      </c>
      <c r="AX144" s="13" t="s">
        <v>74</v>
      </c>
      <c r="AY144" s="241" t="s">
        <v>132</v>
      </c>
    </row>
    <row r="145" s="14" customFormat="1">
      <c r="A145" s="14"/>
      <c r="B145" s="242"/>
      <c r="C145" s="243"/>
      <c r="D145" s="233" t="s">
        <v>142</v>
      </c>
      <c r="E145" s="244" t="s">
        <v>1</v>
      </c>
      <c r="F145" s="245" t="s">
        <v>158</v>
      </c>
      <c r="G145" s="243"/>
      <c r="H145" s="246">
        <v>2.4500000000000002</v>
      </c>
      <c r="I145" s="247"/>
      <c r="J145" s="243"/>
      <c r="K145" s="243"/>
      <c r="L145" s="248"/>
      <c r="M145" s="249"/>
      <c r="N145" s="250"/>
      <c r="O145" s="250"/>
      <c r="P145" s="250"/>
      <c r="Q145" s="250"/>
      <c r="R145" s="250"/>
      <c r="S145" s="250"/>
      <c r="T145" s="251"/>
      <c r="U145" s="14"/>
      <c r="V145" s="14"/>
      <c r="W145" s="14"/>
      <c r="X145" s="14"/>
      <c r="Y145" s="14"/>
      <c r="Z145" s="14"/>
      <c r="AA145" s="14"/>
      <c r="AB145" s="14"/>
      <c r="AC145" s="14"/>
      <c r="AD145" s="14"/>
      <c r="AE145" s="14"/>
      <c r="AT145" s="252" t="s">
        <v>142</v>
      </c>
      <c r="AU145" s="252" t="s">
        <v>84</v>
      </c>
      <c r="AV145" s="14" t="s">
        <v>84</v>
      </c>
      <c r="AW145" s="14" t="s">
        <v>30</v>
      </c>
      <c r="AX145" s="14" t="s">
        <v>74</v>
      </c>
      <c r="AY145" s="252" t="s">
        <v>132</v>
      </c>
    </row>
    <row r="146" s="15" customFormat="1">
      <c r="A146" s="15"/>
      <c r="B146" s="253"/>
      <c r="C146" s="254"/>
      <c r="D146" s="233" t="s">
        <v>142</v>
      </c>
      <c r="E146" s="255" t="s">
        <v>1</v>
      </c>
      <c r="F146" s="256" t="s">
        <v>147</v>
      </c>
      <c r="G146" s="254"/>
      <c r="H146" s="257">
        <v>2.4500000000000002</v>
      </c>
      <c r="I146" s="258"/>
      <c r="J146" s="254"/>
      <c r="K146" s="254"/>
      <c r="L146" s="259"/>
      <c r="M146" s="260"/>
      <c r="N146" s="261"/>
      <c r="O146" s="261"/>
      <c r="P146" s="261"/>
      <c r="Q146" s="261"/>
      <c r="R146" s="261"/>
      <c r="S146" s="261"/>
      <c r="T146" s="262"/>
      <c r="U146" s="15"/>
      <c r="V146" s="15"/>
      <c r="W146" s="15"/>
      <c r="X146" s="15"/>
      <c r="Y146" s="15"/>
      <c r="Z146" s="15"/>
      <c r="AA146" s="15"/>
      <c r="AB146" s="15"/>
      <c r="AC146" s="15"/>
      <c r="AD146" s="15"/>
      <c r="AE146" s="15"/>
      <c r="AT146" s="263" t="s">
        <v>142</v>
      </c>
      <c r="AU146" s="263" t="s">
        <v>84</v>
      </c>
      <c r="AV146" s="15" t="s">
        <v>140</v>
      </c>
      <c r="AW146" s="15" t="s">
        <v>30</v>
      </c>
      <c r="AX146" s="15" t="s">
        <v>82</v>
      </c>
      <c r="AY146" s="263" t="s">
        <v>132</v>
      </c>
    </row>
    <row r="147" s="2" customFormat="1" ht="24.15" customHeight="1">
      <c r="A147" s="38"/>
      <c r="B147" s="39"/>
      <c r="C147" s="218" t="s">
        <v>153</v>
      </c>
      <c r="D147" s="218" t="s">
        <v>135</v>
      </c>
      <c r="E147" s="219" t="s">
        <v>255</v>
      </c>
      <c r="F147" s="220" t="s">
        <v>256</v>
      </c>
      <c r="G147" s="221" t="s">
        <v>150</v>
      </c>
      <c r="H147" s="222">
        <v>3.6749999999999998</v>
      </c>
      <c r="I147" s="223"/>
      <c r="J147" s="224">
        <f>ROUND(I147*H147,2)</f>
        <v>0</v>
      </c>
      <c r="K147" s="220" t="s">
        <v>139</v>
      </c>
      <c r="L147" s="44"/>
      <c r="M147" s="225" t="s">
        <v>1</v>
      </c>
      <c r="N147" s="226" t="s">
        <v>39</v>
      </c>
      <c r="O147" s="91"/>
      <c r="P147" s="227">
        <f>O147*H147</f>
        <v>0</v>
      </c>
      <c r="Q147" s="227">
        <v>0.033579999999999999</v>
      </c>
      <c r="R147" s="227">
        <f>Q147*H147</f>
        <v>0.12340649999999999</v>
      </c>
      <c r="S147" s="227">
        <v>0</v>
      </c>
      <c r="T147" s="228">
        <f>S147*H147</f>
        <v>0</v>
      </c>
      <c r="U147" s="38"/>
      <c r="V147" s="38"/>
      <c r="W147" s="38"/>
      <c r="X147" s="38"/>
      <c r="Y147" s="38"/>
      <c r="Z147" s="38"/>
      <c r="AA147" s="38"/>
      <c r="AB147" s="38"/>
      <c r="AC147" s="38"/>
      <c r="AD147" s="38"/>
      <c r="AE147" s="38"/>
      <c r="AR147" s="229" t="s">
        <v>140</v>
      </c>
      <c r="AT147" s="229" t="s">
        <v>135</v>
      </c>
      <c r="AU147" s="229" t="s">
        <v>84</v>
      </c>
      <c r="AY147" s="17" t="s">
        <v>132</v>
      </c>
      <c r="BE147" s="230">
        <f>IF(N147="základní",J147,0)</f>
        <v>0</v>
      </c>
      <c r="BF147" s="230">
        <f>IF(N147="snížená",J147,0)</f>
        <v>0</v>
      </c>
      <c r="BG147" s="230">
        <f>IF(N147="zákl. přenesená",J147,0)</f>
        <v>0</v>
      </c>
      <c r="BH147" s="230">
        <f>IF(N147="sníž. přenesená",J147,0)</f>
        <v>0</v>
      </c>
      <c r="BI147" s="230">
        <f>IF(N147="nulová",J147,0)</f>
        <v>0</v>
      </c>
      <c r="BJ147" s="17" t="s">
        <v>82</v>
      </c>
      <c r="BK147" s="230">
        <f>ROUND(I147*H147,2)</f>
        <v>0</v>
      </c>
      <c r="BL147" s="17" t="s">
        <v>140</v>
      </c>
      <c r="BM147" s="229" t="s">
        <v>257</v>
      </c>
    </row>
    <row r="148" s="13" customFormat="1">
      <c r="A148" s="13"/>
      <c r="B148" s="231"/>
      <c r="C148" s="232"/>
      <c r="D148" s="233" t="s">
        <v>142</v>
      </c>
      <c r="E148" s="234" t="s">
        <v>1</v>
      </c>
      <c r="F148" s="235" t="s">
        <v>245</v>
      </c>
      <c r="G148" s="232"/>
      <c r="H148" s="234" t="s">
        <v>1</v>
      </c>
      <c r="I148" s="236"/>
      <c r="J148" s="232"/>
      <c r="K148" s="232"/>
      <c r="L148" s="237"/>
      <c r="M148" s="238"/>
      <c r="N148" s="239"/>
      <c r="O148" s="239"/>
      <c r="P148" s="239"/>
      <c r="Q148" s="239"/>
      <c r="R148" s="239"/>
      <c r="S148" s="239"/>
      <c r="T148" s="240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T148" s="241" t="s">
        <v>142</v>
      </c>
      <c r="AU148" s="241" t="s">
        <v>84</v>
      </c>
      <c r="AV148" s="13" t="s">
        <v>82</v>
      </c>
      <c r="AW148" s="13" t="s">
        <v>30</v>
      </c>
      <c r="AX148" s="13" t="s">
        <v>74</v>
      </c>
      <c r="AY148" s="241" t="s">
        <v>132</v>
      </c>
    </row>
    <row r="149" s="13" customFormat="1">
      <c r="A149" s="13"/>
      <c r="B149" s="231"/>
      <c r="C149" s="232"/>
      <c r="D149" s="233" t="s">
        <v>142</v>
      </c>
      <c r="E149" s="234" t="s">
        <v>1</v>
      </c>
      <c r="F149" s="235" t="s">
        <v>258</v>
      </c>
      <c r="G149" s="232"/>
      <c r="H149" s="234" t="s">
        <v>1</v>
      </c>
      <c r="I149" s="236"/>
      <c r="J149" s="232"/>
      <c r="K149" s="232"/>
      <c r="L149" s="237"/>
      <c r="M149" s="238"/>
      <c r="N149" s="239"/>
      <c r="O149" s="239"/>
      <c r="P149" s="239"/>
      <c r="Q149" s="239"/>
      <c r="R149" s="239"/>
      <c r="S149" s="239"/>
      <c r="T149" s="240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T149" s="241" t="s">
        <v>142</v>
      </c>
      <c r="AU149" s="241" t="s">
        <v>84</v>
      </c>
      <c r="AV149" s="13" t="s">
        <v>82</v>
      </c>
      <c r="AW149" s="13" t="s">
        <v>30</v>
      </c>
      <c r="AX149" s="13" t="s">
        <v>74</v>
      </c>
      <c r="AY149" s="241" t="s">
        <v>132</v>
      </c>
    </row>
    <row r="150" s="14" customFormat="1">
      <c r="A150" s="14"/>
      <c r="B150" s="242"/>
      <c r="C150" s="243"/>
      <c r="D150" s="233" t="s">
        <v>142</v>
      </c>
      <c r="E150" s="244" t="s">
        <v>1</v>
      </c>
      <c r="F150" s="245" t="s">
        <v>259</v>
      </c>
      <c r="G150" s="243"/>
      <c r="H150" s="246">
        <v>3.6749999999999998</v>
      </c>
      <c r="I150" s="247"/>
      <c r="J150" s="243"/>
      <c r="K150" s="243"/>
      <c r="L150" s="248"/>
      <c r="M150" s="249"/>
      <c r="N150" s="250"/>
      <c r="O150" s="250"/>
      <c r="P150" s="250"/>
      <c r="Q150" s="250"/>
      <c r="R150" s="250"/>
      <c r="S150" s="250"/>
      <c r="T150" s="251"/>
      <c r="U150" s="14"/>
      <c r="V150" s="14"/>
      <c r="W150" s="14"/>
      <c r="X150" s="14"/>
      <c r="Y150" s="14"/>
      <c r="Z150" s="14"/>
      <c r="AA150" s="14"/>
      <c r="AB150" s="14"/>
      <c r="AC150" s="14"/>
      <c r="AD150" s="14"/>
      <c r="AE150" s="14"/>
      <c r="AT150" s="252" t="s">
        <v>142</v>
      </c>
      <c r="AU150" s="252" t="s">
        <v>84</v>
      </c>
      <c r="AV150" s="14" t="s">
        <v>84</v>
      </c>
      <c r="AW150" s="14" t="s">
        <v>30</v>
      </c>
      <c r="AX150" s="14" t="s">
        <v>74</v>
      </c>
      <c r="AY150" s="252" t="s">
        <v>132</v>
      </c>
    </row>
    <row r="151" s="15" customFormat="1">
      <c r="A151" s="15"/>
      <c r="B151" s="253"/>
      <c r="C151" s="254"/>
      <c r="D151" s="233" t="s">
        <v>142</v>
      </c>
      <c r="E151" s="255" t="s">
        <v>1</v>
      </c>
      <c r="F151" s="256" t="s">
        <v>147</v>
      </c>
      <c r="G151" s="254"/>
      <c r="H151" s="257">
        <v>3.6749999999999998</v>
      </c>
      <c r="I151" s="258"/>
      <c r="J151" s="254"/>
      <c r="K151" s="254"/>
      <c r="L151" s="259"/>
      <c r="M151" s="260"/>
      <c r="N151" s="261"/>
      <c r="O151" s="261"/>
      <c r="P151" s="261"/>
      <c r="Q151" s="261"/>
      <c r="R151" s="261"/>
      <c r="S151" s="261"/>
      <c r="T151" s="262"/>
      <c r="U151" s="15"/>
      <c r="V151" s="15"/>
      <c r="W151" s="15"/>
      <c r="X151" s="15"/>
      <c r="Y151" s="15"/>
      <c r="Z151" s="15"/>
      <c r="AA151" s="15"/>
      <c r="AB151" s="15"/>
      <c r="AC151" s="15"/>
      <c r="AD151" s="15"/>
      <c r="AE151" s="15"/>
      <c r="AT151" s="263" t="s">
        <v>142</v>
      </c>
      <c r="AU151" s="263" t="s">
        <v>84</v>
      </c>
      <c r="AV151" s="15" t="s">
        <v>140</v>
      </c>
      <c r="AW151" s="15" t="s">
        <v>30</v>
      </c>
      <c r="AX151" s="15" t="s">
        <v>82</v>
      </c>
      <c r="AY151" s="263" t="s">
        <v>132</v>
      </c>
    </row>
    <row r="152" s="2" customFormat="1" ht="24.15" customHeight="1">
      <c r="A152" s="38"/>
      <c r="B152" s="39"/>
      <c r="C152" s="218" t="s">
        <v>140</v>
      </c>
      <c r="D152" s="218" t="s">
        <v>135</v>
      </c>
      <c r="E152" s="219" t="s">
        <v>260</v>
      </c>
      <c r="F152" s="220" t="s">
        <v>261</v>
      </c>
      <c r="G152" s="221" t="s">
        <v>217</v>
      </c>
      <c r="H152" s="222">
        <v>9.8000000000000007</v>
      </c>
      <c r="I152" s="223"/>
      <c r="J152" s="224">
        <f>ROUND(I152*H152,2)</f>
        <v>0</v>
      </c>
      <c r="K152" s="220" t="s">
        <v>139</v>
      </c>
      <c r="L152" s="44"/>
      <c r="M152" s="225" t="s">
        <v>1</v>
      </c>
      <c r="N152" s="226" t="s">
        <v>39</v>
      </c>
      <c r="O152" s="91"/>
      <c r="P152" s="227">
        <f>O152*H152</f>
        <v>0</v>
      </c>
      <c r="Q152" s="227">
        <v>0.0015</v>
      </c>
      <c r="R152" s="227">
        <f>Q152*H152</f>
        <v>0.014700000000000001</v>
      </c>
      <c r="S152" s="227">
        <v>0</v>
      </c>
      <c r="T152" s="228">
        <f>S152*H152</f>
        <v>0</v>
      </c>
      <c r="U152" s="38"/>
      <c r="V152" s="38"/>
      <c r="W152" s="38"/>
      <c r="X152" s="38"/>
      <c r="Y152" s="38"/>
      <c r="Z152" s="38"/>
      <c r="AA152" s="38"/>
      <c r="AB152" s="38"/>
      <c r="AC152" s="38"/>
      <c r="AD152" s="38"/>
      <c r="AE152" s="38"/>
      <c r="AR152" s="229" t="s">
        <v>140</v>
      </c>
      <c r="AT152" s="229" t="s">
        <v>135</v>
      </c>
      <c r="AU152" s="229" t="s">
        <v>84</v>
      </c>
      <c r="AY152" s="17" t="s">
        <v>132</v>
      </c>
      <c r="BE152" s="230">
        <f>IF(N152="základní",J152,0)</f>
        <v>0</v>
      </c>
      <c r="BF152" s="230">
        <f>IF(N152="snížená",J152,0)</f>
        <v>0</v>
      </c>
      <c r="BG152" s="230">
        <f>IF(N152="zákl. přenesená",J152,0)</f>
        <v>0</v>
      </c>
      <c r="BH152" s="230">
        <f>IF(N152="sníž. přenesená",J152,0)</f>
        <v>0</v>
      </c>
      <c r="BI152" s="230">
        <f>IF(N152="nulová",J152,0)</f>
        <v>0</v>
      </c>
      <c r="BJ152" s="17" t="s">
        <v>82</v>
      </c>
      <c r="BK152" s="230">
        <f>ROUND(I152*H152,2)</f>
        <v>0</v>
      </c>
      <c r="BL152" s="17" t="s">
        <v>140</v>
      </c>
      <c r="BM152" s="229" t="s">
        <v>262</v>
      </c>
    </row>
    <row r="153" s="13" customFormat="1">
      <c r="A153" s="13"/>
      <c r="B153" s="231"/>
      <c r="C153" s="232"/>
      <c r="D153" s="233" t="s">
        <v>142</v>
      </c>
      <c r="E153" s="234" t="s">
        <v>1</v>
      </c>
      <c r="F153" s="235" t="s">
        <v>245</v>
      </c>
      <c r="G153" s="232"/>
      <c r="H153" s="234" t="s">
        <v>1</v>
      </c>
      <c r="I153" s="236"/>
      <c r="J153" s="232"/>
      <c r="K153" s="232"/>
      <c r="L153" s="237"/>
      <c r="M153" s="238"/>
      <c r="N153" s="239"/>
      <c r="O153" s="239"/>
      <c r="P153" s="239"/>
      <c r="Q153" s="239"/>
      <c r="R153" s="239"/>
      <c r="S153" s="239"/>
      <c r="T153" s="240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  <c r="AT153" s="241" t="s">
        <v>142</v>
      </c>
      <c r="AU153" s="241" t="s">
        <v>84</v>
      </c>
      <c r="AV153" s="13" t="s">
        <v>82</v>
      </c>
      <c r="AW153" s="13" t="s">
        <v>30</v>
      </c>
      <c r="AX153" s="13" t="s">
        <v>74</v>
      </c>
      <c r="AY153" s="241" t="s">
        <v>132</v>
      </c>
    </row>
    <row r="154" s="13" customFormat="1">
      <c r="A154" s="13"/>
      <c r="B154" s="231"/>
      <c r="C154" s="232"/>
      <c r="D154" s="233" t="s">
        <v>142</v>
      </c>
      <c r="E154" s="234" t="s">
        <v>1</v>
      </c>
      <c r="F154" s="235" t="s">
        <v>258</v>
      </c>
      <c r="G154" s="232"/>
      <c r="H154" s="234" t="s">
        <v>1</v>
      </c>
      <c r="I154" s="236"/>
      <c r="J154" s="232"/>
      <c r="K154" s="232"/>
      <c r="L154" s="237"/>
      <c r="M154" s="238"/>
      <c r="N154" s="239"/>
      <c r="O154" s="239"/>
      <c r="P154" s="239"/>
      <c r="Q154" s="239"/>
      <c r="R154" s="239"/>
      <c r="S154" s="239"/>
      <c r="T154" s="240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T154" s="241" t="s">
        <v>142</v>
      </c>
      <c r="AU154" s="241" t="s">
        <v>84</v>
      </c>
      <c r="AV154" s="13" t="s">
        <v>82</v>
      </c>
      <c r="AW154" s="13" t="s">
        <v>30</v>
      </c>
      <c r="AX154" s="13" t="s">
        <v>74</v>
      </c>
      <c r="AY154" s="241" t="s">
        <v>132</v>
      </c>
    </row>
    <row r="155" s="14" customFormat="1">
      <c r="A155" s="14"/>
      <c r="B155" s="242"/>
      <c r="C155" s="243"/>
      <c r="D155" s="233" t="s">
        <v>142</v>
      </c>
      <c r="E155" s="244" t="s">
        <v>1</v>
      </c>
      <c r="F155" s="245" t="s">
        <v>263</v>
      </c>
      <c r="G155" s="243"/>
      <c r="H155" s="246">
        <v>9.8000000000000007</v>
      </c>
      <c r="I155" s="247"/>
      <c r="J155" s="243"/>
      <c r="K155" s="243"/>
      <c r="L155" s="248"/>
      <c r="M155" s="249"/>
      <c r="N155" s="250"/>
      <c r="O155" s="250"/>
      <c r="P155" s="250"/>
      <c r="Q155" s="250"/>
      <c r="R155" s="250"/>
      <c r="S155" s="250"/>
      <c r="T155" s="251"/>
      <c r="U155" s="14"/>
      <c r="V155" s="14"/>
      <c r="W155" s="14"/>
      <c r="X155" s="14"/>
      <c r="Y155" s="14"/>
      <c r="Z155" s="14"/>
      <c r="AA155" s="14"/>
      <c r="AB155" s="14"/>
      <c r="AC155" s="14"/>
      <c r="AD155" s="14"/>
      <c r="AE155" s="14"/>
      <c r="AT155" s="252" t="s">
        <v>142</v>
      </c>
      <c r="AU155" s="252" t="s">
        <v>84</v>
      </c>
      <c r="AV155" s="14" t="s">
        <v>84</v>
      </c>
      <c r="AW155" s="14" t="s">
        <v>30</v>
      </c>
      <c r="AX155" s="14" t="s">
        <v>74</v>
      </c>
      <c r="AY155" s="252" t="s">
        <v>132</v>
      </c>
    </row>
    <row r="156" s="15" customFormat="1">
      <c r="A156" s="15"/>
      <c r="B156" s="253"/>
      <c r="C156" s="254"/>
      <c r="D156" s="233" t="s">
        <v>142</v>
      </c>
      <c r="E156" s="255" t="s">
        <v>1</v>
      </c>
      <c r="F156" s="256" t="s">
        <v>147</v>
      </c>
      <c r="G156" s="254"/>
      <c r="H156" s="257">
        <v>9.8000000000000007</v>
      </c>
      <c r="I156" s="258"/>
      <c r="J156" s="254"/>
      <c r="K156" s="254"/>
      <c r="L156" s="259"/>
      <c r="M156" s="260"/>
      <c r="N156" s="261"/>
      <c r="O156" s="261"/>
      <c r="P156" s="261"/>
      <c r="Q156" s="261"/>
      <c r="R156" s="261"/>
      <c r="S156" s="261"/>
      <c r="T156" s="262"/>
      <c r="U156" s="15"/>
      <c r="V156" s="15"/>
      <c r="W156" s="15"/>
      <c r="X156" s="15"/>
      <c r="Y156" s="15"/>
      <c r="Z156" s="15"/>
      <c r="AA156" s="15"/>
      <c r="AB156" s="15"/>
      <c r="AC156" s="15"/>
      <c r="AD156" s="15"/>
      <c r="AE156" s="15"/>
      <c r="AT156" s="263" t="s">
        <v>142</v>
      </c>
      <c r="AU156" s="263" t="s">
        <v>84</v>
      </c>
      <c r="AV156" s="15" t="s">
        <v>140</v>
      </c>
      <c r="AW156" s="15" t="s">
        <v>30</v>
      </c>
      <c r="AX156" s="15" t="s">
        <v>82</v>
      </c>
      <c r="AY156" s="263" t="s">
        <v>132</v>
      </c>
    </row>
    <row r="157" s="2" customFormat="1" ht="16.5" customHeight="1">
      <c r="A157" s="38"/>
      <c r="B157" s="39"/>
      <c r="C157" s="218" t="s">
        <v>165</v>
      </c>
      <c r="D157" s="218" t="s">
        <v>135</v>
      </c>
      <c r="E157" s="219" t="s">
        <v>264</v>
      </c>
      <c r="F157" s="220" t="s">
        <v>265</v>
      </c>
      <c r="G157" s="221" t="s">
        <v>138</v>
      </c>
      <c r="H157" s="222">
        <v>77.771000000000001</v>
      </c>
      <c r="I157" s="223"/>
      <c r="J157" s="224">
        <f>ROUND(I157*H157,2)</f>
        <v>0</v>
      </c>
      <c r="K157" s="220" t="s">
        <v>139</v>
      </c>
      <c r="L157" s="44"/>
      <c r="M157" s="225" t="s">
        <v>1</v>
      </c>
      <c r="N157" s="226" t="s">
        <v>39</v>
      </c>
      <c r="O157" s="91"/>
      <c r="P157" s="227">
        <f>O157*H157</f>
        <v>0</v>
      </c>
      <c r="Q157" s="227">
        <v>0.41999999999999998</v>
      </c>
      <c r="R157" s="227">
        <f>Q157*H157</f>
        <v>32.663820000000001</v>
      </c>
      <c r="S157" s="227">
        <v>0</v>
      </c>
      <c r="T157" s="228">
        <f>S157*H157</f>
        <v>0</v>
      </c>
      <c r="U157" s="38"/>
      <c r="V157" s="38"/>
      <c r="W157" s="38"/>
      <c r="X157" s="38"/>
      <c r="Y157" s="38"/>
      <c r="Z157" s="38"/>
      <c r="AA157" s="38"/>
      <c r="AB157" s="38"/>
      <c r="AC157" s="38"/>
      <c r="AD157" s="38"/>
      <c r="AE157" s="38"/>
      <c r="AR157" s="229" t="s">
        <v>140</v>
      </c>
      <c r="AT157" s="229" t="s">
        <v>135</v>
      </c>
      <c r="AU157" s="229" t="s">
        <v>84</v>
      </c>
      <c r="AY157" s="17" t="s">
        <v>132</v>
      </c>
      <c r="BE157" s="230">
        <f>IF(N157="základní",J157,0)</f>
        <v>0</v>
      </c>
      <c r="BF157" s="230">
        <f>IF(N157="snížená",J157,0)</f>
        <v>0</v>
      </c>
      <c r="BG157" s="230">
        <f>IF(N157="zákl. přenesená",J157,0)</f>
        <v>0</v>
      </c>
      <c r="BH157" s="230">
        <f>IF(N157="sníž. přenesená",J157,0)</f>
        <v>0</v>
      </c>
      <c r="BI157" s="230">
        <f>IF(N157="nulová",J157,0)</f>
        <v>0</v>
      </c>
      <c r="BJ157" s="17" t="s">
        <v>82</v>
      </c>
      <c r="BK157" s="230">
        <f>ROUND(I157*H157,2)</f>
        <v>0</v>
      </c>
      <c r="BL157" s="17" t="s">
        <v>140</v>
      </c>
      <c r="BM157" s="229" t="s">
        <v>266</v>
      </c>
    </row>
    <row r="158" s="13" customFormat="1">
      <c r="A158" s="13"/>
      <c r="B158" s="231"/>
      <c r="C158" s="232"/>
      <c r="D158" s="233" t="s">
        <v>142</v>
      </c>
      <c r="E158" s="234" t="s">
        <v>1</v>
      </c>
      <c r="F158" s="235" t="s">
        <v>245</v>
      </c>
      <c r="G158" s="232"/>
      <c r="H158" s="234" t="s">
        <v>1</v>
      </c>
      <c r="I158" s="236"/>
      <c r="J158" s="232"/>
      <c r="K158" s="232"/>
      <c r="L158" s="237"/>
      <c r="M158" s="238"/>
      <c r="N158" s="239"/>
      <c r="O158" s="239"/>
      <c r="P158" s="239"/>
      <c r="Q158" s="239"/>
      <c r="R158" s="239"/>
      <c r="S158" s="239"/>
      <c r="T158" s="240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  <c r="AT158" s="241" t="s">
        <v>142</v>
      </c>
      <c r="AU158" s="241" t="s">
        <v>84</v>
      </c>
      <c r="AV158" s="13" t="s">
        <v>82</v>
      </c>
      <c r="AW158" s="13" t="s">
        <v>30</v>
      </c>
      <c r="AX158" s="13" t="s">
        <v>74</v>
      </c>
      <c r="AY158" s="241" t="s">
        <v>132</v>
      </c>
    </row>
    <row r="159" s="13" customFormat="1">
      <c r="A159" s="13"/>
      <c r="B159" s="231"/>
      <c r="C159" s="232"/>
      <c r="D159" s="233" t="s">
        <v>142</v>
      </c>
      <c r="E159" s="234" t="s">
        <v>1</v>
      </c>
      <c r="F159" s="235" t="s">
        <v>246</v>
      </c>
      <c r="G159" s="232"/>
      <c r="H159" s="234" t="s">
        <v>1</v>
      </c>
      <c r="I159" s="236"/>
      <c r="J159" s="232"/>
      <c r="K159" s="232"/>
      <c r="L159" s="237"/>
      <c r="M159" s="238"/>
      <c r="N159" s="239"/>
      <c r="O159" s="239"/>
      <c r="P159" s="239"/>
      <c r="Q159" s="239"/>
      <c r="R159" s="239"/>
      <c r="S159" s="239"/>
      <c r="T159" s="240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T159" s="241" t="s">
        <v>142</v>
      </c>
      <c r="AU159" s="241" t="s">
        <v>84</v>
      </c>
      <c r="AV159" s="13" t="s">
        <v>82</v>
      </c>
      <c r="AW159" s="13" t="s">
        <v>30</v>
      </c>
      <c r="AX159" s="13" t="s">
        <v>74</v>
      </c>
      <c r="AY159" s="241" t="s">
        <v>132</v>
      </c>
    </row>
    <row r="160" s="14" customFormat="1">
      <c r="A160" s="14"/>
      <c r="B160" s="242"/>
      <c r="C160" s="243"/>
      <c r="D160" s="233" t="s">
        <v>142</v>
      </c>
      <c r="E160" s="244" t="s">
        <v>1</v>
      </c>
      <c r="F160" s="245" t="s">
        <v>267</v>
      </c>
      <c r="G160" s="243"/>
      <c r="H160" s="246">
        <v>43.459000000000003</v>
      </c>
      <c r="I160" s="247"/>
      <c r="J160" s="243"/>
      <c r="K160" s="243"/>
      <c r="L160" s="248"/>
      <c r="M160" s="249"/>
      <c r="N160" s="250"/>
      <c r="O160" s="250"/>
      <c r="P160" s="250"/>
      <c r="Q160" s="250"/>
      <c r="R160" s="250"/>
      <c r="S160" s="250"/>
      <c r="T160" s="251"/>
      <c r="U160" s="14"/>
      <c r="V160" s="14"/>
      <c r="W160" s="14"/>
      <c r="X160" s="14"/>
      <c r="Y160" s="14"/>
      <c r="Z160" s="14"/>
      <c r="AA160" s="14"/>
      <c r="AB160" s="14"/>
      <c r="AC160" s="14"/>
      <c r="AD160" s="14"/>
      <c r="AE160" s="14"/>
      <c r="AT160" s="252" t="s">
        <v>142</v>
      </c>
      <c r="AU160" s="252" t="s">
        <v>84</v>
      </c>
      <c r="AV160" s="14" t="s">
        <v>84</v>
      </c>
      <c r="AW160" s="14" t="s">
        <v>30</v>
      </c>
      <c r="AX160" s="14" t="s">
        <v>74</v>
      </c>
      <c r="AY160" s="252" t="s">
        <v>132</v>
      </c>
    </row>
    <row r="161" s="13" customFormat="1">
      <c r="A161" s="13"/>
      <c r="B161" s="231"/>
      <c r="C161" s="232"/>
      <c r="D161" s="233" t="s">
        <v>142</v>
      </c>
      <c r="E161" s="234" t="s">
        <v>1</v>
      </c>
      <c r="F161" s="235" t="s">
        <v>249</v>
      </c>
      <c r="G161" s="232"/>
      <c r="H161" s="234" t="s">
        <v>1</v>
      </c>
      <c r="I161" s="236"/>
      <c r="J161" s="232"/>
      <c r="K161" s="232"/>
      <c r="L161" s="237"/>
      <c r="M161" s="238"/>
      <c r="N161" s="239"/>
      <c r="O161" s="239"/>
      <c r="P161" s="239"/>
      <c r="Q161" s="239"/>
      <c r="R161" s="239"/>
      <c r="S161" s="239"/>
      <c r="T161" s="240"/>
      <c r="U161" s="13"/>
      <c r="V161" s="13"/>
      <c r="W161" s="13"/>
      <c r="X161" s="13"/>
      <c r="Y161" s="13"/>
      <c r="Z161" s="13"/>
      <c r="AA161" s="13"/>
      <c r="AB161" s="13"/>
      <c r="AC161" s="13"/>
      <c r="AD161" s="13"/>
      <c r="AE161" s="13"/>
      <c r="AT161" s="241" t="s">
        <v>142</v>
      </c>
      <c r="AU161" s="241" t="s">
        <v>84</v>
      </c>
      <c r="AV161" s="13" t="s">
        <v>82</v>
      </c>
      <c r="AW161" s="13" t="s">
        <v>30</v>
      </c>
      <c r="AX161" s="13" t="s">
        <v>74</v>
      </c>
      <c r="AY161" s="241" t="s">
        <v>132</v>
      </c>
    </row>
    <row r="162" s="14" customFormat="1">
      <c r="A162" s="14"/>
      <c r="B162" s="242"/>
      <c r="C162" s="243"/>
      <c r="D162" s="233" t="s">
        <v>142</v>
      </c>
      <c r="E162" s="244" t="s">
        <v>1</v>
      </c>
      <c r="F162" s="245" t="s">
        <v>268</v>
      </c>
      <c r="G162" s="243"/>
      <c r="H162" s="246">
        <v>34.311999999999998</v>
      </c>
      <c r="I162" s="247"/>
      <c r="J162" s="243"/>
      <c r="K162" s="243"/>
      <c r="L162" s="248"/>
      <c r="M162" s="249"/>
      <c r="N162" s="250"/>
      <c r="O162" s="250"/>
      <c r="P162" s="250"/>
      <c r="Q162" s="250"/>
      <c r="R162" s="250"/>
      <c r="S162" s="250"/>
      <c r="T162" s="251"/>
      <c r="U162" s="14"/>
      <c r="V162" s="14"/>
      <c r="W162" s="14"/>
      <c r="X162" s="14"/>
      <c r="Y162" s="14"/>
      <c r="Z162" s="14"/>
      <c r="AA162" s="14"/>
      <c r="AB162" s="14"/>
      <c r="AC162" s="14"/>
      <c r="AD162" s="14"/>
      <c r="AE162" s="14"/>
      <c r="AT162" s="252" t="s">
        <v>142</v>
      </c>
      <c r="AU162" s="252" t="s">
        <v>84</v>
      </c>
      <c r="AV162" s="14" t="s">
        <v>84</v>
      </c>
      <c r="AW162" s="14" t="s">
        <v>30</v>
      </c>
      <c r="AX162" s="14" t="s">
        <v>74</v>
      </c>
      <c r="AY162" s="252" t="s">
        <v>132</v>
      </c>
    </row>
    <row r="163" s="15" customFormat="1">
      <c r="A163" s="15"/>
      <c r="B163" s="253"/>
      <c r="C163" s="254"/>
      <c r="D163" s="233" t="s">
        <v>142</v>
      </c>
      <c r="E163" s="255" t="s">
        <v>1</v>
      </c>
      <c r="F163" s="256" t="s">
        <v>147</v>
      </c>
      <c r="G163" s="254"/>
      <c r="H163" s="257">
        <v>77.771000000000001</v>
      </c>
      <c r="I163" s="258"/>
      <c r="J163" s="254"/>
      <c r="K163" s="254"/>
      <c r="L163" s="259"/>
      <c r="M163" s="260"/>
      <c r="N163" s="261"/>
      <c r="O163" s="261"/>
      <c r="P163" s="261"/>
      <c r="Q163" s="261"/>
      <c r="R163" s="261"/>
      <c r="S163" s="261"/>
      <c r="T163" s="262"/>
      <c r="U163" s="15"/>
      <c r="V163" s="15"/>
      <c r="W163" s="15"/>
      <c r="X163" s="15"/>
      <c r="Y163" s="15"/>
      <c r="Z163" s="15"/>
      <c r="AA163" s="15"/>
      <c r="AB163" s="15"/>
      <c r="AC163" s="15"/>
      <c r="AD163" s="15"/>
      <c r="AE163" s="15"/>
      <c r="AT163" s="263" t="s">
        <v>142</v>
      </c>
      <c r="AU163" s="263" t="s">
        <v>84</v>
      </c>
      <c r="AV163" s="15" t="s">
        <v>140</v>
      </c>
      <c r="AW163" s="15" t="s">
        <v>30</v>
      </c>
      <c r="AX163" s="15" t="s">
        <v>82</v>
      </c>
      <c r="AY163" s="263" t="s">
        <v>132</v>
      </c>
    </row>
    <row r="164" s="12" customFormat="1" ht="22.8" customHeight="1">
      <c r="A164" s="12"/>
      <c r="B164" s="202"/>
      <c r="C164" s="203"/>
      <c r="D164" s="204" t="s">
        <v>73</v>
      </c>
      <c r="E164" s="216" t="s">
        <v>133</v>
      </c>
      <c r="F164" s="216" t="s">
        <v>134</v>
      </c>
      <c r="G164" s="203"/>
      <c r="H164" s="203"/>
      <c r="I164" s="206"/>
      <c r="J164" s="217">
        <f>BK164</f>
        <v>0</v>
      </c>
      <c r="K164" s="203"/>
      <c r="L164" s="208"/>
      <c r="M164" s="209"/>
      <c r="N164" s="210"/>
      <c r="O164" s="210"/>
      <c r="P164" s="211">
        <f>SUM(P165:P175)</f>
        <v>0</v>
      </c>
      <c r="Q164" s="210"/>
      <c r="R164" s="211">
        <f>SUM(R165:R175)</f>
        <v>0.014131</v>
      </c>
      <c r="S164" s="210"/>
      <c r="T164" s="212">
        <f>SUM(T165:T175)</f>
        <v>0</v>
      </c>
      <c r="U164" s="12"/>
      <c r="V164" s="12"/>
      <c r="W164" s="12"/>
      <c r="X164" s="12"/>
      <c r="Y164" s="12"/>
      <c r="Z164" s="12"/>
      <c r="AA164" s="12"/>
      <c r="AB164" s="12"/>
      <c r="AC164" s="12"/>
      <c r="AD164" s="12"/>
      <c r="AE164" s="12"/>
      <c r="AR164" s="213" t="s">
        <v>82</v>
      </c>
      <c r="AT164" s="214" t="s">
        <v>73</v>
      </c>
      <c r="AU164" s="214" t="s">
        <v>82</v>
      </c>
      <c r="AY164" s="213" t="s">
        <v>132</v>
      </c>
      <c r="BK164" s="215">
        <f>SUM(BK165:BK175)</f>
        <v>0</v>
      </c>
    </row>
    <row r="165" s="2" customFormat="1" ht="33" customHeight="1">
      <c r="A165" s="38"/>
      <c r="B165" s="39"/>
      <c r="C165" s="218" t="s">
        <v>170</v>
      </c>
      <c r="D165" s="218" t="s">
        <v>135</v>
      </c>
      <c r="E165" s="219" t="s">
        <v>269</v>
      </c>
      <c r="F165" s="220" t="s">
        <v>270</v>
      </c>
      <c r="G165" s="221" t="s">
        <v>150</v>
      </c>
      <c r="H165" s="222">
        <v>76.920000000000002</v>
      </c>
      <c r="I165" s="223"/>
      <c r="J165" s="224">
        <f>ROUND(I165*H165,2)</f>
        <v>0</v>
      </c>
      <c r="K165" s="220" t="s">
        <v>139</v>
      </c>
      <c r="L165" s="44"/>
      <c r="M165" s="225" t="s">
        <v>1</v>
      </c>
      <c r="N165" s="226" t="s">
        <v>39</v>
      </c>
      <c r="O165" s="91"/>
      <c r="P165" s="227">
        <f>O165*H165</f>
        <v>0</v>
      </c>
      <c r="Q165" s="227">
        <v>0.00012999999999999999</v>
      </c>
      <c r="R165" s="227">
        <f>Q165*H165</f>
        <v>0.0099995999999999991</v>
      </c>
      <c r="S165" s="227">
        <v>0</v>
      </c>
      <c r="T165" s="228">
        <f>S165*H165</f>
        <v>0</v>
      </c>
      <c r="U165" s="38"/>
      <c r="V165" s="38"/>
      <c r="W165" s="38"/>
      <c r="X165" s="38"/>
      <c r="Y165" s="38"/>
      <c r="Z165" s="38"/>
      <c r="AA165" s="38"/>
      <c r="AB165" s="38"/>
      <c r="AC165" s="38"/>
      <c r="AD165" s="38"/>
      <c r="AE165" s="38"/>
      <c r="AR165" s="229" t="s">
        <v>140</v>
      </c>
      <c r="AT165" s="229" t="s">
        <v>135</v>
      </c>
      <c r="AU165" s="229" t="s">
        <v>84</v>
      </c>
      <c r="AY165" s="17" t="s">
        <v>132</v>
      </c>
      <c r="BE165" s="230">
        <f>IF(N165="základní",J165,0)</f>
        <v>0</v>
      </c>
      <c r="BF165" s="230">
        <f>IF(N165="snížená",J165,0)</f>
        <v>0</v>
      </c>
      <c r="BG165" s="230">
        <f>IF(N165="zákl. přenesená",J165,0)</f>
        <v>0</v>
      </c>
      <c r="BH165" s="230">
        <f>IF(N165="sníž. přenesená",J165,0)</f>
        <v>0</v>
      </c>
      <c r="BI165" s="230">
        <f>IF(N165="nulová",J165,0)</f>
        <v>0</v>
      </c>
      <c r="BJ165" s="17" t="s">
        <v>82</v>
      </c>
      <c r="BK165" s="230">
        <f>ROUND(I165*H165,2)</f>
        <v>0</v>
      </c>
      <c r="BL165" s="17" t="s">
        <v>140</v>
      </c>
      <c r="BM165" s="229" t="s">
        <v>271</v>
      </c>
    </row>
    <row r="166" s="13" customFormat="1">
      <c r="A166" s="13"/>
      <c r="B166" s="231"/>
      <c r="C166" s="232"/>
      <c r="D166" s="233" t="s">
        <v>142</v>
      </c>
      <c r="E166" s="234" t="s">
        <v>1</v>
      </c>
      <c r="F166" s="235" t="s">
        <v>272</v>
      </c>
      <c r="G166" s="232"/>
      <c r="H166" s="234" t="s">
        <v>1</v>
      </c>
      <c r="I166" s="236"/>
      <c r="J166" s="232"/>
      <c r="K166" s="232"/>
      <c r="L166" s="237"/>
      <c r="M166" s="238"/>
      <c r="N166" s="239"/>
      <c r="O166" s="239"/>
      <c r="P166" s="239"/>
      <c r="Q166" s="239"/>
      <c r="R166" s="239"/>
      <c r="S166" s="239"/>
      <c r="T166" s="240"/>
      <c r="U166" s="13"/>
      <c r="V166" s="13"/>
      <c r="W166" s="13"/>
      <c r="X166" s="13"/>
      <c r="Y166" s="13"/>
      <c r="Z166" s="13"/>
      <c r="AA166" s="13"/>
      <c r="AB166" s="13"/>
      <c r="AC166" s="13"/>
      <c r="AD166" s="13"/>
      <c r="AE166" s="13"/>
      <c r="AT166" s="241" t="s">
        <v>142</v>
      </c>
      <c r="AU166" s="241" t="s">
        <v>84</v>
      </c>
      <c r="AV166" s="13" t="s">
        <v>82</v>
      </c>
      <c r="AW166" s="13" t="s">
        <v>30</v>
      </c>
      <c r="AX166" s="13" t="s">
        <v>74</v>
      </c>
      <c r="AY166" s="241" t="s">
        <v>132</v>
      </c>
    </row>
    <row r="167" s="13" customFormat="1">
      <c r="A167" s="13"/>
      <c r="B167" s="231"/>
      <c r="C167" s="232"/>
      <c r="D167" s="233" t="s">
        <v>142</v>
      </c>
      <c r="E167" s="234" t="s">
        <v>1</v>
      </c>
      <c r="F167" s="235" t="s">
        <v>246</v>
      </c>
      <c r="G167" s="232"/>
      <c r="H167" s="234" t="s">
        <v>1</v>
      </c>
      <c r="I167" s="236"/>
      <c r="J167" s="232"/>
      <c r="K167" s="232"/>
      <c r="L167" s="237"/>
      <c r="M167" s="238"/>
      <c r="N167" s="239"/>
      <c r="O167" s="239"/>
      <c r="P167" s="239"/>
      <c r="Q167" s="239"/>
      <c r="R167" s="239"/>
      <c r="S167" s="239"/>
      <c r="T167" s="240"/>
      <c r="U167" s="13"/>
      <c r="V167" s="13"/>
      <c r="W167" s="13"/>
      <c r="X167" s="13"/>
      <c r="Y167" s="13"/>
      <c r="Z167" s="13"/>
      <c r="AA167" s="13"/>
      <c r="AB167" s="13"/>
      <c r="AC167" s="13"/>
      <c r="AD167" s="13"/>
      <c r="AE167" s="13"/>
      <c r="AT167" s="241" t="s">
        <v>142</v>
      </c>
      <c r="AU167" s="241" t="s">
        <v>84</v>
      </c>
      <c r="AV167" s="13" t="s">
        <v>82</v>
      </c>
      <c r="AW167" s="13" t="s">
        <v>30</v>
      </c>
      <c r="AX167" s="13" t="s">
        <v>74</v>
      </c>
      <c r="AY167" s="241" t="s">
        <v>132</v>
      </c>
    </row>
    <row r="168" s="14" customFormat="1">
      <c r="A168" s="14"/>
      <c r="B168" s="242"/>
      <c r="C168" s="243"/>
      <c r="D168" s="233" t="s">
        <v>142</v>
      </c>
      <c r="E168" s="244" t="s">
        <v>1</v>
      </c>
      <c r="F168" s="245" t="s">
        <v>273</v>
      </c>
      <c r="G168" s="243"/>
      <c r="H168" s="246">
        <v>43.119999999999997</v>
      </c>
      <c r="I168" s="247"/>
      <c r="J168" s="243"/>
      <c r="K168" s="243"/>
      <c r="L168" s="248"/>
      <c r="M168" s="249"/>
      <c r="N168" s="250"/>
      <c r="O168" s="250"/>
      <c r="P168" s="250"/>
      <c r="Q168" s="250"/>
      <c r="R168" s="250"/>
      <c r="S168" s="250"/>
      <c r="T168" s="251"/>
      <c r="U168" s="14"/>
      <c r="V168" s="14"/>
      <c r="W168" s="14"/>
      <c r="X168" s="14"/>
      <c r="Y168" s="14"/>
      <c r="Z168" s="14"/>
      <c r="AA168" s="14"/>
      <c r="AB168" s="14"/>
      <c r="AC168" s="14"/>
      <c r="AD168" s="14"/>
      <c r="AE168" s="14"/>
      <c r="AT168" s="252" t="s">
        <v>142</v>
      </c>
      <c r="AU168" s="252" t="s">
        <v>84</v>
      </c>
      <c r="AV168" s="14" t="s">
        <v>84</v>
      </c>
      <c r="AW168" s="14" t="s">
        <v>30</v>
      </c>
      <c r="AX168" s="14" t="s">
        <v>74</v>
      </c>
      <c r="AY168" s="252" t="s">
        <v>132</v>
      </c>
    </row>
    <row r="169" s="13" customFormat="1">
      <c r="A169" s="13"/>
      <c r="B169" s="231"/>
      <c r="C169" s="232"/>
      <c r="D169" s="233" t="s">
        <v>142</v>
      </c>
      <c r="E169" s="234" t="s">
        <v>1</v>
      </c>
      <c r="F169" s="235" t="s">
        <v>249</v>
      </c>
      <c r="G169" s="232"/>
      <c r="H169" s="234" t="s">
        <v>1</v>
      </c>
      <c r="I169" s="236"/>
      <c r="J169" s="232"/>
      <c r="K169" s="232"/>
      <c r="L169" s="237"/>
      <c r="M169" s="238"/>
      <c r="N169" s="239"/>
      <c r="O169" s="239"/>
      <c r="P169" s="239"/>
      <c r="Q169" s="239"/>
      <c r="R169" s="239"/>
      <c r="S169" s="239"/>
      <c r="T169" s="240"/>
      <c r="U169" s="13"/>
      <c r="V169" s="13"/>
      <c r="W169" s="13"/>
      <c r="X169" s="13"/>
      <c r="Y169" s="13"/>
      <c r="Z169" s="13"/>
      <c r="AA169" s="13"/>
      <c r="AB169" s="13"/>
      <c r="AC169" s="13"/>
      <c r="AD169" s="13"/>
      <c r="AE169" s="13"/>
      <c r="AT169" s="241" t="s">
        <v>142</v>
      </c>
      <c r="AU169" s="241" t="s">
        <v>84</v>
      </c>
      <c r="AV169" s="13" t="s">
        <v>82</v>
      </c>
      <c r="AW169" s="13" t="s">
        <v>30</v>
      </c>
      <c r="AX169" s="13" t="s">
        <v>74</v>
      </c>
      <c r="AY169" s="241" t="s">
        <v>132</v>
      </c>
    </row>
    <row r="170" s="14" customFormat="1">
      <c r="A170" s="14"/>
      <c r="B170" s="242"/>
      <c r="C170" s="243"/>
      <c r="D170" s="233" t="s">
        <v>142</v>
      </c>
      <c r="E170" s="244" t="s">
        <v>1</v>
      </c>
      <c r="F170" s="245" t="s">
        <v>274</v>
      </c>
      <c r="G170" s="243"/>
      <c r="H170" s="246">
        <v>33.799999999999997</v>
      </c>
      <c r="I170" s="247"/>
      <c r="J170" s="243"/>
      <c r="K170" s="243"/>
      <c r="L170" s="248"/>
      <c r="M170" s="249"/>
      <c r="N170" s="250"/>
      <c r="O170" s="250"/>
      <c r="P170" s="250"/>
      <c r="Q170" s="250"/>
      <c r="R170" s="250"/>
      <c r="S170" s="250"/>
      <c r="T170" s="251"/>
      <c r="U170" s="14"/>
      <c r="V170" s="14"/>
      <c r="W170" s="14"/>
      <c r="X170" s="14"/>
      <c r="Y170" s="14"/>
      <c r="Z170" s="14"/>
      <c r="AA170" s="14"/>
      <c r="AB170" s="14"/>
      <c r="AC170" s="14"/>
      <c r="AD170" s="14"/>
      <c r="AE170" s="14"/>
      <c r="AT170" s="252" t="s">
        <v>142</v>
      </c>
      <c r="AU170" s="252" t="s">
        <v>84</v>
      </c>
      <c r="AV170" s="14" t="s">
        <v>84</v>
      </c>
      <c r="AW170" s="14" t="s">
        <v>30</v>
      </c>
      <c r="AX170" s="14" t="s">
        <v>74</v>
      </c>
      <c r="AY170" s="252" t="s">
        <v>132</v>
      </c>
    </row>
    <row r="171" s="15" customFormat="1">
      <c r="A171" s="15"/>
      <c r="B171" s="253"/>
      <c r="C171" s="254"/>
      <c r="D171" s="233" t="s">
        <v>142</v>
      </c>
      <c r="E171" s="255" t="s">
        <v>1</v>
      </c>
      <c r="F171" s="256" t="s">
        <v>147</v>
      </c>
      <c r="G171" s="254"/>
      <c r="H171" s="257">
        <v>76.919999999999987</v>
      </c>
      <c r="I171" s="258"/>
      <c r="J171" s="254"/>
      <c r="K171" s="254"/>
      <c r="L171" s="259"/>
      <c r="M171" s="260"/>
      <c r="N171" s="261"/>
      <c r="O171" s="261"/>
      <c r="P171" s="261"/>
      <c r="Q171" s="261"/>
      <c r="R171" s="261"/>
      <c r="S171" s="261"/>
      <c r="T171" s="262"/>
      <c r="U171" s="15"/>
      <c r="V171" s="15"/>
      <c r="W171" s="15"/>
      <c r="X171" s="15"/>
      <c r="Y171" s="15"/>
      <c r="Z171" s="15"/>
      <c r="AA171" s="15"/>
      <c r="AB171" s="15"/>
      <c r="AC171" s="15"/>
      <c r="AD171" s="15"/>
      <c r="AE171" s="15"/>
      <c r="AT171" s="263" t="s">
        <v>142</v>
      </c>
      <c r="AU171" s="263" t="s">
        <v>84</v>
      </c>
      <c r="AV171" s="15" t="s">
        <v>140</v>
      </c>
      <c r="AW171" s="15" t="s">
        <v>30</v>
      </c>
      <c r="AX171" s="15" t="s">
        <v>82</v>
      </c>
      <c r="AY171" s="263" t="s">
        <v>132</v>
      </c>
    </row>
    <row r="172" s="2" customFormat="1" ht="24.15" customHeight="1">
      <c r="A172" s="38"/>
      <c r="B172" s="39"/>
      <c r="C172" s="218" t="s">
        <v>175</v>
      </c>
      <c r="D172" s="218" t="s">
        <v>135</v>
      </c>
      <c r="E172" s="219" t="s">
        <v>275</v>
      </c>
      <c r="F172" s="220" t="s">
        <v>276</v>
      </c>
      <c r="G172" s="221" t="s">
        <v>150</v>
      </c>
      <c r="H172" s="222">
        <v>103.285</v>
      </c>
      <c r="I172" s="223"/>
      <c r="J172" s="224">
        <f>ROUND(I172*H172,2)</f>
        <v>0</v>
      </c>
      <c r="K172" s="220" t="s">
        <v>139</v>
      </c>
      <c r="L172" s="44"/>
      <c r="M172" s="225" t="s">
        <v>1</v>
      </c>
      <c r="N172" s="226" t="s">
        <v>39</v>
      </c>
      <c r="O172" s="91"/>
      <c r="P172" s="227">
        <f>O172*H172</f>
        <v>0</v>
      </c>
      <c r="Q172" s="227">
        <v>4.0000000000000003E-05</v>
      </c>
      <c r="R172" s="227">
        <f>Q172*H172</f>
        <v>0.0041314000000000004</v>
      </c>
      <c r="S172" s="227">
        <v>0</v>
      </c>
      <c r="T172" s="228">
        <f>S172*H172</f>
        <v>0</v>
      </c>
      <c r="U172" s="38"/>
      <c r="V172" s="38"/>
      <c r="W172" s="38"/>
      <c r="X172" s="38"/>
      <c r="Y172" s="38"/>
      <c r="Z172" s="38"/>
      <c r="AA172" s="38"/>
      <c r="AB172" s="38"/>
      <c r="AC172" s="38"/>
      <c r="AD172" s="38"/>
      <c r="AE172" s="38"/>
      <c r="AR172" s="229" t="s">
        <v>140</v>
      </c>
      <c r="AT172" s="229" t="s">
        <v>135</v>
      </c>
      <c r="AU172" s="229" t="s">
        <v>84</v>
      </c>
      <c r="AY172" s="17" t="s">
        <v>132</v>
      </c>
      <c r="BE172" s="230">
        <f>IF(N172="základní",J172,0)</f>
        <v>0</v>
      </c>
      <c r="BF172" s="230">
        <f>IF(N172="snížená",J172,0)</f>
        <v>0</v>
      </c>
      <c r="BG172" s="230">
        <f>IF(N172="zákl. přenesená",J172,0)</f>
        <v>0</v>
      </c>
      <c r="BH172" s="230">
        <f>IF(N172="sníž. přenesená",J172,0)</f>
        <v>0</v>
      </c>
      <c r="BI172" s="230">
        <f>IF(N172="nulová",J172,0)</f>
        <v>0</v>
      </c>
      <c r="BJ172" s="17" t="s">
        <v>82</v>
      </c>
      <c r="BK172" s="230">
        <f>ROUND(I172*H172,2)</f>
        <v>0</v>
      </c>
      <c r="BL172" s="17" t="s">
        <v>140</v>
      </c>
      <c r="BM172" s="229" t="s">
        <v>277</v>
      </c>
    </row>
    <row r="173" s="13" customFormat="1">
      <c r="A173" s="13"/>
      <c r="B173" s="231"/>
      <c r="C173" s="232"/>
      <c r="D173" s="233" t="s">
        <v>142</v>
      </c>
      <c r="E173" s="234" t="s">
        <v>1</v>
      </c>
      <c r="F173" s="235" t="s">
        <v>272</v>
      </c>
      <c r="G173" s="232"/>
      <c r="H173" s="234" t="s">
        <v>1</v>
      </c>
      <c r="I173" s="236"/>
      <c r="J173" s="232"/>
      <c r="K173" s="232"/>
      <c r="L173" s="237"/>
      <c r="M173" s="238"/>
      <c r="N173" s="239"/>
      <c r="O173" s="239"/>
      <c r="P173" s="239"/>
      <c r="Q173" s="239"/>
      <c r="R173" s="239"/>
      <c r="S173" s="239"/>
      <c r="T173" s="240"/>
      <c r="U173" s="13"/>
      <c r="V173" s="13"/>
      <c r="W173" s="13"/>
      <c r="X173" s="13"/>
      <c r="Y173" s="13"/>
      <c r="Z173" s="13"/>
      <c r="AA173" s="13"/>
      <c r="AB173" s="13"/>
      <c r="AC173" s="13"/>
      <c r="AD173" s="13"/>
      <c r="AE173" s="13"/>
      <c r="AT173" s="241" t="s">
        <v>142</v>
      </c>
      <c r="AU173" s="241" t="s">
        <v>84</v>
      </c>
      <c r="AV173" s="13" t="s">
        <v>82</v>
      </c>
      <c r="AW173" s="13" t="s">
        <v>30</v>
      </c>
      <c r="AX173" s="13" t="s">
        <v>74</v>
      </c>
      <c r="AY173" s="241" t="s">
        <v>132</v>
      </c>
    </row>
    <row r="174" s="14" customFormat="1">
      <c r="A174" s="14"/>
      <c r="B174" s="242"/>
      <c r="C174" s="243"/>
      <c r="D174" s="233" t="s">
        <v>142</v>
      </c>
      <c r="E174" s="244" t="s">
        <v>1</v>
      </c>
      <c r="F174" s="245" t="s">
        <v>278</v>
      </c>
      <c r="G174" s="243"/>
      <c r="H174" s="246">
        <v>103.285</v>
      </c>
      <c r="I174" s="247"/>
      <c r="J174" s="243"/>
      <c r="K174" s="243"/>
      <c r="L174" s="248"/>
      <c r="M174" s="249"/>
      <c r="N174" s="250"/>
      <c r="O174" s="250"/>
      <c r="P174" s="250"/>
      <c r="Q174" s="250"/>
      <c r="R174" s="250"/>
      <c r="S174" s="250"/>
      <c r="T174" s="251"/>
      <c r="U174" s="14"/>
      <c r="V174" s="14"/>
      <c r="W174" s="14"/>
      <c r="X174" s="14"/>
      <c r="Y174" s="14"/>
      <c r="Z174" s="14"/>
      <c r="AA174" s="14"/>
      <c r="AB174" s="14"/>
      <c r="AC174" s="14"/>
      <c r="AD174" s="14"/>
      <c r="AE174" s="14"/>
      <c r="AT174" s="252" t="s">
        <v>142</v>
      </c>
      <c r="AU174" s="252" t="s">
        <v>84</v>
      </c>
      <c r="AV174" s="14" t="s">
        <v>84</v>
      </c>
      <c r="AW174" s="14" t="s">
        <v>30</v>
      </c>
      <c r="AX174" s="14" t="s">
        <v>74</v>
      </c>
      <c r="AY174" s="252" t="s">
        <v>132</v>
      </c>
    </row>
    <row r="175" s="15" customFormat="1">
      <c r="A175" s="15"/>
      <c r="B175" s="253"/>
      <c r="C175" s="254"/>
      <c r="D175" s="233" t="s">
        <v>142</v>
      </c>
      <c r="E175" s="255" t="s">
        <v>1</v>
      </c>
      <c r="F175" s="256" t="s">
        <v>147</v>
      </c>
      <c r="G175" s="254"/>
      <c r="H175" s="257">
        <v>103.285</v>
      </c>
      <c r="I175" s="258"/>
      <c r="J175" s="254"/>
      <c r="K175" s="254"/>
      <c r="L175" s="259"/>
      <c r="M175" s="260"/>
      <c r="N175" s="261"/>
      <c r="O175" s="261"/>
      <c r="P175" s="261"/>
      <c r="Q175" s="261"/>
      <c r="R175" s="261"/>
      <c r="S175" s="261"/>
      <c r="T175" s="262"/>
      <c r="U175" s="15"/>
      <c r="V175" s="15"/>
      <c r="W175" s="15"/>
      <c r="X175" s="15"/>
      <c r="Y175" s="15"/>
      <c r="Z175" s="15"/>
      <c r="AA175" s="15"/>
      <c r="AB175" s="15"/>
      <c r="AC175" s="15"/>
      <c r="AD175" s="15"/>
      <c r="AE175" s="15"/>
      <c r="AT175" s="263" t="s">
        <v>142</v>
      </c>
      <c r="AU175" s="263" t="s">
        <v>84</v>
      </c>
      <c r="AV175" s="15" t="s">
        <v>140</v>
      </c>
      <c r="AW175" s="15" t="s">
        <v>30</v>
      </c>
      <c r="AX175" s="15" t="s">
        <v>82</v>
      </c>
      <c r="AY175" s="263" t="s">
        <v>132</v>
      </c>
    </row>
    <row r="176" s="12" customFormat="1" ht="22.8" customHeight="1">
      <c r="A176" s="12"/>
      <c r="B176" s="202"/>
      <c r="C176" s="203"/>
      <c r="D176" s="204" t="s">
        <v>73</v>
      </c>
      <c r="E176" s="216" t="s">
        <v>279</v>
      </c>
      <c r="F176" s="216" t="s">
        <v>280</v>
      </c>
      <c r="G176" s="203"/>
      <c r="H176" s="203"/>
      <c r="I176" s="206"/>
      <c r="J176" s="217">
        <f>BK176</f>
        <v>0</v>
      </c>
      <c r="K176" s="203"/>
      <c r="L176" s="208"/>
      <c r="M176" s="209"/>
      <c r="N176" s="210"/>
      <c r="O176" s="210"/>
      <c r="P176" s="211">
        <f>P177</f>
        <v>0</v>
      </c>
      <c r="Q176" s="210"/>
      <c r="R176" s="211">
        <f>R177</f>
        <v>0</v>
      </c>
      <c r="S176" s="210"/>
      <c r="T176" s="212">
        <f>T177</f>
        <v>0</v>
      </c>
      <c r="U176" s="12"/>
      <c r="V176" s="12"/>
      <c r="W176" s="12"/>
      <c r="X176" s="12"/>
      <c r="Y176" s="12"/>
      <c r="Z176" s="12"/>
      <c r="AA176" s="12"/>
      <c r="AB176" s="12"/>
      <c r="AC176" s="12"/>
      <c r="AD176" s="12"/>
      <c r="AE176" s="12"/>
      <c r="AR176" s="213" t="s">
        <v>82</v>
      </c>
      <c r="AT176" s="214" t="s">
        <v>73</v>
      </c>
      <c r="AU176" s="214" t="s">
        <v>82</v>
      </c>
      <c r="AY176" s="213" t="s">
        <v>132</v>
      </c>
      <c r="BK176" s="215">
        <f>BK177</f>
        <v>0</v>
      </c>
    </row>
    <row r="177" s="2" customFormat="1" ht="21.75" customHeight="1">
      <c r="A177" s="38"/>
      <c r="B177" s="39"/>
      <c r="C177" s="218" t="s">
        <v>183</v>
      </c>
      <c r="D177" s="218" t="s">
        <v>135</v>
      </c>
      <c r="E177" s="219" t="s">
        <v>281</v>
      </c>
      <c r="F177" s="220" t="s">
        <v>282</v>
      </c>
      <c r="G177" s="221" t="s">
        <v>163</v>
      </c>
      <c r="H177" s="222">
        <v>34.155999999999999</v>
      </c>
      <c r="I177" s="223"/>
      <c r="J177" s="224">
        <f>ROUND(I177*H177,2)</f>
        <v>0</v>
      </c>
      <c r="K177" s="220" t="s">
        <v>139</v>
      </c>
      <c r="L177" s="44"/>
      <c r="M177" s="225" t="s">
        <v>1</v>
      </c>
      <c r="N177" s="226" t="s">
        <v>39</v>
      </c>
      <c r="O177" s="91"/>
      <c r="P177" s="227">
        <f>O177*H177</f>
        <v>0</v>
      </c>
      <c r="Q177" s="227">
        <v>0</v>
      </c>
      <c r="R177" s="227">
        <f>Q177*H177</f>
        <v>0</v>
      </c>
      <c r="S177" s="227">
        <v>0</v>
      </c>
      <c r="T177" s="228">
        <f>S177*H177</f>
        <v>0</v>
      </c>
      <c r="U177" s="38"/>
      <c r="V177" s="38"/>
      <c r="W177" s="38"/>
      <c r="X177" s="38"/>
      <c r="Y177" s="38"/>
      <c r="Z177" s="38"/>
      <c r="AA177" s="38"/>
      <c r="AB177" s="38"/>
      <c r="AC177" s="38"/>
      <c r="AD177" s="38"/>
      <c r="AE177" s="38"/>
      <c r="AR177" s="229" t="s">
        <v>140</v>
      </c>
      <c r="AT177" s="229" t="s">
        <v>135</v>
      </c>
      <c r="AU177" s="229" t="s">
        <v>84</v>
      </c>
      <c r="AY177" s="17" t="s">
        <v>132</v>
      </c>
      <c r="BE177" s="230">
        <f>IF(N177="základní",J177,0)</f>
        <v>0</v>
      </c>
      <c r="BF177" s="230">
        <f>IF(N177="snížená",J177,0)</f>
        <v>0</v>
      </c>
      <c r="BG177" s="230">
        <f>IF(N177="zákl. přenesená",J177,0)</f>
        <v>0</v>
      </c>
      <c r="BH177" s="230">
        <f>IF(N177="sníž. přenesená",J177,0)</f>
        <v>0</v>
      </c>
      <c r="BI177" s="230">
        <f>IF(N177="nulová",J177,0)</f>
        <v>0</v>
      </c>
      <c r="BJ177" s="17" t="s">
        <v>82</v>
      </c>
      <c r="BK177" s="230">
        <f>ROUND(I177*H177,2)</f>
        <v>0</v>
      </c>
      <c r="BL177" s="17" t="s">
        <v>140</v>
      </c>
      <c r="BM177" s="229" t="s">
        <v>283</v>
      </c>
    </row>
    <row r="178" s="12" customFormat="1" ht="25.92" customHeight="1">
      <c r="A178" s="12"/>
      <c r="B178" s="202"/>
      <c r="C178" s="203"/>
      <c r="D178" s="204" t="s">
        <v>73</v>
      </c>
      <c r="E178" s="205" t="s">
        <v>179</v>
      </c>
      <c r="F178" s="205" t="s">
        <v>180</v>
      </c>
      <c r="G178" s="203"/>
      <c r="H178" s="203"/>
      <c r="I178" s="206"/>
      <c r="J178" s="207">
        <f>BK178</f>
        <v>0</v>
      </c>
      <c r="K178" s="203"/>
      <c r="L178" s="208"/>
      <c r="M178" s="209"/>
      <c r="N178" s="210"/>
      <c r="O178" s="210"/>
      <c r="P178" s="211">
        <f>P179+P200+P229+P281+P283+P287+P309+P326+P342</f>
        <v>0</v>
      </c>
      <c r="Q178" s="210"/>
      <c r="R178" s="211">
        <f>R179+R200+R229+R281+R283+R287+R309+R326+R342</f>
        <v>3.8779366</v>
      </c>
      <c r="S178" s="210"/>
      <c r="T178" s="212">
        <f>T179+T200+T229+T281+T283+T287+T309+T326+T342</f>
        <v>0</v>
      </c>
      <c r="U178" s="12"/>
      <c r="V178" s="12"/>
      <c r="W178" s="12"/>
      <c r="X178" s="12"/>
      <c r="Y178" s="12"/>
      <c r="Z178" s="12"/>
      <c r="AA178" s="12"/>
      <c r="AB178" s="12"/>
      <c r="AC178" s="12"/>
      <c r="AD178" s="12"/>
      <c r="AE178" s="12"/>
      <c r="AR178" s="213" t="s">
        <v>84</v>
      </c>
      <c r="AT178" s="214" t="s">
        <v>73</v>
      </c>
      <c r="AU178" s="214" t="s">
        <v>74</v>
      </c>
      <c r="AY178" s="213" t="s">
        <v>132</v>
      </c>
      <c r="BK178" s="215">
        <f>BK179+BK200+BK229+BK281+BK283+BK287+BK309+BK326+BK342</f>
        <v>0</v>
      </c>
    </row>
    <row r="179" s="12" customFormat="1" ht="22.8" customHeight="1">
      <c r="A179" s="12"/>
      <c r="B179" s="202"/>
      <c r="C179" s="203"/>
      <c r="D179" s="204" t="s">
        <v>73</v>
      </c>
      <c r="E179" s="216" t="s">
        <v>284</v>
      </c>
      <c r="F179" s="216" t="s">
        <v>285</v>
      </c>
      <c r="G179" s="203"/>
      <c r="H179" s="203"/>
      <c r="I179" s="206"/>
      <c r="J179" s="217">
        <f>BK179</f>
        <v>0</v>
      </c>
      <c r="K179" s="203"/>
      <c r="L179" s="208"/>
      <c r="M179" s="209"/>
      <c r="N179" s="210"/>
      <c r="O179" s="210"/>
      <c r="P179" s="211">
        <f>SUM(P180:P199)</f>
        <v>0</v>
      </c>
      <c r="Q179" s="210"/>
      <c r="R179" s="211">
        <f>SUM(R180:R199)</f>
        <v>0.16970399999999999</v>
      </c>
      <c r="S179" s="210"/>
      <c r="T179" s="212">
        <f>SUM(T180:T199)</f>
        <v>0</v>
      </c>
      <c r="U179" s="12"/>
      <c r="V179" s="12"/>
      <c r="W179" s="12"/>
      <c r="X179" s="12"/>
      <c r="Y179" s="12"/>
      <c r="Z179" s="12"/>
      <c r="AA179" s="12"/>
      <c r="AB179" s="12"/>
      <c r="AC179" s="12"/>
      <c r="AD179" s="12"/>
      <c r="AE179" s="12"/>
      <c r="AR179" s="213" t="s">
        <v>84</v>
      </c>
      <c r="AT179" s="214" t="s">
        <v>73</v>
      </c>
      <c r="AU179" s="214" t="s">
        <v>82</v>
      </c>
      <c r="AY179" s="213" t="s">
        <v>132</v>
      </c>
      <c r="BK179" s="215">
        <f>SUM(BK180:BK199)</f>
        <v>0</v>
      </c>
    </row>
    <row r="180" s="2" customFormat="1" ht="24.15" customHeight="1">
      <c r="A180" s="38"/>
      <c r="B180" s="39"/>
      <c r="C180" s="218" t="s">
        <v>133</v>
      </c>
      <c r="D180" s="218" t="s">
        <v>135</v>
      </c>
      <c r="E180" s="219" t="s">
        <v>286</v>
      </c>
      <c r="F180" s="220" t="s">
        <v>287</v>
      </c>
      <c r="G180" s="221" t="s">
        <v>150</v>
      </c>
      <c r="H180" s="222">
        <v>81.819000000000003</v>
      </c>
      <c r="I180" s="223"/>
      <c r="J180" s="224">
        <f>ROUND(I180*H180,2)</f>
        <v>0</v>
      </c>
      <c r="K180" s="220" t="s">
        <v>139</v>
      </c>
      <c r="L180" s="44"/>
      <c r="M180" s="225" t="s">
        <v>1</v>
      </c>
      <c r="N180" s="226" t="s">
        <v>39</v>
      </c>
      <c r="O180" s="91"/>
      <c r="P180" s="227">
        <f>O180*H180</f>
        <v>0</v>
      </c>
      <c r="Q180" s="227">
        <v>0</v>
      </c>
      <c r="R180" s="227">
        <f>Q180*H180</f>
        <v>0</v>
      </c>
      <c r="S180" s="227">
        <v>0</v>
      </c>
      <c r="T180" s="228">
        <f>S180*H180</f>
        <v>0</v>
      </c>
      <c r="U180" s="38"/>
      <c r="V180" s="38"/>
      <c r="W180" s="38"/>
      <c r="X180" s="38"/>
      <c r="Y180" s="38"/>
      <c r="Z180" s="38"/>
      <c r="AA180" s="38"/>
      <c r="AB180" s="38"/>
      <c r="AC180" s="38"/>
      <c r="AD180" s="38"/>
      <c r="AE180" s="38"/>
      <c r="AR180" s="229" t="s">
        <v>186</v>
      </c>
      <c r="AT180" s="229" t="s">
        <v>135</v>
      </c>
      <c r="AU180" s="229" t="s">
        <v>84</v>
      </c>
      <c r="AY180" s="17" t="s">
        <v>132</v>
      </c>
      <c r="BE180" s="230">
        <f>IF(N180="základní",J180,0)</f>
        <v>0</v>
      </c>
      <c r="BF180" s="230">
        <f>IF(N180="snížená",J180,0)</f>
        <v>0</v>
      </c>
      <c r="BG180" s="230">
        <f>IF(N180="zákl. přenesená",J180,0)</f>
        <v>0</v>
      </c>
      <c r="BH180" s="230">
        <f>IF(N180="sníž. přenesená",J180,0)</f>
        <v>0</v>
      </c>
      <c r="BI180" s="230">
        <f>IF(N180="nulová",J180,0)</f>
        <v>0</v>
      </c>
      <c r="BJ180" s="17" t="s">
        <v>82</v>
      </c>
      <c r="BK180" s="230">
        <f>ROUND(I180*H180,2)</f>
        <v>0</v>
      </c>
      <c r="BL180" s="17" t="s">
        <v>186</v>
      </c>
      <c r="BM180" s="229" t="s">
        <v>288</v>
      </c>
    </row>
    <row r="181" s="13" customFormat="1">
      <c r="A181" s="13"/>
      <c r="B181" s="231"/>
      <c r="C181" s="232"/>
      <c r="D181" s="233" t="s">
        <v>142</v>
      </c>
      <c r="E181" s="234" t="s">
        <v>1</v>
      </c>
      <c r="F181" s="235" t="s">
        <v>245</v>
      </c>
      <c r="G181" s="232"/>
      <c r="H181" s="234" t="s">
        <v>1</v>
      </c>
      <c r="I181" s="236"/>
      <c r="J181" s="232"/>
      <c r="K181" s="232"/>
      <c r="L181" s="237"/>
      <c r="M181" s="238"/>
      <c r="N181" s="239"/>
      <c r="O181" s="239"/>
      <c r="P181" s="239"/>
      <c r="Q181" s="239"/>
      <c r="R181" s="239"/>
      <c r="S181" s="239"/>
      <c r="T181" s="240"/>
      <c r="U181" s="13"/>
      <c r="V181" s="13"/>
      <c r="W181" s="13"/>
      <c r="X181" s="13"/>
      <c r="Y181" s="13"/>
      <c r="Z181" s="13"/>
      <c r="AA181" s="13"/>
      <c r="AB181" s="13"/>
      <c r="AC181" s="13"/>
      <c r="AD181" s="13"/>
      <c r="AE181" s="13"/>
      <c r="AT181" s="241" t="s">
        <v>142</v>
      </c>
      <c r="AU181" s="241" t="s">
        <v>84</v>
      </c>
      <c r="AV181" s="13" t="s">
        <v>82</v>
      </c>
      <c r="AW181" s="13" t="s">
        <v>30</v>
      </c>
      <c r="AX181" s="13" t="s">
        <v>74</v>
      </c>
      <c r="AY181" s="241" t="s">
        <v>132</v>
      </c>
    </row>
    <row r="182" s="13" customFormat="1">
      <c r="A182" s="13"/>
      <c r="B182" s="231"/>
      <c r="C182" s="232"/>
      <c r="D182" s="233" t="s">
        <v>142</v>
      </c>
      <c r="E182" s="234" t="s">
        <v>1</v>
      </c>
      <c r="F182" s="235" t="s">
        <v>246</v>
      </c>
      <c r="G182" s="232"/>
      <c r="H182" s="234" t="s">
        <v>1</v>
      </c>
      <c r="I182" s="236"/>
      <c r="J182" s="232"/>
      <c r="K182" s="232"/>
      <c r="L182" s="237"/>
      <c r="M182" s="238"/>
      <c r="N182" s="239"/>
      <c r="O182" s="239"/>
      <c r="P182" s="239"/>
      <c r="Q182" s="239"/>
      <c r="R182" s="239"/>
      <c r="S182" s="239"/>
      <c r="T182" s="240"/>
      <c r="U182" s="13"/>
      <c r="V182" s="13"/>
      <c r="W182" s="13"/>
      <c r="X182" s="13"/>
      <c r="Y182" s="13"/>
      <c r="Z182" s="13"/>
      <c r="AA182" s="13"/>
      <c r="AB182" s="13"/>
      <c r="AC182" s="13"/>
      <c r="AD182" s="13"/>
      <c r="AE182" s="13"/>
      <c r="AT182" s="241" t="s">
        <v>142</v>
      </c>
      <c r="AU182" s="241" t="s">
        <v>84</v>
      </c>
      <c r="AV182" s="13" t="s">
        <v>82</v>
      </c>
      <c r="AW182" s="13" t="s">
        <v>30</v>
      </c>
      <c r="AX182" s="13" t="s">
        <v>74</v>
      </c>
      <c r="AY182" s="241" t="s">
        <v>132</v>
      </c>
    </row>
    <row r="183" s="14" customFormat="1">
      <c r="A183" s="14"/>
      <c r="B183" s="242"/>
      <c r="C183" s="243"/>
      <c r="D183" s="233" t="s">
        <v>142</v>
      </c>
      <c r="E183" s="244" t="s">
        <v>1</v>
      </c>
      <c r="F183" s="245" t="s">
        <v>289</v>
      </c>
      <c r="G183" s="243"/>
      <c r="H183" s="246">
        <v>45.238999999999997</v>
      </c>
      <c r="I183" s="247"/>
      <c r="J183" s="243"/>
      <c r="K183" s="243"/>
      <c r="L183" s="248"/>
      <c r="M183" s="249"/>
      <c r="N183" s="250"/>
      <c r="O183" s="250"/>
      <c r="P183" s="250"/>
      <c r="Q183" s="250"/>
      <c r="R183" s="250"/>
      <c r="S183" s="250"/>
      <c r="T183" s="251"/>
      <c r="U183" s="14"/>
      <c r="V183" s="14"/>
      <c r="W183" s="14"/>
      <c r="X183" s="14"/>
      <c r="Y183" s="14"/>
      <c r="Z183" s="14"/>
      <c r="AA183" s="14"/>
      <c r="AB183" s="14"/>
      <c r="AC183" s="14"/>
      <c r="AD183" s="14"/>
      <c r="AE183" s="14"/>
      <c r="AT183" s="252" t="s">
        <v>142</v>
      </c>
      <c r="AU183" s="252" t="s">
        <v>84</v>
      </c>
      <c r="AV183" s="14" t="s">
        <v>84</v>
      </c>
      <c r="AW183" s="14" t="s">
        <v>30</v>
      </c>
      <c r="AX183" s="14" t="s">
        <v>74</v>
      </c>
      <c r="AY183" s="252" t="s">
        <v>132</v>
      </c>
    </row>
    <row r="184" s="13" customFormat="1">
      <c r="A184" s="13"/>
      <c r="B184" s="231"/>
      <c r="C184" s="232"/>
      <c r="D184" s="233" t="s">
        <v>142</v>
      </c>
      <c r="E184" s="234" t="s">
        <v>1</v>
      </c>
      <c r="F184" s="235" t="s">
        <v>249</v>
      </c>
      <c r="G184" s="232"/>
      <c r="H184" s="234" t="s">
        <v>1</v>
      </c>
      <c r="I184" s="236"/>
      <c r="J184" s="232"/>
      <c r="K184" s="232"/>
      <c r="L184" s="237"/>
      <c r="M184" s="238"/>
      <c r="N184" s="239"/>
      <c r="O184" s="239"/>
      <c r="P184" s="239"/>
      <c r="Q184" s="239"/>
      <c r="R184" s="239"/>
      <c r="S184" s="239"/>
      <c r="T184" s="240"/>
      <c r="U184" s="13"/>
      <c r="V184" s="13"/>
      <c r="W184" s="13"/>
      <c r="X184" s="13"/>
      <c r="Y184" s="13"/>
      <c r="Z184" s="13"/>
      <c r="AA184" s="13"/>
      <c r="AB184" s="13"/>
      <c r="AC184" s="13"/>
      <c r="AD184" s="13"/>
      <c r="AE184" s="13"/>
      <c r="AT184" s="241" t="s">
        <v>142</v>
      </c>
      <c r="AU184" s="241" t="s">
        <v>84</v>
      </c>
      <c r="AV184" s="13" t="s">
        <v>82</v>
      </c>
      <c r="AW184" s="13" t="s">
        <v>30</v>
      </c>
      <c r="AX184" s="13" t="s">
        <v>74</v>
      </c>
      <c r="AY184" s="241" t="s">
        <v>132</v>
      </c>
    </row>
    <row r="185" s="14" customFormat="1">
      <c r="A185" s="14"/>
      <c r="B185" s="242"/>
      <c r="C185" s="243"/>
      <c r="D185" s="233" t="s">
        <v>142</v>
      </c>
      <c r="E185" s="244" t="s">
        <v>1</v>
      </c>
      <c r="F185" s="245" t="s">
        <v>290</v>
      </c>
      <c r="G185" s="243"/>
      <c r="H185" s="246">
        <v>36.579999999999998</v>
      </c>
      <c r="I185" s="247"/>
      <c r="J185" s="243"/>
      <c r="K185" s="243"/>
      <c r="L185" s="248"/>
      <c r="M185" s="249"/>
      <c r="N185" s="250"/>
      <c r="O185" s="250"/>
      <c r="P185" s="250"/>
      <c r="Q185" s="250"/>
      <c r="R185" s="250"/>
      <c r="S185" s="250"/>
      <c r="T185" s="251"/>
      <c r="U185" s="14"/>
      <c r="V185" s="14"/>
      <c r="W185" s="14"/>
      <c r="X185" s="14"/>
      <c r="Y185" s="14"/>
      <c r="Z185" s="14"/>
      <c r="AA185" s="14"/>
      <c r="AB185" s="14"/>
      <c r="AC185" s="14"/>
      <c r="AD185" s="14"/>
      <c r="AE185" s="14"/>
      <c r="AT185" s="252" t="s">
        <v>142</v>
      </c>
      <c r="AU185" s="252" t="s">
        <v>84</v>
      </c>
      <c r="AV185" s="14" t="s">
        <v>84</v>
      </c>
      <c r="AW185" s="14" t="s">
        <v>30</v>
      </c>
      <c r="AX185" s="14" t="s">
        <v>74</v>
      </c>
      <c r="AY185" s="252" t="s">
        <v>132</v>
      </c>
    </row>
    <row r="186" s="15" customFormat="1">
      <c r="A186" s="15"/>
      <c r="B186" s="253"/>
      <c r="C186" s="254"/>
      <c r="D186" s="233" t="s">
        <v>142</v>
      </c>
      <c r="E186" s="255" t="s">
        <v>1</v>
      </c>
      <c r="F186" s="256" t="s">
        <v>147</v>
      </c>
      <c r="G186" s="254"/>
      <c r="H186" s="257">
        <v>81.818999999999988</v>
      </c>
      <c r="I186" s="258"/>
      <c r="J186" s="254"/>
      <c r="K186" s="254"/>
      <c r="L186" s="259"/>
      <c r="M186" s="260"/>
      <c r="N186" s="261"/>
      <c r="O186" s="261"/>
      <c r="P186" s="261"/>
      <c r="Q186" s="261"/>
      <c r="R186" s="261"/>
      <c r="S186" s="261"/>
      <c r="T186" s="262"/>
      <c r="U186" s="15"/>
      <c r="V186" s="15"/>
      <c r="W186" s="15"/>
      <c r="X186" s="15"/>
      <c r="Y186" s="15"/>
      <c r="Z186" s="15"/>
      <c r="AA186" s="15"/>
      <c r="AB186" s="15"/>
      <c r="AC186" s="15"/>
      <c r="AD186" s="15"/>
      <c r="AE186" s="15"/>
      <c r="AT186" s="263" t="s">
        <v>142</v>
      </c>
      <c r="AU186" s="263" t="s">
        <v>84</v>
      </c>
      <c r="AV186" s="15" t="s">
        <v>140</v>
      </c>
      <c r="AW186" s="15" t="s">
        <v>30</v>
      </c>
      <c r="AX186" s="15" t="s">
        <v>82</v>
      </c>
      <c r="AY186" s="263" t="s">
        <v>132</v>
      </c>
    </row>
    <row r="187" s="2" customFormat="1" ht="24.15" customHeight="1">
      <c r="A187" s="38"/>
      <c r="B187" s="39"/>
      <c r="C187" s="267" t="s">
        <v>197</v>
      </c>
      <c r="D187" s="267" t="s">
        <v>291</v>
      </c>
      <c r="E187" s="268" t="s">
        <v>292</v>
      </c>
      <c r="F187" s="269" t="s">
        <v>293</v>
      </c>
      <c r="G187" s="270" t="s">
        <v>150</v>
      </c>
      <c r="H187" s="271">
        <v>83.454999999999998</v>
      </c>
      <c r="I187" s="272"/>
      <c r="J187" s="273">
        <f>ROUND(I187*H187,2)</f>
        <v>0</v>
      </c>
      <c r="K187" s="269" t="s">
        <v>139</v>
      </c>
      <c r="L187" s="274"/>
      <c r="M187" s="275" t="s">
        <v>1</v>
      </c>
      <c r="N187" s="276" t="s">
        <v>39</v>
      </c>
      <c r="O187" s="91"/>
      <c r="P187" s="227">
        <f>O187*H187</f>
        <v>0</v>
      </c>
      <c r="Q187" s="227">
        <v>0.002</v>
      </c>
      <c r="R187" s="227">
        <f>Q187*H187</f>
        <v>0.16691</v>
      </c>
      <c r="S187" s="227">
        <v>0</v>
      </c>
      <c r="T187" s="228">
        <f>S187*H187</f>
        <v>0</v>
      </c>
      <c r="U187" s="38"/>
      <c r="V187" s="38"/>
      <c r="W187" s="38"/>
      <c r="X187" s="38"/>
      <c r="Y187" s="38"/>
      <c r="Z187" s="38"/>
      <c r="AA187" s="38"/>
      <c r="AB187" s="38"/>
      <c r="AC187" s="38"/>
      <c r="AD187" s="38"/>
      <c r="AE187" s="38"/>
      <c r="AR187" s="229" t="s">
        <v>294</v>
      </c>
      <c r="AT187" s="229" t="s">
        <v>291</v>
      </c>
      <c r="AU187" s="229" t="s">
        <v>84</v>
      </c>
      <c r="AY187" s="17" t="s">
        <v>132</v>
      </c>
      <c r="BE187" s="230">
        <f>IF(N187="základní",J187,0)</f>
        <v>0</v>
      </c>
      <c r="BF187" s="230">
        <f>IF(N187="snížená",J187,0)</f>
        <v>0</v>
      </c>
      <c r="BG187" s="230">
        <f>IF(N187="zákl. přenesená",J187,0)</f>
        <v>0</v>
      </c>
      <c r="BH187" s="230">
        <f>IF(N187="sníž. přenesená",J187,0)</f>
        <v>0</v>
      </c>
      <c r="BI187" s="230">
        <f>IF(N187="nulová",J187,0)</f>
        <v>0</v>
      </c>
      <c r="BJ187" s="17" t="s">
        <v>82</v>
      </c>
      <c r="BK187" s="230">
        <f>ROUND(I187*H187,2)</f>
        <v>0</v>
      </c>
      <c r="BL187" s="17" t="s">
        <v>186</v>
      </c>
      <c r="BM187" s="229" t="s">
        <v>295</v>
      </c>
    </row>
    <row r="188" s="14" customFormat="1">
      <c r="A188" s="14"/>
      <c r="B188" s="242"/>
      <c r="C188" s="243"/>
      <c r="D188" s="233" t="s">
        <v>142</v>
      </c>
      <c r="E188" s="243"/>
      <c r="F188" s="245" t="s">
        <v>296</v>
      </c>
      <c r="G188" s="243"/>
      <c r="H188" s="246">
        <v>83.454999999999998</v>
      </c>
      <c r="I188" s="247"/>
      <c r="J188" s="243"/>
      <c r="K188" s="243"/>
      <c r="L188" s="248"/>
      <c r="M188" s="249"/>
      <c r="N188" s="250"/>
      <c r="O188" s="250"/>
      <c r="P188" s="250"/>
      <c r="Q188" s="250"/>
      <c r="R188" s="250"/>
      <c r="S188" s="250"/>
      <c r="T188" s="251"/>
      <c r="U188" s="14"/>
      <c r="V188" s="14"/>
      <c r="W188" s="14"/>
      <c r="X188" s="14"/>
      <c r="Y188" s="14"/>
      <c r="Z188" s="14"/>
      <c r="AA188" s="14"/>
      <c r="AB188" s="14"/>
      <c r="AC188" s="14"/>
      <c r="AD188" s="14"/>
      <c r="AE188" s="14"/>
      <c r="AT188" s="252" t="s">
        <v>142</v>
      </c>
      <c r="AU188" s="252" t="s">
        <v>84</v>
      </c>
      <c r="AV188" s="14" t="s">
        <v>84</v>
      </c>
      <c r="AW188" s="14" t="s">
        <v>4</v>
      </c>
      <c r="AX188" s="14" t="s">
        <v>82</v>
      </c>
      <c r="AY188" s="252" t="s">
        <v>132</v>
      </c>
    </row>
    <row r="189" s="2" customFormat="1" ht="24.15" customHeight="1">
      <c r="A189" s="38"/>
      <c r="B189" s="39"/>
      <c r="C189" s="218" t="s">
        <v>202</v>
      </c>
      <c r="D189" s="218" t="s">
        <v>135</v>
      </c>
      <c r="E189" s="219" t="s">
        <v>297</v>
      </c>
      <c r="F189" s="220" t="s">
        <v>298</v>
      </c>
      <c r="G189" s="221" t="s">
        <v>217</v>
      </c>
      <c r="H189" s="222">
        <v>50.799999999999997</v>
      </c>
      <c r="I189" s="223"/>
      <c r="J189" s="224">
        <f>ROUND(I189*H189,2)</f>
        <v>0</v>
      </c>
      <c r="K189" s="220" t="s">
        <v>139</v>
      </c>
      <c r="L189" s="44"/>
      <c r="M189" s="225" t="s">
        <v>1</v>
      </c>
      <c r="N189" s="226" t="s">
        <v>39</v>
      </c>
      <c r="O189" s="91"/>
      <c r="P189" s="227">
        <f>O189*H189</f>
        <v>0</v>
      </c>
      <c r="Q189" s="227">
        <v>0</v>
      </c>
      <c r="R189" s="227">
        <f>Q189*H189</f>
        <v>0</v>
      </c>
      <c r="S189" s="227">
        <v>0</v>
      </c>
      <c r="T189" s="228">
        <f>S189*H189</f>
        <v>0</v>
      </c>
      <c r="U189" s="38"/>
      <c r="V189" s="38"/>
      <c r="W189" s="38"/>
      <c r="X189" s="38"/>
      <c r="Y189" s="38"/>
      <c r="Z189" s="38"/>
      <c r="AA189" s="38"/>
      <c r="AB189" s="38"/>
      <c r="AC189" s="38"/>
      <c r="AD189" s="38"/>
      <c r="AE189" s="38"/>
      <c r="AR189" s="229" t="s">
        <v>186</v>
      </c>
      <c r="AT189" s="229" t="s">
        <v>135</v>
      </c>
      <c r="AU189" s="229" t="s">
        <v>84</v>
      </c>
      <c r="AY189" s="17" t="s">
        <v>132</v>
      </c>
      <c r="BE189" s="230">
        <f>IF(N189="základní",J189,0)</f>
        <v>0</v>
      </c>
      <c r="BF189" s="230">
        <f>IF(N189="snížená",J189,0)</f>
        <v>0</v>
      </c>
      <c r="BG189" s="230">
        <f>IF(N189="zákl. přenesená",J189,0)</f>
        <v>0</v>
      </c>
      <c r="BH189" s="230">
        <f>IF(N189="sníž. přenesená",J189,0)</f>
        <v>0</v>
      </c>
      <c r="BI189" s="230">
        <f>IF(N189="nulová",J189,0)</f>
        <v>0</v>
      </c>
      <c r="BJ189" s="17" t="s">
        <v>82</v>
      </c>
      <c r="BK189" s="230">
        <f>ROUND(I189*H189,2)</f>
        <v>0</v>
      </c>
      <c r="BL189" s="17" t="s">
        <v>186</v>
      </c>
      <c r="BM189" s="229" t="s">
        <v>299</v>
      </c>
    </row>
    <row r="190" s="13" customFormat="1">
      <c r="A190" s="13"/>
      <c r="B190" s="231"/>
      <c r="C190" s="232"/>
      <c r="D190" s="233" t="s">
        <v>142</v>
      </c>
      <c r="E190" s="234" t="s">
        <v>1</v>
      </c>
      <c r="F190" s="235" t="s">
        <v>245</v>
      </c>
      <c r="G190" s="232"/>
      <c r="H190" s="234" t="s">
        <v>1</v>
      </c>
      <c r="I190" s="236"/>
      <c r="J190" s="232"/>
      <c r="K190" s="232"/>
      <c r="L190" s="237"/>
      <c r="M190" s="238"/>
      <c r="N190" s="239"/>
      <c r="O190" s="239"/>
      <c r="P190" s="239"/>
      <c r="Q190" s="239"/>
      <c r="R190" s="239"/>
      <c r="S190" s="239"/>
      <c r="T190" s="240"/>
      <c r="U190" s="13"/>
      <c r="V190" s="13"/>
      <c r="W190" s="13"/>
      <c r="X190" s="13"/>
      <c r="Y190" s="13"/>
      <c r="Z190" s="13"/>
      <c r="AA190" s="13"/>
      <c r="AB190" s="13"/>
      <c r="AC190" s="13"/>
      <c r="AD190" s="13"/>
      <c r="AE190" s="13"/>
      <c r="AT190" s="241" t="s">
        <v>142</v>
      </c>
      <c r="AU190" s="241" t="s">
        <v>84</v>
      </c>
      <c r="AV190" s="13" t="s">
        <v>82</v>
      </c>
      <c r="AW190" s="13" t="s">
        <v>30</v>
      </c>
      <c r="AX190" s="13" t="s">
        <v>74</v>
      </c>
      <c r="AY190" s="241" t="s">
        <v>132</v>
      </c>
    </row>
    <row r="191" s="13" customFormat="1">
      <c r="A191" s="13"/>
      <c r="B191" s="231"/>
      <c r="C191" s="232"/>
      <c r="D191" s="233" t="s">
        <v>142</v>
      </c>
      <c r="E191" s="234" t="s">
        <v>1</v>
      </c>
      <c r="F191" s="235" t="s">
        <v>246</v>
      </c>
      <c r="G191" s="232"/>
      <c r="H191" s="234" t="s">
        <v>1</v>
      </c>
      <c r="I191" s="236"/>
      <c r="J191" s="232"/>
      <c r="K191" s="232"/>
      <c r="L191" s="237"/>
      <c r="M191" s="238"/>
      <c r="N191" s="239"/>
      <c r="O191" s="239"/>
      <c r="P191" s="239"/>
      <c r="Q191" s="239"/>
      <c r="R191" s="239"/>
      <c r="S191" s="239"/>
      <c r="T191" s="240"/>
      <c r="U191" s="13"/>
      <c r="V191" s="13"/>
      <c r="W191" s="13"/>
      <c r="X191" s="13"/>
      <c r="Y191" s="13"/>
      <c r="Z191" s="13"/>
      <c r="AA191" s="13"/>
      <c r="AB191" s="13"/>
      <c r="AC191" s="13"/>
      <c r="AD191" s="13"/>
      <c r="AE191" s="13"/>
      <c r="AT191" s="241" t="s">
        <v>142</v>
      </c>
      <c r="AU191" s="241" t="s">
        <v>84</v>
      </c>
      <c r="AV191" s="13" t="s">
        <v>82</v>
      </c>
      <c r="AW191" s="13" t="s">
        <v>30</v>
      </c>
      <c r="AX191" s="13" t="s">
        <v>74</v>
      </c>
      <c r="AY191" s="241" t="s">
        <v>132</v>
      </c>
    </row>
    <row r="192" s="14" customFormat="1">
      <c r="A192" s="14"/>
      <c r="B192" s="242"/>
      <c r="C192" s="243"/>
      <c r="D192" s="233" t="s">
        <v>142</v>
      </c>
      <c r="E192" s="244" t="s">
        <v>1</v>
      </c>
      <c r="F192" s="245" t="s">
        <v>300</v>
      </c>
      <c r="G192" s="243"/>
      <c r="H192" s="246">
        <v>26.600000000000001</v>
      </c>
      <c r="I192" s="247"/>
      <c r="J192" s="243"/>
      <c r="K192" s="243"/>
      <c r="L192" s="248"/>
      <c r="M192" s="249"/>
      <c r="N192" s="250"/>
      <c r="O192" s="250"/>
      <c r="P192" s="250"/>
      <c r="Q192" s="250"/>
      <c r="R192" s="250"/>
      <c r="S192" s="250"/>
      <c r="T192" s="251"/>
      <c r="U192" s="14"/>
      <c r="V192" s="14"/>
      <c r="W192" s="14"/>
      <c r="X192" s="14"/>
      <c r="Y192" s="14"/>
      <c r="Z192" s="14"/>
      <c r="AA192" s="14"/>
      <c r="AB192" s="14"/>
      <c r="AC192" s="14"/>
      <c r="AD192" s="14"/>
      <c r="AE192" s="14"/>
      <c r="AT192" s="252" t="s">
        <v>142</v>
      </c>
      <c r="AU192" s="252" t="s">
        <v>84</v>
      </c>
      <c r="AV192" s="14" t="s">
        <v>84</v>
      </c>
      <c r="AW192" s="14" t="s">
        <v>30</v>
      </c>
      <c r="AX192" s="14" t="s">
        <v>74</v>
      </c>
      <c r="AY192" s="252" t="s">
        <v>132</v>
      </c>
    </row>
    <row r="193" s="13" customFormat="1">
      <c r="A193" s="13"/>
      <c r="B193" s="231"/>
      <c r="C193" s="232"/>
      <c r="D193" s="233" t="s">
        <v>142</v>
      </c>
      <c r="E193" s="234" t="s">
        <v>1</v>
      </c>
      <c r="F193" s="235" t="s">
        <v>249</v>
      </c>
      <c r="G193" s="232"/>
      <c r="H193" s="234" t="s">
        <v>1</v>
      </c>
      <c r="I193" s="236"/>
      <c r="J193" s="232"/>
      <c r="K193" s="232"/>
      <c r="L193" s="237"/>
      <c r="M193" s="238"/>
      <c r="N193" s="239"/>
      <c r="O193" s="239"/>
      <c r="P193" s="239"/>
      <c r="Q193" s="239"/>
      <c r="R193" s="239"/>
      <c r="S193" s="239"/>
      <c r="T193" s="240"/>
      <c r="U193" s="13"/>
      <c r="V193" s="13"/>
      <c r="W193" s="13"/>
      <c r="X193" s="13"/>
      <c r="Y193" s="13"/>
      <c r="Z193" s="13"/>
      <c r="AA193" s="13"/>
      <c r="AB193" s="13"/>
      <c r="AC193" s="13"/>
      <c r="AD193" s="13"/>
      <c r="AE193" s="13"/>
      <c r="AT193" s="241" t="s">
        <v>142</v>
      </c>
      <c r="AU193" s="241" t="s">
        <v>84</v>
      </c>
      <c r="AV193" s="13" t="s">
        <v>82</v>
      </c>
      <c r="AW193" s="13" t="s">
        <v>30</v>
      </c>
      <c r="AX193" s="13" t="s">
        <v>74</v>
      </c>
      <c r="AY193" s="241" t="s">
        <v>132</v>
      </c>
    </row>
    <row r="194" s="14" customFormat="1">
      <c r="A194" s="14"/>
      <c r="B194" s="242"/>
      <c r="C194" s="243"/>
      <c r="D194" s="233" t="s">
        <v>142</v>
      </c>
      <c r="E194" s="244" t="s">
        <v>1</v>
      </c>
      <c r="F194" s="245" t="s">
        <v>301</v>
      </c>
      <c r="G194" s="243"/>
      <c r="H194" s="246">
        <v>24.199999999999999</v>
      </c>
      <c r="I194" s="247"/>
      <c r="J194" s="243"/>
      <c r="K194" s="243"/>
      <c r="L194" s="248"/>
      <c r="M194" s="249"/>
      <c r="N194" s="250"/>
      <c r="O194" s="250"/>
      <c r="P194" s="250"/>
      <c r="Q194" s="250"/>
      <c r="R194" s="250"/>
      <c r="S194" s="250"/>
      <c r="T194" s="251"/>
      <c r="U194" s="14"/>
      <c r="V194" s="14"/>
      <c r="W194" s="14"/>
      <c r="X194" s="14"/>
      <c r="Y194" s="14"/>
      <c r="Z194" s="14"/>
      <c r="AA194" s="14"/>
      <c r="AB194" s="14"/>
      <c r="AC194" s="14"/>
      <c r="AD194" s="14"/>
      <c r="AE194" s="14"/>
      <c r="AT194" s="252" t="s">
        <v>142</v>
      </c>
      <c r="AU194" s="252" t="s">
        <v>84</v>
      </c>
      <c r="AV194" s="14" t="s">
        <v>84</v>
      </c>
      <c r="AW194" s="14" t="s">
        <v>30</v>
      </c>
      <c r="AX194" s="14" t="s">
        <v>74</v>
      </c>
      <c r="AY194" s="252" t="s">
        <v>132</v>
      </c>
    </row>
    <row r="195" s="15" customFormat="1">
      <c r="A195" s="15"/>
      <c r="B195" s="253"/>
      <c r="C195" s="254"/>
      <c r="D195" s="233" t="s">
        <v>142</v>
      </c>
      <c r="E195" s="255" t="s">
        <v>1</v>
      </c>
      <c r="F195" s="256" t="s">
        <v>147</v>
      </c>
      <c r="G195" s="254"/>
      <c r="H195" s="257">
        <v>50.799999999999997</v>
      </c>
      <c r="I195" s="258"/>
      <c r="J195" s="254"/>
      <c r="K195" s="254"/>
      <c r="L195" s="259"/>
      <c r="M195" s="260"/>
      <c r="N195" s="261"/>
      <c r="O195" s="261"/>
      <c r="P195" s="261"/>
      <c r="Q195" s="261"/>
      <c r="R195" s="261"/>
      <c r="S195" s="261"/>
      <c r="T195" s="262"/>
      <c r="U195" s="15"/>
      <c r="V195" s="15"/>
      <c r="W195" s="15"/>
      <c r="X195" s="15"/>
      <c r="Y195" s="15"/>
      <c r="Z195" s="15"/>
      <c r="AA195" s="15"/>
      <c r="AB195" s="15"/>
      <c r="AC195" s="15"/>
      <c r="AD195" s="15"/>
      <c r="AE195" s="15"/>
      <c r="AT195" s="263" t="s">
        <v>142</v>
      </c>
      <c r="AU195" s="263" t="s">
        <v>84</v>
      </c>
      <c r="AV195" s="15" t="s">
        <v>140</v>
      </c>
      <c r="AW195" s="15" t="s">
        <v>30</v>
      </c>
      <c r="AX195" s="15" t="s">
        <v>82</v>
      </c>
      <c r="AY195" s="263" t="s">
        <v>132</v>
      </c>
    </row>
    <row r="196" s="2" customFormat="1" ht="24.15" customHeight="1">
      <c r="A196" s="38"/>
      <c r="B196" s="39"/>
      <c r="C196" s="267" t="s">
        <v>210</v>
      </c>
      <c r="D196" s="267" t="s">
        <v>291</v>
      </c>
      <c r="E196" s="268" t="s">
        <v>302</v>
      </c>
      <c r="F196" s="269" t="s">
        <v>303</v>
      </c>
      <c r="G196" s="270" t="s">
        <v>217</v>
      </c>
      <c r="H196" s="271">
        <v>55.880000000000003</v>
      </c>
      <c r="I196" s="272"/>
      <c r="J196" s="273">
        <f>ROUND(I196*H196,2)</f>
        <v>0</v>
      </c>
      <c r="K196" s="269" t="s">
        <v>139</v>
      </c>
      <c r="L196" s="274"/>
      <c r="M196" s="275" t="s">
        <v>1</v>
      </c>
      <c r="N196" s="276" t="s">
        <v>39</v>
      </c>
      <c r="O196" s="91"/>
      <c r="P196" s="227">
        <f>O196*H196</f>
        <v>0</v>
      </c>
      <c r="Q196" s="227">
        <v>5.0000000000000002E-05</v>
      </c>
      <c r="R196" s="227">
        <f>Q196*H196</f>
        <v>0.0027940000000000005</v>
      </c>
      <c r="S196" s="227">
        <v>0</v>
      </c>
      <c r="T196" s="228">
        <f>S196*H196</f>
        <v>0</v>
      </c>
      <c r="U196" s="38"/>
      <c r="V196" s="38"/>
      <c r="W196" s="38"/>
      <c r="X196" s="38"/>
      <c r="Y196" s="38"/>
      <c r="Z196" s="38"/>
      <c r="AA196" s="38"/>
      <c r="AB196" s="38"/>
      <c r="AC196" s="38"/>
      <c r="AD196" s="38"/>
      <c r="AE196" s="38"/>
      <c r="AR196" s="229" t="s">
        <v>294</v>
      </c>
      <c r="AT196" s="229" t="s">
        <v>291</v>
      </c>
      <c r="AU196" s="229" t="s">
        <v>84</v>
      </c>
      <c r="AY196" s="17" t="s">
        <v>132</v>
      </c>
      <c r="BE196" s="230">
        <f>IF(N196="základní",J196,0)</f>
        <v>0</v>
      </c>
      <c r="BF196" s="230">
        <f>IF(N196="snížená",J196,0)</f>
        <v>0</v>
      </c>
      <c r="BG196" s="230">
        <f>IF(N196="zákl. přenesená",J196,0)</f>
        <v>0</v>
      </c>
      <c r="BH196" s="230">
        <f>IF(N196="sníž. přenesená",J196,0)</f>
        <v>0</v>
      </c>
      <c r="BI196" s="230">
        <f>IF(N196="nulová",J196,0)</f>
        <v>0</v>
      </c>
      <c r="BJ196" s="17" t="s">
        <v>82</v>
      </c>
      <c r="BK196" s="230">
        <f>ROUND(I196*H196,2)</f>
        <v>0</v>
      </c>
      <c r="BL196" s="17" t="s">
        <v>186</v>
      </c>
      <c r="BM196" s="229" t="s">
        <v>304</v>
      </c>
    </row>
    <row r="197" s="14" customFormat="1">
      <c r="A197" s="14"/>
      <c r="B197" s="242"/>
      <c r="C197" s="243"/>
      <c r="D197" s="233" t="s">
        <v>142</v>
      </c>
      <c r="E197" s="243"/>
      <c r="F197" s="245" t="s">
        <v>305</v>
      </c>
      <c r="G197" s="243"/>
      <c r="H197" s="246">
        <v>55.880000000000003</v>
      </c>
      <c r="I197" s="247"/>
      <c r="J197" s="243"/>
      <c r="K197" s="243"/>
      <c r="L197" s="248"/>
      <c r="M197" s="249"/>
      <c r="N197" s="250"/>
      <c r="O197" s="250"/>
      <c r="P197" s="250"/>
      <c r="Q197" s="250"/>
      <c r="R197" s="250"/>
      <c r="S197" s="250"/>
      <c r="T197" s="251"/>
      <c r="U197" s="14"/>
      <c r="V197" s="14"/>
      <c r="W197" s="14"/>
      <c r="X197" s="14"/>
      <c r="Y197" s="14"/>
      <c r="Z197" s="14"/>
      <c r="AA197" s="14"/>
      <c r="AB197" s="14"/>
      <c r="AC197" s="14"/>
      <c r="AD197" s="14"/>
      <c r="AE197" s="14"/>
      <c r="AT197" s="252" t="s">
        <v>142</v>
      </c>
      <c r="AU197" s="252" t="s">
        <v>84</v>
      </c>
      <c r="AV197" s="14" t="s">
        <v>84</v>
      </c>
      <c r="AW197" s="14" t="s">
        <v>4</v>
      </c>
      <c r="AX197" s="14" t="s">
        <v>82</v>
      </c>
      <c r="AY197" s="252" t="s">
        <v>132</v>
      </c>
    </row>
    <row r="198" s="2" customFormat="1" ht="24.15" customHeight="1">
      <c r="A198" s="38"/>
      <c r="B198" s="39"/>
      <c r="C198" s="218" t="s">
        <v>214</v>
      </c>
      <c r="D198" s="218" t="s">
        <v>135</v>
      </c>
      <c r="E198" s="219" t="s">
        <v>306</v>
      </c>
      <c r="F198" s="220" t="s">
        <v>307</v>
      </c>
      <c r="G198" s="221" t="s">
        <v>163</v>
      </c>
      <c r="H198" s="222">
        <v>0.17000000000000001</v>
      </c>
      <c r="I198" s="223"/>
      <c r="J198" s="224">
        <f>ROUND(I198*H198,2)</f>
        <v>0</v>
      </c>
      <c r="K198" s="220" t="s">
        <v>139</v>
      </c>
      <c r="L198" s="44"/>
      <c r="M198" s="225" t="s">
        <v>1</v>
      </c>
      <c r="N198" s="226" t="s">
        <v>39</v>
      </c>
      <c r="O198" s="91"/>
      <c r="P198" s="227">
        <f>O198*H198</f>
        <v>0</v>
      </c>
      <c r="Q198" s="227">
        <v>0</v>
      </c>
      <c r="R198" s="227">
        <f>Q198*H198</f>
        <v>0</v>
      </c>
      <c r="S198" s="227">
        <v>0</v>
      </c>
      <c r="T198" s="228">
        <f>S198*H198</f>
        <v>0</v>
      </c>
      <c r="U198" s="38"/>
      <c r="V198" s="38"/>
      <c r="W198" s="38"/>
      <c r="X198" s="38"/>
      <c r="Y198" s="38"/>
      <c r="Z198" s="38"/>
      <c r="AA198" s="38"/>
      <c r="AB198" s="38"/>
      <c r="AC198" s="38"/>
      <c r="AD198" s="38"/>
      <c r="AE198" s="38"/>
      <c r="AR198" s="229" t="s">
        <v>186</v>
      </c>
      <c r="AT198" s="229" t="s">
        <v>135</v>
      </c>
      <c r="AU198" s="229" t="s">
        <v>84</v>
      </c>
      <c r="AY198" s="17" t="s">
        <v>132</v>
      </c>
      <c r="BE198" s="230">
        <f>IF(N198="základní",J198,0)</f>
        <v>0</v>
      </c>
      <c r="BF198" s="230">
        <f>IF(N198="snížená",J198,0)</f>
        <v>0</v>
      </c>
      <c r="BG198" s="230">
        <f>IF(N198="zákl. přenesená",J198,0)</f>
        <v>0</v>
      </c>
      <c r="BH198" s="230">
        <f>IF(N198="sníž. přenesená",J198,0)</f>
        <v>0</v>
      </c>
      <c r="BI198" s="230">
        <f>IF(N198="nulová",J198,0)</f>
        <v>0</v>
      </c>
      <c r="BJ198" s="17" t="s">
        <v>82</v>
      </c>
      <c r="BK198" s="230">
        <f>ROUND(I198*H198,2)</f>
        <v>0</v>
      </c>
      <c r="BL198" s="17" t="s">
        <v>186</v>
      </c>
      <c r="BM198" s="229" t="s">
        <v>308</v>
      </c>
    </row>
    <row r="199" s="2" customFormat="1" ht="24.15" customHeight="1">
      <c r="A199" s="38"/>
      <c r="B199" s="39"/>
      <c r="C199" s="218" t="s">
        <v>223</v>
      </c>
      <c r="D199" s="218" t="s">
        <v>135</v>
      </c>
      <c r="E199" s="219" t="s">
        <v>309</v>
      </c>
      <c r="F199" s="220" t="s">
        <v>310</v>
      </c>
      <c r="G199" s="221" t="s">
        <v>163</v>
      </c>
      <c r="H199" s="222">
        <v>0.17000000000000001</v>
      </c>
      <c r="I199" s="223"/>
      <c r="J199" s="224">
        <f>ROUND(I199*H199,2)</f>
        <v>0</v>
      </c>
      <c r="K199" s="220" t="s">
        <v>139</v>
      </c>
      <c r="L199" s="44"/>
      <c r="M199" s="225" t="s">
        <v>1</v>
      </c>
      <c r="N199" s="226" t="s">
        <v>39</v>
      </c>
      <c r="O199" s="91"/>
      <c r="P199" s="227">
        <f>O199*H199</f>
        <v>0</v>
      </c>
      <c r="Q199" s="227">
        <v>0</v>
      </c>
      <c r="R199" s="227">
        <f>Q199*H199</f>
        <v>0</v>
      </c>
      <c r="S199" s="227">
        <v>0</v>
      </c>
      <c r="T199" s="228">
        <f>S199*H199</f>
        <v>0</v>
      </c>
      <c r="U199" s="38"/>
      <c r="V199" s="38"/>
      <c r="W199" s="38"/>
      <c r="X199" s="38"/>
      <c r="Y199" s="38"/>
      <c r="Z199" s="38"/>
      <c r="AA199" s="38"/>
      <c r="AB199" s="38"/>
      <c r="AC199" s="38"/>
      <c r="AD199" s="38"/>
      <c r="AE199" s="38"/>
      <c r="AR199" s="229" t="s">
        <v>186</v>
      </c>
      <c r="AT199" s="229" t="s">
        <v>135</v>
      </c>
      <c r="AU199" s="229" t="s">
        <v>84</v>
      </c>
      <c r="AY199" s="17" t="s">
        <v>132</v>
      </c>
      <c r="BE199" s="230">
        <f>IF(N199="základní",J199,0)</f>
        <v>0</v>
      </c>
      <c r="BF199" s="230">
        <f>IF(N199="snížená",J199,0)</f>
        <v>0</v>
      </c>
      <c r="BG199" s="230">
        <f>IF(N199="zákl. přenesená",J199,0)</f>
        <v>0</v>
      </c>
      <c r="BH199" s="230">
        <f>IF(N199="sníž. přenesená",J199,0)</f>
        <v>0</v>
      </c>
      <c r="BI199" s="230">
        <f>IF(N199="nulová",J199,0)</f>
        <v>0</v>
      </c>
      <c r="BJ199" s="17" t="s">
        <v>82</v>
      </c>
      <c r="BK199" s="230">
        <f>ROUND(I199*H199,2)</f>
        <v>0</v>
      </c>
      <c r="BL199" s="17" t="s">
        <v>186</v>
      </c>
      <c r="BM199" s="229" t="s">
        <v>311</v>
      </c>
    </row>
    <row r="200" s="12" customFormat="1" ht="22.8" customHeight="1">
      <c r="A200" s="12"/>
      <c r="B200" s="202"/>
      <c r="C200" s="203"/>
      <c r="D200" s="204" t="s">
        <v>73</v>
      </c>
      <c r="E200" s="216" t="s">
        <v>181</v>
      </c>
      <c r="F200" s="216" t="s">
        <v>182</v>
      </c>
      <c r="G200" s="203"/>
      <c r="H200" s="203"/>
      <c r="I200" s="206"/>
      <c r="J200" s="217">
        <f>BK200</f>
        <v>0</v>
      </c>
      <c r="K200" s="203"/>
      <c r="L200" s="208"/>
      <c r="M200" s="209"/>
      <c r="N200" s="210"/>
      <c r="O200" s="210"/>
      <c r="P200" s="211">
        <f>SUM(P201:P228)</f>
        <v>0</v>
      </c>
      <c r="Q200" s="210"/>
      <c r="R200" s="211">
        <f>SUM(R201:R228)</f>
        <v>1.6899764400000001</v>
      </c>
      <c r="S200" s="210"/>
      <c r="T200" s="212">
        <f>SUM(T201:T228)</f>
        <v>0</v>
      </c>
      <c r="U200" s="12"/>
      <c r="V200" s="12"/>
      <c r="W200" s="12"/>
      <c r="X200" s="12"/>
      <c r="Y200" s="12"/>
      <c r="Z200" s="12"/>
      <c r="AA200" s="12"/>
      <c r="AB200" s="12"/>
      <c r="AC200" s="12"/>
      <c r="AD200" s="12"/>
      <c r="AE200" s="12"/>
      <c r="AR200" s="213" t="s">
        <v>84</v>
      </c>
      <c r="AT200" s="214" t="s">
        <v>73</v>
      </c>
      <c r="AU200" s="214" t="s">
        <v>82</v>
      </c>
      <c r="AY200" s="213" t="s">
        <v>132</v>
      </c>
      <c r="BK200" s="215">
        <f>SUM(BK201:BK228)</f>
        <v>0</v>
      </c>
    </row>
    <row r="201" s="2" customFormat="1" ht="33" customHeight="1">
      <c r="A201" s="38"/>
      <c r="B201" s="39"/>
      <c r="C201" s="218" t="s">
        <v>8</v>
      </c>
      <c r="D201" s="218" t="s">
        <v>135</v>
      </c>
      <c r="E201" s="219" t="s">
        <v>312</v>
      </c>
      <c r="F201" s="220" t="s">
        <v>313</v>
      </c>
      <c r="G201" s="221" t="s">
        <v>150</v>
      </c>
      <c r="H201" s="222">
        <v>81.819000000000003</v>
      </c>
      <c r="I201" s="223"/>
      <c r="J201" s="224">
        <f>ROUND(I201*H201,2)</f>
        <v>0</v>
      </c>
      <c r="K201" s="220" t="s">
        <v>139</v>
      </c>
      <c r="L201" s="44"/>
      <c r="M201" s="225" t="s">
        <v>1</v>
      </c>
      <c r="N201" s="226" t="s">
        <v>39</v>
      </c>
      <c r="O201" s="91"/>
      <c r="P201" s="227">
        <f>O201*H201</f>
        <v>0</v>
      </c>
      <c r="Q201" s="227">
        <v>0.019560000000000001</v>
      </c>
      <c r="R201" s="227">
        <f>Q201*H201</f>
        <v>1.6003796400000001</v>
      </c>
      <c r="S201" s="227">
        <v>0</v>
      </c>
      <c r="T201" s="228">
        <f>S201*H201</f>
        <v>0</v>
      </c>
      <c r="U201" s="38"/>
      <c r="V201" s="38"/>
      <c r="W201" s="38"/>
      <c r="X201" s="38"/>
      <c r="Y201" s="38"/>
      <c r="Z201" s="38"/>
      <c r="AA201" s="38"/>
      <c r="AB201" s="38"/>
      <c r="AC201" s="38"/>
      <c r="AD201" s="38"/>
      <c r="AE201" s="38"/>
      <c r="AR201" s="229" t="s">
        <v>186</v>
      </c>
      <c r="AT201" s="229" t="s">
        <v>135</v>
      </c>
      <c r="AU201" s="229" t="s">
        <v>84</v>
      </c>
      <c r="AY201" s="17" t="s">
        <v>132</v>
      </c>
      <c r="BE201" s="230">
        <f>IF(N201="základní",J201,0)</f>
        <v>0</v>
      </c>
      <c r="BF201" s="230">
        <f>IF(N201="snížená",J201,0)</f>
        <v>0</v>
      </c>
      <c r="BG201" s="230">
        <f>IF(N201="zákl. přenesená",J201,0)</f>
        <v>0</v>
      </c>
      <c r="BH201" s="230">
        <f>IF(N201="sníž. přenesená",J201,0)</f>
        <v>0</v>
      </c>
      <c r="BI201" s="230">
        <f>IF(N201="nulová",J201,0)</f>
        <v>0</v>
      </c>
      <c r="BJ201" s="17" t="s">
        <v>82</v>
      </c>
      <c r="BK201" s="230">
        <f>ROUND(I201*H201,2)</f>
        <v>0</v>
      </c>
      <c r="BL201" s="17" t="s">
        <v>186</v>
      </c>
      <c r="BM201" s="229" t="s">
        <v>314</v>
      </c>
    </row>
    <row r="202" s="13" customFormat="1">
      <c r="A202" s="13"/>
      <c r="B202" s="231"/>
      <c r="C202" s="232"/>
      <c r="D202" s="233" t="s">
        <v>142</v>
      </c>
      <c r="E202" s="234" t="s">
        <v>1</v>
      </c>
      <c r="F202" s="235" t="s">
        <v>245</v>
      </c>
      <c r="G202" s="232"/>
      <c r="H202" s="234" t="s">
        <v>1</v>
      </c>
      <c r="I202" s="236"/>
      <c r="J202" s="232"/>
      <c r="K202" s="232"/>
      <c r="L202" s="237"/>
      <c r="M202" s="238"/>
      <c r="N202" s="239"/>
      <c r="O202" s="239"/>
      <c r="P202" s="239"/>
      <c r="Q202" s="239"/>
      <c r="R202" s="239"/>
      <c r="S202" s="239"/>
      <c r="T202" s="240"/>
      <c r="U202" s="13"/>
      <c r="V202" s="13"/>
      <c r="W202" s="13"/>
      <c r="X202" s="13"/>
      <c r="Y202" s="13"/>
      <c r="Z202" s="13"/>
      <c r="AA202" s="13"/>
      <c r="AB202" s="13"/>
      <c r="AC202" s="13"/>
      <c r="AD202" s="13"/>
      <c r="AE202" s="13"/>
      <c r="AT202" s="241" t="s">
        <v>142</v>
      </c>
      <c r="AU202" s="241" t="s">
        <v>84</v>
      </c>
      <c r="AV202" s="13" t="s">
        <v>82</v>
      </c>
      <c r="AW202" s="13" t="s">
        <v>30</v>
      </c>
      <c r="AX202" s="13" t="s">
        <v>74</v>
      </c>
      <c r="AY202" s="241" t="s">
        <v>132</v>
      </c>
    </row>
    <row r="203" s="13" customFormat="1">
      <c r="A203" s="13"/>
      <c r="B203" s="231"/>
      <c r="C203" s="232"/>
      <c r="D203" s="233" t="s">
        <v>142</v>
      </c>
      <c r="E203" s="234" t="s">
        <v>1</v>
      </c>
      <c r="F203" s="235" t="s">
        <v>246</v>
      </c>
      <c r="G203" s="232"/>
      <c r="H203" s="234" t="s">
        <v>1</v>
      </c>
      <c r="I203" s="236"/>
      <c r="J203" s="232"/>
      <c r="K203" s="232"/>
      <c r="L203" s="237"/>
      <c r="M203" s="238"/>
      <c r="N203" s="239"/>
      <c r="O203" s="239"/>
      <c r="P203" s="239"/>
      <c r="Q203" s="239"/>
      <c r="R203" s="239"/>
      <c r="S203" s="239"/>
      <c r="T203" s="240"/>
      <c r="U203" s="13"/>
      <c r="V203" s="13"/>
      <c r="W203" s="13"/>
      <c r="X203" s="13"/>
      <c r="Y203" s="13"/>
      <c r="Z203" s="13"/>
      <c r="AA203" s="13"/>
      <c r="AB203" s="13"/>
      <c r="AC203" s="13"/>
      <c r="AD203" s="13"/>
      <c r="AE203" s="13"/>
      <c r="AT203" s="241" t="s">
        <v>142</v>
      </c>
      <c r="AU203" s="241" t="s">
        <v>84</v>
      </c>
      <c r="AV203" s="13" t="s">
        <v>82</v>
      </c>
      <c r="AW203" s="13" t="s">
        <v>30</v>
      </c>
      <c r="AX203" s="13" t="s">
        <v>74</v>
      </c>
      <c r="AY203" s="241" t="s">
        <v>132</v>
      </c>
    </row>
    <row r="204" s="14" customFormat="1">
      <c r="A204" s="14"/>
      <c r="B204" s="242"/>
      <c r="C204" s="243"/>
      <c r="D204" s="233" t="s">
        <v>142</v>
      </c>
      <c r="E204" s="244" t="s">
        <v>1</v>
      </c>
      <c r="F204" s="245" t="s">
        <v>289</v>
      </c>
      <c r="G204" s="243"/>
      <c r="H204" s="246">
        <v>45.238999999999997</v>
      </c>
      <c r="I204" s="247"/>
      <c r="J204" s="243"/>
      <c r="K204" s="243"/>
      <c r="L204" s="248"/>
      <c r="M204" s="249"/>
      <c r="N204" s="250"/>
      <c r="O204" s="250"/>
      <c r="P204" s="250"/>
      <c r="Q204" s="250"/>
      <c r="R204" s="250"/>
      <c r="S204" s="250"/>
      <c r="T204" s="251"/>
      <c r="U204" s="14"/>
      <c r="V204" s="14"/>
      <c r="W204" s="14"/>
      <c r="X204" s="14"/>
      <c r="Y204" s="14"/>
      <c r="Z204" s="14"/>
      <c r="AA204" s="14"/>
      <c r="AB204" s="14"/>
      <c r="AC204" s="14"/>
      <c r="AD204" s="14"/>
      <c r="AE204" s="14"/>
      <c r="AT204" s="252" t="s">
        <v>142</v>
      </c>
      <c r="AU204" s="252" t="s">
        <v>84</v>
      </c>
      <c r="AV204" s="14" t="s">
        <v>84</v>
      </c>
      <c r="AW204" s="14" t="s">
        <v>30</v>
      </c>
      <c r="AX204" s="14" t="s">
        <v>74</v>
      </c>
      <c r="AY204" s="252" t="s">
        <v>132</v>
      </c>
    </row>
    <row r="205" s="13" customFormat="1">
      <c r="A205" s="13"/>
      <c r="B205" s="231"/>
      <c r="C205" s="232"/>
      <c r="D205" s="233" t="s">
        <v>142</v>
      </c>
      <c r="E205" s="234" t="s">
        <v>1</v>
      </c>
      <c r="F205" s="235" t="s">
        <v>249</v>
      </c>
      <c r="G205" s="232"/>
      <c r="H205" s="234" t="s">
        <v>1</v>
      </c>
      <c r="I205" s="236"/>
      <c r="J205" s="232"/>
      <c r="K205" s="232"/>
      <c r="L205" s="237"/>
      <c r="M205" s="238"/>
      <c r="N205" s="239"/>
      <c r="O205" s="239"/>
      <c r="P205" s="239"/>
      <c r="Q205" s="239"/>
      <c r="R205" s="239"/>
      <c r="S205" s="239"/>
      <c r="T205" s="240"/>
      <c r="U205" s="13"/>
      <c r="V205" s="13"/>
      <c r="W205" s="13"/>
      <c r="X205" s="13"/>
      <c r="Y205" s="13"/>
      <c r="Z205" s="13"/>
      <c r="AA205" s="13"/>
      <c r="AB205" s="13"/>
      <c r="AC205" s="13"/>
      <c r="AD205" s="13"/>
      <c r="AE205" s="13"/>
      <c r="AT205" s="241" t="s">
        <v>142</v>
      </c>
      <c r="AU205" s="241" t="s">
        <v>84</v>
      </c>
      <c r="AV205" s="13" t="s">
        <v>82</v>
      </c>
      <c r="AW205" s="13" t="s">
        <v>30</v>
      </c>
      <c r="AX205" s="13" t="s">
        <v>74</v>
      </c>
      <c r="AY205" s="241" t="s">
        <v>132</v>
      </c>
    </row>
    <row r="206" s="14" customFormat="1">
      <c r="A206" s="14"/>
      <c r="B206" s="242"/>
      <c r="C206" s="243"/>
      <c r="D206" s="233" t="s">
        <v>142</v>
      </c>
      <c r="E206" s="244" t="s">
        <v>1</v>
      </c>
      <c r="F206" s="245" t="s">
        <v>290</v>
      </c>
      <c r="G206" s="243"/>
      <c r="H206" s="246">
        <v>36.579999999999998</v>
      </c>
      <c r="I206" s="247"/>
      <c r="J206" s="243"/>
      <c r="K206" s="243"/>
      <c r="L206" s="248"/>
      <c r="M206" s="249"/>
      <c r="N206" s="250"/>
      <c r="O206" s="250"/>
      <c r="P206" s="250"/>
      <c r="Q206" s="250"/>
      <c r="R206" s="250"/>
      <c r="S206" s="250"/>
      <c r="T206" s="251"/>
      <c r="U206" s="14"/>
      <c r="V206" s="14"/>
      <c r="W206" s="14"/>
      <c r="X206" s="14"/>
      <c r="Y206" s="14"/>
      <c r="Z206" s="14"/>
      <c r="AA206" s="14"/>
      <c r="AB206" s="14"/>
      <c r="AC206" s="14"/>
      <c r="AD206" s="14"/>
      <c r="AE206" s="14"/>
      <c r="AT206" s="252" t="s">
        <v>142</v>
      </c>
      <c r="AU206" s="252" t="s">
        <v>84</v>
      </c>
      <c r="AV206" s="14" t="s">
        <v>84</v>
      </c>
      <c r="AW206" s="14" t="s">
        <v>30</v>
      </c>
      <c r="AX206" s="14" t="s">
        <v>74</v>
      </c>
      <c r="AY206" s="252" t="s">
        <v>132</v>
      </c>
    </row>
    <row r="207" s="15" customFormat="1">
      <c r="A207" s="15"/>
      <c r="B207" s="253"/>
      <c r="C207" s="254"/>
      <c r="D207" s="233" t="s">
        <v>142</v>
      </c>
      <c r="E207" s="255" t="s">
        <v>1</v>
      </c>
      <c r="F207" s="256" t="s">
        <v>147</v>
      </c>
      <c r="G207" s="254"/>
      <c r="H207" s="257">
        <v>81.818999999999988</v>
      </c>
      <c r="I207" s="258"/>
      <c r="J207" s="254"/>
      <c r="K207" s="254"/>
      <c r="L207" s="259"/>
      <c r="M207" s="260"/>
      <c r="N207" s="261"/>
      <c r="O207" s="261"/>
      <c r="P207" s="261"/>
      <c r="Q207" s="261"/>
      <c r="R207" s="261"/>
      <c r="S207" s="261"/>
      <c r="T207" s="262"/>
      <c r="U207" s="15"/>
      <c r="V207" s="15"/>
      <c r="W207" s="15"/>
      <c r="X207" s="15"/>
      <c r="Y207" s="15"/>
      <c r="Z207" s="15"/>
      <c r="AA207" s="15"/>
      <c r="AB207" s="15"/>
      <c r="AC207" s="15"/>
      <c r="AD207" s="15"/>
      <c r="AE207" s="15"/>
      <c r="AT207" s="263" t="s">
        <v>142</v>
      </c>
      <c r="AU207" s="263" t="s">
        <v>84</v>
      </c>
      <c r="AV207" s="15" t="s">
        <v>140</v>
      </c>
      <c r="AW207" s="15" t="s">
        <v>30</v>
      </c>
      <c r="AX207" s="15" t="s">
        <v>82</v>
      </c>
      <c r="AY207" s="263" t="s">
        <v>132</v>
      </c>
    </row>
    <row r="208" s="2" customFormat="1" ht="37.8" customHeight="1">
      <c r="A208" s="38"/>
      <c r="B208" s="39"/>
      <c r="C208" s="218" t="s">
        <v>186</v>
      </c>
      <c r="D208" s="218" t="s">
        <v>135</v>
      </c>
      <c r="E208" s="219" t="s">
        <v>315</v>
      </c>
      <c r="F208" s="220" t="s">
        <v>316</v>
      </c>
      <c r="G208" s="221" t="s">
        <v>217</v>
      </c>
      <c r="H208" s="222">
        <v>50.799999999999997</v>
      </c>
      <c r="I208" s="223"/>
      <c r="J208" s="224">
        <f>ROUND(I208*H208,2)</f>
        <v>0</v>
      </c>
      <c r="K208" s="220" t="s">
        <v>1</v>
      </c>
      <c r="L208" s="44"/>
      <c r="M208" s="225" t="s">
        <v>1</v>
      </c>
      <c r="N208" s="226" t="s">
        <v>39</v>
      </c>
      <c r="O208" s="91"/>
      <c r="P208" s="227">
        <f>O208*H208</f>
        <v>0</v>
      </c>
      <c r="Q208" s="227">
        <v>0</v>
      </c>
      <c r="R208" s="227">
        <f>Q208*H208</f>
        <v>0</v>
      </c>
      <c r="S208" s="227">
        <v>0</v>
      </c>
      <c r="T208" s="228">
        <f>S208*H208</f>
        <v>0</v>
      </c>
      <c r="U208" s="38"/>
      <c r="V208" s="38"/>
      <c r="W208" s="38"/>
      <c r="X208" s="38"/>
      <c r="Y208" s="38"/>
      <c r="Z208" s="38"/>
      <c r="AA208" s="38"/>
      <c r="AB208" s="38"/>
      <c r="AC208" s="38"/>
      <c r="AD208" s="38"/>
      <c r="AE208" s="38"/>
      <c r="AR208" s="229" t="s">
        <v>186</v>
      </c>
      <c r="AT208" s="229" t="s">
        <v>135</v>
      </c>
      <c r="AU208" s="229" t="s">
        <v>84</v>
      </c>
      <c r="AY208" s="17" t="s">
        <v>132</v>
      </c>
      <c r="BE208" s="230">
        <f>IF(N208="základní",J208,0)</f>
        <v>0</v>
      </c>
      <c r="BF208" s="230">
        <f>IF(N208="snížená",J208,0)</f>
        <v>0</v>
      </c>
      <c r="BG208" s="230">
        <f>IF(N208="zákl. přenesená",J208,0)</f>
        <v>0</v>
      </c>
      <c r="BH208" s="230">
        <f>IF(N208="sníž. přenesená",J208,0)</f>
        <v>0</v>
      </c>
      <c r="BI208" s="230">
        <f>IF(N208="nulová",J208,0)</f>
        <v>0</v>
      </c>
      <c r="BJ208" s="17" t="s">
        <v>82</v>
      </c>
      <c r="BK208" s="230">
        <f>ROUND(I208*H208,2)</f>
        <v>0</v>
      </c>
      <c r="BL208" s="17" t="s">
        <v>186</v>
      </c>
      <c r="BM208" s="229" t="s">
        <v>317</v>
      </c>
    </row>
    <row r="209" s="13" customFormat="1">
      <c r="A209" s="13"/>
      <c r="B209" s="231"/>
      <c r="C209" s="232"/>
      <c r="D209" s="233" t="s">
        <v>142</v>
      </c>
      <c r="E209" s="234" t="s">
        <v>1</v>
      </c>
      <c r="F209" s="235" t="s">
        <v>245</v>
      </c>
      <c r="G209" s="232"/>
      <c r="H209" s="234" t="s">
        <v>1</v>
      </c>
      <c r="I209" s="236"/>
      <c r="J209" s="232"/>
      <c r="K209" s="232"/>
      <c r="L209" s="237"/>
      <c r="M209" s="238"/>
      <c r="N209" s="239"/>
      <c r="O209" s="239"/>
      <c r="P209" s="239"/>
      <c r="Q209" s="239"/>
      <c r="R209" s="239"/>
      <c r="S209" s="239"/>
      <c r="T209" s="240"/>
      <c r="U209" s="13"/>
      <c r="V209" s="13"/>
      <c r="W209" s="13"/>
      <c r="X209" s="13"/>
      <c r="Y209" s="13"/>
      <c r="Z209" s="13"/>
      <c r="AA209" s="13"/>
      <c r="AB209" s="13"/>
      <c r="AC209" s="13"/>
      <c r="AD209" s="13"/>
      <c r="AE209" s="13"/>
      <c r="AT209" s="241" t="s">
        <v>142</v>
      </c>
      <c r="AU209" s="241" t="s">
        <v>84</v>
      </c>
      <c r="AV209" s="13" t="s">
        <v>82</v>
      </c>
      <c r="AW209" s="13" t="s">
        <v>30</v>
      </c>
      <c r="AX209" s="13" t="s">
        <v>74</v>
      </c>
      <c r="AY209" s="241" t="s">
        <v>132</v>
      </c>
    </row>
    <row r="210" s="13" customFormat="1">
      <c r="A210" s="13"/>
      <c r="B210" s="231"/>
      <c r="C210" s="232"/>
      <c r="D210" s="233" t="s">
        <v>142</v>
      </c>
      <c r="E210" s="234" t="s">
        <v>1</v>
      </c>
      <c r="F210" s="235" t="s">
        <v>246</v>
      </c>
      <c r="G210" s="232"/>
      <c r="H210" s="234" t="s">
        <v>1</v>
      </c>
      <c r="I210" s="236"/>
      <c r="J210" s="232"/>
      <c r="K210" s="232"/>
      <c r="L210" s="237"/>
      <c r="M210" s="238"/>
      <c r="N210" s="239"/>
      <c r="O210" s="239"/>
      <c r="P210" s="239"/>
      <c r="Q210" s="239"/>
      <c r="R210" s="239"/>
      <c r="S210" s="239"/>
      <c r="T210" s="240"/>
      <c r="U210" s="13"/>
      <c r="V210" s="13"/>
      <c r="W210" s="13"/>
      <c r="X210" s="13"/>
      <c r="Y210" s="13"/>
      <c r="Z210" s="13"/>
      <c r="AA210" s="13"/>
      <c r="AB210" s="13"/>
      <c r="AC210" s="13"/>
      <c r="AD210" s="13"/>
      <c r="AE210" s="13"/>
      <c r="AT210" s="241" t="s">
        <v>142</v>
      </c>
      <c r="AU210" s="241" t="s">
        <v>84</v>
      </c>
      <c r="AV210" s="13" t="s">
        <v>82</v>
      </c>
      <c r="AW210" s="13" t="s">
        <v>30</v>
      </c>
      <c r="AX210" s="13" t="s">
        <v>74</v>
      </c>
      <c r="AY210" s="241" t="s">
        <v>132</v>
      </c>
    </row>
    <row r="211" s="14" customFormat="1">
      <c r="A211" s="14"/>
      <c r="B211" s="242"/>
      <c r="C211" s="243"/>
      <c r="D211" s="233" t="s">
        <v>142</v>
      </c>
      <c r="E211" s="244" t="s">
        <v>1</v>
      </c>
      <c r="F211" s="245" t="s">
        <v>300</v>
      </c>
      <c r="G211" s="243"/>
      <c r="H211" s="246">
        <v>26.600000000000001</v>
      </c>
      <c r="I211" s="247"/>
      <c r="J211" s="243"/>
      <c r="K211" s="243"/>
      <c r="L211" s="248"/>
      <c r="M211" s="249"/>
      <c r="N211" s="250"/>
      <c r="O211" s="250"/>
      <c r="P211" s="250"/>
      <c r="Q211" s="250"/>
      <c r="R211" s="250"/>
      <c r="S211" s="250"/>
      <c r="T211" s="251"/>
      <c r="U211" s="14"/>
      <c r="V211" s="14"/>
      <c r="W211" s="14"/>
      <c r="X211" s="14"/>
      <c r="Y211" s="14"/>
      <c r="Z211" s="14"/>
      <c r="AA211" s="14"/>
      <c r="AB211" s="14"/>
      <c r="AC211" s="14"/>
      <c r="AD211" s="14"/>
      <c r="AE211" s="14"/>
      <c r="AT211" s="252" t="s">
        <v>142</v>
      </c>
      <c r="AU211" s="252" t="s">
        <v>84</v>
      </c>
      <c r="AV211" s="14" t="s">
        <v>84</v>
      </c>
      <c r="AW211" s="14" t="s">
        <v>30</v>
      </c>
      <c r="AX211" s="14" t="s">
        <v>74</v>
      </c>
      <c r="AY211" s="252" t="s">
        <v>132</v>
      </c>
    </row>
    <row r="212" s="13" customFormat="1">
      <c r="A212" s="13"/>
      <c r="B212" s="231"/>
      <c r="C212" s="232"/>
      <c r="D212" s="233" t="s">
        <v>142</v>
      </c>
      <c r="E212" s="234" t="s">
        <v>1</v>
      </c>
      <c r="F212" s="235" t="s">
        <v>249</v>
      </c>
      <c r="G212" s="232"/>
      <c r="H212" s="234" t="s">
        <v>1</v>
      </c>
      <c r="I212" s="236"/>
      <c r="J212" s="232"/>
      <c r="K212" s="232"/>
      <c r="L212" s="237"/>
      <c r="M212" s="238"/>
      <c r="N212" s="239"/>
      <c r="O212" s="239"/>
      <c r="P212" s="239"/>
      <c r="Q212" s="239"/>
      <c r="R212" s="239"/>
      <c r="S212" s="239"/>
      <c r="T212" s="240"/>
      <c r="U212" s="13"/>
      <c r="V212" s="13"/>
      <c r="W212" s="13"/>
      <c r="X212" s="13"/>
      <c r="Y212" s="13"/>
      <c r="Z212" s="13"/>
      <c r="AA212" s="13"/>
      <c r="AB212" s="13"/>
      <c r="AC212" s="13"/>
      <c r="AD212" s="13"/>
      <c r="AE212" s="13"/>
      <c r="AT212" s="241" t="s">
        <v>142</v>
      </c>
      <c r="AU212" s="241" t="s">
        <v>84</v>
      </c>
      <c r="AV212" s="13" t="s">
        <v>82</v>
      </c>
      <c r="AW212" s="13" t="s">
        <v>30</v>
      </c>
      <c r="AX212" s="13" t="s">
        <v>74</v>
      </c>
      <c r="AY212" s="241" t="s">
        <v>132</v>
      </c>
    </row>
    <row r="213" s="14" customFormat="1">
      <c r="A213" s="14"/>
      <c r="B213" s="242"/>
      <c r="C213" s="243"/>
      <c r="D213" s="233" t="s">
        <v>142</v>
      </c>
      <c r="E213" s="244" t="s">
        <v>1</v>
      </c>
      <c r="F213" s="245" t="s">
        <v>301</v>
      </c>
      <c r="G213" s="243"/>
      <c r="H213" s="246">
        <v>24.199999999999999</v>
      </c>
      <c r="I213" s="247"/>
      <c r="J213" s="243"/>
      <c r="K213" s="243"/>
      <c r="L213" s="248"/>
      <c r="M213" s="249"/>
      <c r="N213" s="250"/>
      <c r="O213" s="250"/>
      <c r="P213" s="250"/>
      <c r="Q213" s="250"/>
      <c r="R213" s="250"/>
      <c r="S213" s="250"/>
      <c r="T213" s="251"/>
      <c r="U213" s="14"/>
      <c r="V213" s="14"/>
      <c r="W213" s="14"/>
      <c r="X213" s="14"/>
      <c r="Y213" s="14"/>
      <c r="Z213" s="14"/>
      <c r="AA213" s="14"/>
      <c r="AB213" s="14"/>
      <c r="AC213" s="14"/>
      <c r="AD213" s="14"/>
      <c r="AE213" s="14"/>
      <c r="AT213" s="252" t="s">
        <v>142</v>
      </c>
      <c r="AU213" s="252" t="s">
        <v>84</v>
      </c>
      <c r="AV213" s="14" t="s">
        <v>84</v>
      </c>
      <c r="AW213" s="14" t="s">
        <v>30</v>
      </c>
      <c r="AX213" s="14" t="s">
        <v>74</v>
      </c>
      <c r="AY213" s="252" t="s">
        <v>132</v>
      </c>
    </row>
    <row r="214" s="15" customFormat="1">
      <c r="A214" s="15"/>
      <c r="B214" s="253"/>
      <c r="C214" s="254"/>
      <c r="D214" s="233" t="s">
        <v>142</v>
      </c>
      <c r="E214" s="255" t="s">
        <v>1</v>
      </c>
      <c r="F214" s="256" t="s">
        <v>147</v>
      </c>
      <c r="G214" s="254"/>
      <c r="H214" s="257">
        <v>50.799999999999997</v>
      </c>
      <c r="I214" s="258"/>
      <c r="J214" s="254"/>
      <c r="K214" s="254"/>
      <c r="L214" s="259"/>
      <c r="M214" s="260"/>
      <c r="N214" s="261"/>
      <c r="O214" s="261"/>
      <c r="P214" s="261"/>
      <c r="Q214" s="261"/>
      <c r="R214" s="261"/>
      <c r="S214" s="261"/>
      <c r="T214" s="262"/>
      <c r="U214" s="15"/>
      <c r="V214" s="15"/>
      <c r="W214" s="15"/>
      <c r="X214" s="15"/>
      <c r="Y214" s="15"/>
      <c r="Z214" s="15"/>
      <c r="AA214" s="15"/>
      <c r="AB214" s="15"/>
      <c r="AC214" s="15"/>
      <c r="AD214" s="15"/>
      <c r="AE214" s="15"/>
      <c r="AT214" s="263" t="s">
        <v>142</v>
      </c>
      <c r="AU214" s="263" t="s">
        <v>84</v>
      </c>
      <c r="AV214" s="15" t="s">
        <v>140</v>
      </c>
      <c r="AW214" s="15" t="s">
        <v>30</v>
      </c>
      <c r="AX214" s="15" t="s">
        <v>82</v>
      </c>
      <c r="AY214" s="263" t="s">
        <v>132</v>
      </c>
    </row>
    <row r="215" s="2" customFormat="1" ht="24.15" customHeight="1">
      <c r="A215" s="38"/>
      <c r="B215" s="39"/>
      <c r="C215" s="218" t="s">
        <v>318</v>
      </c>
      <c r="D215" s="218" t="s">
        <v>135</v>
      </c>
      <c r="E215" s="219" t="s">
        <v>319</v>
      </c>
      <c r="F215" s="220" t="s">
        <v>320</v>
      </c>
      <c r="G215" s="221" t="s">
        <v>217</v>
      </c>
      <c r="H215" s="222">
        <v>12.300000000000001</v>
      </c>
      <c r="I215" s="223"/>
      <c r="J215" s="224">
        <f>ROUND(I215*H215,2)</f>
        <v>0</v>
      </c>
      <c r="K215" s="220" t="s">
        <v>1</v>
      </c>
      <c r="L215" s="44"/>
      <c r="M215" s="225" t="s">
        <v>1</v>
      </c>
      <c r="N215" s="226" t="s">
        <v>39</v>
      </c>
      <c r="O215" s="91"/>
      <c r="P215" s="227">
        <f>O215*H215</f>
        <v>0</v>
      </c>
      <c r="Q215" s="227">
        <v>0</v>
      </c>
      <c r="R215" s="227">
        <f>Q215*H215</f>
        <v>0</v>
      </c>
      <c r="S215" s="227">
        <v>0</v>
      </c>
      <c r="T215" s="228">
        <f>S215*H215</f>
        <v>0</v>
      </c>
      <c r="U215" s="38"/>
      <c r="V215" s="38"/>
      <c r="W215" s="38"/>
      <c r="X215" s="38"/>
      <c r="Y215" s="38"/>
      <c r="Z215" s="38"/>
      <c r="AA215" s="38"/>
      <c r="AB215" s="38"/>
      <c r="AC215" s="38"/>
      <c r="AD215" s="38"/>
      <c r="AE215" s="38"/>
      <c r="AR215" s="229" t="s">
        <v>186</v>
      </c>
      <c r="AT215" s="229" t="s">
        <v>135</v>
      </c>
      <c r="AU215" s="229" t="s">
        <v>84</v>
      </c>
      <c r="AY215" s="17" t="s">
        <v>132</v>
      </c>
      <c r="BE215" s="230">
        <f>IF(N215="základní",J215,0)</f>
        <v>0</v>
      </c>
      <c r="BF215" s="230">
        <f>IF(N215="snížená",J215,0)</f>
        <v>0</v>
      </c>
      <c r="BG215" s="230">
        <f>IF(N215="zákl. přenesená",J215,0)</f>
        <v>0</v>
      </c>
      <c r="BH215" s="230">
        <f>IF(N215="sníž. přenesená",J215,0)</f>
        <v>0</v>
      </c>
      <c r="BI215" s="230">
        <f>IF(N215="nulová",J215,0)</f>
        <v>0</v>
      </c>
      <c r="BJ215" s="17" t="s">
        <v>82</v>
      </c>
      <c r="BK215" s="230">
        <f>ROUND(I215*H215,2)</f>
        <v>0</v>
      </c>
      <c r="BL215" s="17" t="s">
        <v>186</v>
      </c>
      <c r="BM215" s="229" t="s">
        <v>321</v>
      </c>
    </row>
    <row r="216" s="13" customFormat="1">
      <c r="A216" s="13"/>
      <c r="B216" s="231"/>
      <c r="C216" s="232"/>
      <c r="D216" s="233" t="s">
        <v>142</v>
      </c>
      <c r="E216" s="234" t="s">
        <v>1</v>
      </c>
      <c r="F216" s="235" t="s">
        <v>322</v>
      </c>
      <c r="G216" s="232"/>
      <c r="H216" s="234" t="s">
        <v>1</v>
      </c>
      <c r="I216" s="236"/>
      <c r="J216" s="232"/>
      <c r="K216" s="232"/>
      <c r="L216" s="237"/>
      <c r="M216" s="238"/>
      <c r="N216" s="239"/>
      <c r="O216" s="239"/>
      <c r="P216" s="239"/>
      <c r="Q216" s="239"/>
      <c r="R216" s="239"/>
      <c r="S216" s="239"/>
      <c r="T216" s="240"/>
      <c r="U216" s="13"/>
      <c r="V216" s="13"/>
      <c r="W216" s="13"/>
      <c r="X216" s="13"/>
      <c r="Y216" s="13"/>
      <c r="Z216" s="13"/>
      <c r="AA216" s="13"/>
      <c r="AB216" s="13"/>
      <c r="AC216" s="13"/>
      <c r="AD216" s="13"/>
      <c r="AE216" s="13"/>
      <c r="AT216" s="241" t="s">
        <v>142</v>
      </c>
      <c r="AU216" s="241" t="s">
        <v>84</v>
      </c>
      <c r="AV216" s="13" t="s">
        <v>82</v>
      </c>
      <c r="AW216" s="13" t="s">
        <v>30</v>
      </c>
      <c r="AX216" s="13" t="s">
        <v>74</v>
      </c>
      <c r="AY216" s="241" t="s">
        <v>132</v>
      </c>
    </row>
    <row r="217" s="13" customFormat="1">
      <c r="A217" s="13"/>
      <c r="B217" s="231"/>
      <c r="C217" s="232"/>
      <c r="D217" s="233" t="s">
        <v>142</v>
      </c>
      <c r="E217" s="234" t="s">
        <v>1</v>
      </c>
      <c r="F217" s="235" t="s">
        <v>246</v>
      </c>
      <c r="G217" s="232"/>
      <c r="H217" s="234" t="s">
        <v>1</v>
      </c>
      <c r="I217" s="236"/>
      <c r="J217" s="232"/>
      <c r="K217" s="232"/>
      <c r="L217" s="237"/>
      <c r="M217" s="238"/>
      <c r="N217" s="239"/>
      <c r="O217" s="239"/>
      <c r="P217" s="239"/>
      <c r="Q217" s="239"/>
      <c r="R217" s="239"/>
      <c r="S217" s="239"/>
      <c r="T217" s="240"/>
      <c r="U217" s="13"/>
      <c r="V217" s="13"/>
      <c r="W217" s="13"/>
      <c r="X217" s="13"/>
      <c r="Y217" s="13"/>
      <c r="Z217" s="13"/>
      <c r="AA217" s="13"/>
      <c r="AB217" s="13"/>
      <c r="AC217" s="13"/>
      <c r="AD217" s="13"/>
      <c r="AE217" s="13"/>
      <c r="AT217" s="241" t="s">
        <v>142</v>
      </c>
      <c r="AU217" s="241" t="s">
        <v>84</v>
      </c>
      <c r="AV217" s="13" t="s">
        <v>82</v>
      </c>
      <c r="AW217" s="13" t="s">
        <v>30</v>
      </c>
      <c r="AX217" s="13" t="s">
        <v>74</v>
      </c>
      <c r="AY217" s="241" t="s">
        <v>132</v>
      </c>
    </row>
    <row r="218" s="14" customFormat="1">
      <c r="A218" s="14"/>
      <c r="B218" s="242"/>
      <c r="C218" s="243"/>
      <c r="D218" s="233" t="s">
        <v>142</v>
      </c>
      <c r="E218" s="244" t="s">
        <v>1</v>
      </c>
      <c r="F218" s="245" t="s">
        <v>323</v>
      </c>
      <c r="G218" s="243"/>
      <c r="H218" s="246">
        <v>6.1500000000000004</v>
      </c>
      <c r="I218" s="247"/>
      <c r="J218" s="243"/>
      <c r="K218" s="243"/>
      <c r="L218" s="248"/>
      <c r="M218" s="249"/>
      <c r="N218" s="250"/>
      <c r="O218" s="250"/>
      <c r="P218" s="250"/>
      <c r="Q218" s="250"/>
      <c r="R218" s="250"/>
      <c r="S218" s="250"/>
      <c r="T218" s="251"/>
      <c r="U218" s="14"/>
      <c r="V218" s="14"/>
      <c r="W218" s="14"/>
      <c r="X218" s="14"/>
      <c r="Y218" s="14"/>
      <c r="Z218" s="14"/>
      <c r="AA218" s="14"/>
      <c r="AB218" s="14"/>
      <c r="AC218" s="14"/>
      <c r="AD218" s="14"/>
      <c r="AE218" s="14"/>
      <c r="AT218" s="252" t="s">
        <v>142</v>
      </c>
      <c r="AU218" s="252" t="s">
        <v>84</v>
      </c>
      <c r="AV218" s="14" t="s">
        <v>84</v>
      </c>
      <c r="AW218" s="14" t="s">
        <v>30</v>
      </c>
      <c r="AX218" s="14" t="s">
        <v>74</v>
      </c>
      <c r="AY218" s="252" t="s">
        <v>132</v>
      </c>
    </row>
    <row r="219" s="13" customFormat="1">
      <c r="A219" s="13"/>
      <c r="B219" s="231"/>
      <c r="C219" s="232"/>
      <c r="D219" s="233" t="s">
        <v>142</v>
      </c>
      <c r="E219" s="234" t="s">
        <v>1</v>
      </c>
      <c r="F219" s="235" t="s">
        <v>249</v>
      </c>
      <c r="G219" s="232"/>
      <c r="H219" s="234" t="s">
        <v>1</v>
      </c>
      <c r="I219" s="236"/>
      <c r="J219" s="232"/>
      <c r="K219" s="232"/>
      <c r="L219" s="237"/>
      <c r="M219" s="238"/>
      <c r="N219" s="239"/>
      <c r="O219" s="239"/>
      <c r="P219" s="239"/>
      <c r="Q219" s="239"/>
      <c r="R219" s="239"/>
      <c r="S219" s="239"/>
      <c r="T219" s="240"/>
      <c r="U219" s="13"/>
      <c r="V219" s="13"/>
      <c r="W219" s="13"/>
      <c r="X219" s="13"/>
      <c r="Y219" s="13"/>
      <c r="Z219" s="13"/>
      <c r="AA219" s="13"/>
      <c r="AB219" s="13"/>
      <c r="AC219" s="13"/>
      <c r="AD219" s="13"/>
      <c r="AE219" s="13"/>
      <c r="AT219" s="241" t="s">
        <v>142</v>
      </c>
      <c r="AU219" s="241" t="s">
        <v>84</v>
      </c>
      <c r="AV219" s="13" t="s">
        <v>82</v>
      </c>
      <c r="AW219" s="13" t="s">
        <v>30</v>
      </c>
      <c r="AX219" s="13" t="s">
        <v>74</v>
      </c>
      <c r="AY219" s="241" t="s">
        <v>132</v>
      </c>
    </row>
    <row r="220" s="14" customFormat="1">
      <c r="A220" s="14"/>
      <c r="B220" s="242"/>
      <c r="C220" s="243"/>
      <c r="D220" s="233" t="s">
        <v>142</v>
      </c>
      <c r="E220" s="244" t="s">
        <v>1</v>
      </c>
      <c r="F220" s="245" t="s">
        <v>323</v>
      </c>
      <c r="G220" s="243"/>
      <c r="H220" s="246">
        <v>6.1500000000000004</v>
      </c>
      <c r="I220" s="247"/>
      <c r="J220" s="243"/>
      <c r="K220" s="243"/>
      <c r="L220" s="248"/>
      <c r="M220" s="249"/>
      <c r="N220" s="250"/>
      <c r="O220" s="250"/>
      <c r="P220" s="250"/>
      <c r="Q220" s="250"/>
      <c r="R220" s="250"/>
      <c r="S220" s="250"/>
      <c r="T220" s="251"/>
      <c r="U220" s="14"/>
      <c r="V220" s="14"/>
      <c r="W220" s="14"/>
      <c r="X220" s="14"/>
      <c r="Y220" s="14"/>
      <c r="Z220" s="14"/>
      <c r="AA220" s="14"/>
      <c r="AB220" s="14"/>
      <c r="AC220" s="14"/>
      <c r="AD220" s="14"/>
      <c r="AE220" s="14"/>
      <c r="AT220" s="252" t="s">
        <v>142</v>
      </c>
      <c r="AU220" s="252" t="s">
        <v>84</v>
      </c>
      <c r="AV220" s="14" t="s">
        <v>84</v>
      </c>
      <c r="AW220" s="14" t="s">
        <v>30</v>
      </c>
      <c r="AX220" s="14" t="s">
        <v>74</v>
      </c>
      <c r="AY220" s="252" t="s">
        <v>132</v>
      </c>
    </row>
    <row r="221" s="15" customFormat="1">
      <c r="A221" s="15"/>
      <c r="B221" s="253"/>
      <c r="C221" s="254"/>
      <c r="D221" s="233" t="s">
        <v>142</v>
      </c>
      <c r="E221" s="255" t="s">
        <v>1</v>
      </c>
      <c r="F221" s="256" t="s">
        <v>147</v>
      </c>
      <c r="G221" s="254"/>
      <c r="H221" s="257">
        <v>12.300000000000001</v>
      </c>
      <c r="I221" s="258"/>
      <c r="J221" s="254"/>
      <c r="K221" s="254"/>
      <c r="L221" s="259"/>
      <c r="M221" s="260"/>
      <c r="N221" s="261"/>
      <c r="O221" s="261"/>
      <c r="P221" s="261"/>
      <c r="Q221" s="261"/>
      <c r="R221" s="261"/>
      <c r="S221" s="261"/>
      <c r="T221" s="262"/>
      <c r="U221" s="15"/>
      <c r="V221" s="15"/>
      <c r="W221" s="15"/>
      <c r="X221" s="15"/>
      <c r="Y221" s="15"/>
      <c r="Z221" s="15"/>
      <c r="AA221" s="15"/>
      <c r="AB221" s="15"/>
      <c r="AC221" s="15"/>
      <c r="AD221" s="15"/>
      <c r="AE221" s="15"/>
      <c r="AT221" s="263" t="s">
        <v>142</v>
      </c>
      <c r="AU221" s="263" t="s">
        <v>84</v>
      </c>
      <c r="AV221" s="15" t="s">
        <v>140</v>
      </c>
      <c r="AW221" s="15" t="s">
        <v>30</v>
      </c>
      <c r="AX221" s="15" t="s">
        <v>82</v>
      </c>
      <c r="AY221" s="263" t="s">
        <v>132</v>
      </c>
    </row>
    <row r="222" s="2" customFormat="1" ht="24.15" customHeight="1">
      <c r="A222" s="38"/>
      <c r="B222" s="39"/>
      <c r="C222" s="218" t="s">
        <v>324</v>
      </c>
      <c r="D222" s="218" t="s">
        <v>135</v>
      </c>
      <c r="E222" s="219" t="s">
        <v>325</v>
      </c>
      <c r="F222" s="220" t="s">
        <v>326</v>
      </c>
      <c r="G222" s="221" t="s">
        <v>217</v>
      </c>
      <c r="H222" s="222">
        <v>12.24</v>
      </c>
      <c r="I222" s="223"/>
      <c r="J222" s="224">
        <f>ROUND(I222*H222,2)</f>
        <v>0</v>
      </c>
      <c r="K222" s="220" t="s">
        <v>139</v>
      </c>
      <c r="L222" s="44"/>
      <c r="M222" s="225" t="s">
        <v>1</v>
      </c>
      <c r="N222" s="226" t="s">
        <v>39</v>
      </c>
      <c r="O222" s="91"/>
      <c r="P222" s="227">
        <f>O222*H222</f>
        <v>0</v>
      </c>
      <c r="Q222" s="227">
        <v>0.0073200000000000001</v>
      </c>
      <c r="R222" s="227">
        <f>Q222*H222</f>
        <v>0.089596800000000004</v>
      </c>
      <c r="S222" s="227">
        <v>0</v>
      </c>
      <c r="T222" s="228">
        <f>S222*H222</f>
        <v>0</v>
      </c>
      <c r="U222" s="38"/>
      <c r="V222" s="38"/>
      <c r="W222" s="38"/>
      <c r="X222" s="38"/>
      <c r="Y222" s="38"/>
      <c r="Z222" s="38"/>
      <c r="AA222" s="38"/>
      <c r="AB222" s="38"/>
      <c r="AC222" s="38"/>
      <c r="AD222" s="38"/>
      <c r="AE222" s="38"/>
      <c r="AR222" s="229" t="s">
        <v>186</v>
      </c>
      <c r="AT222" s="229" t="s">
        <v>135</v>
      </c>
      <c r="AU222" s="229" t="s">
        <v>84</v>
      </c>
      <c r="AY222" s="17" t="s">
        <v>132</v>
      </c>
      <c r="BE222" s="230">
        <f>IF(N222="základní",J222,0)</f>
        <v>0</v>
      </c>
      <c r="BF222" s="230">
        <f>IF(N222="snížená",J222,0)</f>
        <v>0</v>
      </c>
      <c r="BG222" s="230">
        <f>IF(N222="zákl. přenesená",J222,0)</f>
        <v>0</v>
      </c>
      <c r="BH222" s="230">
        <f>IF(N222="sníž. přenesená",J222,0)</f>
        <v>0</v>
      </c>
      <c r="BI222" s="230">
        <f>IF(N222="nulová",J222,0)</f>
        <v>0</v>
      </c>
      <c r="BJ222" s="17" t="s">
        <v>82</v>
      </c>
      <c r="BK222" s="230">
        <f>ROUND(I222*H222,2)</f>
        <v>0</v>
      </c>
      <c r="BL222" s="17" t="s">
        <v>186</v>
      </c>
      <c r="BM222" s="229" t="s">
        <v>327</v>
      </c>
    </row>
    <row r="223" s="13" customFormat="1">
      <c r="A223" s="13"/>
      <c r="B223" s="231"/>
      <c r="C223" s="232"/>
      <c r="D223" s="233" t="s">
        <v>142</v>
      </c>
      <c r="E223" s="234" t="s">
        <v>1</v>
      </c>
      <c r="F223" s="235" t="s">
        <v>245</v>
      </c>
      <c r="G223" s="232"/>
      <c r="H223" s="234" t="s">
        <v>1</v>
      </c>
      <c r="I223" s="236"/>
      <c r="J223" s="232"/>
      <c r="K223" s="232"/>
      <c r="L223" s="237"/>
      <c r="M223" s="238"/>
      <c r="N223" s="239"/>
      <c r="O223" s="239"/>
      <c r="P223" s="239"/>
      <c r="Q223" s="239"/>
      <c r="R223" s="239"/>
      <c r="S223" s="239"/>
      <c r="T223" s="240"/>
      <c r="U223" s="13"/>
      <c r="V223" s="13"/>
      <c r="W223" s="13"/>
      <c r="X223" s="13"/>
      <c r="Y223" s="13"/>
      <c r="Z223" s="13"/>
      <c r="AA223" s="13"/>
      <c r="AB223" s="13"/>
      <c r="AC223" s="13"/>
      <c r="AD223" s="13"/>
      <c r="AE223" s="13"/>
      <c r="AT223" s="241" t="s">
        <v>142</v>
      </c>
      <c r="AU223" s="241" t="s">
        <v>84</v>
      </c>
      <c r="AV223" s="13" t="s">
        <v>82</v>
      </c>
      <c r="AW223" s="13" t="s">
        <v>30</v>
      </c>
      <c r="AX223" s="13" t="s">
        <v>74</v>
      </c>
      <c r="AY223" s="241" t="s">
        <v>132</v>
      </c>
    </row>
    <row r="224" s="13" customFormat="1">
      <c r="A224" s="13"/>
      <c r="B224" s="231"/>
      <c r="C224" s="232"/>
      <c r="D224" s="233" t="s">
        <v>142</v>
      </c>
      <c r="E224" s="234" t="s">
        <v>1</v>
      </c>
      <c r="F224" s="235" t="s">
        <v>328</v>
      </c>
      <c r="G224" s="232"/>
      <c r="H224" s="234" t="s">
        <v>1</v>
      </c>
      <c r="I224" s="236"/>
      <c r="J224" s="232"/>
      <c r="K224" s="232"/>
      <c r="L224" s="237"/>
      <c r="M224" s="238"/>
      <c r="N224" s="239"/>
      <c r="O224" s="239"/>
      <c r="P224" s="239"/>
      <c r="Q224" s="239"/>
      <c r="R224" s="239"/>
      <c r="S224" s="239"/>
      <c r="T224" s="240"/>
      <c r="U224" s="13"/>
      <c r="V224" s="13"/>
      <c r="W224" s="13"/>
      <c r="X224" s="13"/>
      <c r="Y224" s="13"/>
      <c r="Z224" s="13"/>
      <c r="AA224" s="13"/>
      <c r="AB224" s="13"/>
      <c r="AC224" s="13"/>
      <c r="AD224" s="13"/>
      <c r="AE224" s="13"/>
      <c r="AT224" s="241" t="s">
        <v>142</v>
      </c>
      <c r="AU224" s="241" t="s">
        <v>84</v>
      </c>
      <c r="AV224" s="13" t="s">
        <v>82</v>
      </c>
      <c r="AW224" s="13" t="s">
        <v>30</v>
      </c>
      <c r="AX224" s="13" t="s">
        <v>74</v>
      </c>
      <c r="AY224" s="241" t="s">
        <v>132</v>
      </c>
    </row>
    <row r="225" s="14" customFormat="1">
      <c r="A225" s="14"/>
      <c r="B225" s="242"/>
      <c r="C225" s="243"/>
      <c r="D225" s="233" t="s">
        <v>142</v>
      </c>
      <c r="E225" s="244" t="s">
        <v>1</v>
      </c>
      <c r="F225" s="245" t="s">
        <v>329</v>
      </c>
      <c r="G225" s="243"/>
      <c r="H225" s="246">
        <v>12.24</v>
      </c>
      <c r="I225" s="247"/>
      <c r="J225" s="243"/>
      <c r="K225" s="243"/>
      <c r="L225" s="248"/>
      <c r="M225" s="249"/>
      <c r="N225" s="250"/>
      <c r="O225" s="250"/>
      <c r="P225" s="250"/>
      <c r="Q225" s="250"/>
      <c r="R225" s="250"/>
      <c r="S225" s="250"/>
      <c r="T225" s="251"/>
      <c r="U225" s="14"/>
      <c r="V225" s="14"/>
      <c r="W225" s="14"/>
      <c r="X225" s="14"/>
      <c r="Y225" s="14"/>
      <c r="Z225" s="14"/>
      <c r="AA225" s="14"/>
      <c r="AB225" s="14"/>
      <c r="AC225" s="14"/>
      <c r="AD225" s="14"/>
      <c r="AE225" s="14"/>
      <c r="AT225" s="252" t="s">
        <v>142</v>
      </c>
      <c r="AU225" s="252" t="s">
        <v>84</v>
      </c>
      <c r="AV225" s="14" t="s">
        <v>84</v>
      </c>
      <c r="AW225" s="14" t="s">
        <v>30</v>
      </c>
      <c r="AX225" s="14" t="s">
        <v>74</v>
      </c>
      <c r="AY225" s="252" t="s">
        <v>132</v>
      </c>
    </row>
    <row r="226" s="15" customFormat="1">
      <c r="A226" s="15"/>
      <c r="B226" s="253"/>
      <c r="C226" s="254"/>
      <c r="D226" s="233" t="s">
        <v>142</v>
      </c>
      <c r="E226" s="255" t="s">
        <v>1</v>
      </c>
      <c r="F226" s="256" t="s">
        <v>147</v>
      </c>
      <c r="G226" s="254"/>
      <c r="H226" s="257">
        <v>12.24</v>
      </c>
      <c r="I226" s="258"/>
      <c r="J226" s="254"/>
      <c r="K226" s="254"/>
      <c r="L226" s="259"/>
      <c r="M226" s="260"/>
      <c r="N226" s="261"/>
      <c r="O226" s="261"/>
      <c r="P226" s="261"/>
      <c r="Q226" s="261"/>
      <c r="R226" s="261"/>
      <c r="S226" s="261"/>
      <c r="T226" s="262"/>
      <c r="U226" s="15"/>
      <c r="V226" s="15"/>
      <c r="W226" s="15"/>
      <c r="X226" s="15"/>
      <c r="Y226" s="15"/>
      <c r="Z226" s="15"/>
      <c r="AA226" s="15"/>
      <c r="AB226" s="15"/>
      <c r="AC226" s="15"/>
      <c r="AD226" s="15"/>
      <c r="AE226" s="15"/>
      <c r="AT226" s="263" t="s">
        <v>142</v>
      </c>
      <c r="AU226" s="263" t="s">
        <v>84</v>
      </c>
      <c r="AV226" s="15" t="s">
        <v>140</v>
      </c>
      <c r="AW226" s="15" t="s">
        <v>30</v>
      </c>
      <c r="AX226" s="15" t="s">
        <v>82</v>
      </c>
      <c r="AY226" s="263" t="s">
        <v>132</v>
      </c>
    </row>
    <row r="227" s="2" customFormat="1" ht="24.15" customHeight="1">
      <c r="A227" s="38"/>
      <c r="B227" s="39"/>
      <c r="C227" s="218" t="s">
        <v>330</v>
      </c>
      <c r="D227" s="218" t="s">
        <v>135</v>
      </c>
      <c r="E227" s="219" t="s">
        <v>331</v>
      </c>
      <c r="F227" s="220" t="s">
        <v>332</v>
      </c>
      <c r="G227" s="221" t="s">
        <v>163</v>
      </c>
      <c r="H227" s="222">
        <v>1.69</v>
      </c>
      <c r="I227" s="223"/>
      <c r="J227" s="224">
        <f>ROUND(I227*H227,2)</f>
        <v>0</v>
      </c>
      <c r="K227" s="220" t="s">
        <v>139</v>
      </c>
      <c r="L227" s="44"/>
      <c r="M227" s="225" t="s">
        <v>1</v>
      </c>
      <c r="N227" s="226" t="s">
        <v>39</v>
      </c>
      <c r="O227" s="91"/>
      <c r="P227" s="227">
        <f>O227*H227</f>
        <v>0</v>
      </c>
      <c r="Q227" s="227">
        <v>0</v>
      </c>
      <c r="R227" s="227">
        <f>Q227*H227</f>
        <v>0</v>
      </c>
      <c r="S227" s="227">
        <v>0</v>
      </c>
      <c r="T227" s="228">
        <f>S227*H227</f>
        <v>0</v>
      </c>
      <c r="U227" s="38"/>
      <c r="V227" s="38"/>
      <c r="W227" s="38"/>
      <c r="X227" s="38"/>
      <c r="Y227" s="38"/>
      <c r="Z227" s="38"/>
      <c r="AA227" s="38"/>
      <c r="AB227" s="38"/>
      <c r="AC227" s="38"/>
      <c r="AD227" s="38"/>
      <c r="AE227" s="38"/>
      <c r="AR227" s="229" t="s">
        <v>186</v>
      </c>
      <c r="AT227" s="229" t="s">
        <v>135</v>
      </c>
      <c r="AU227" s="229" t="s">
        <v>84</v>
      </c>
      <c r="AY227" s="17" t="s">
        <v>132</v>
      </c>
      <c r="BE227" s="230">
        <f>IF(N227="základní",J227,0)</f>
        <v>0</v>
      </c>
      <c r="BF227" s="230">
        <f>IF(N227="snížená",J227,0)</f>
        <v>0</v>
      </c>
      <c r="BG227" s="230">
        <f>IF(N227="zákl. přenesená",J227,0)</f>
        <v>0</v>
      </c>
      <c r="BH227" s="230">
        <f>IF(N227="sníž. přenesená",J227,0)</f>
        <v>0</v>
      </c>
      <c r="BI227" s="230">
        <f>IF(N227="nulová",J227,0)</f>
        <v>0</v>
      </c>
      <c r="BJ227" s="17" t="s">
        <v>82</v>
      </c>
      <c r="BK227" s="230">
        <f>ROUND(I227*H227,2)</f>
        <v>0</v>
      </c>
      <c r="BL227" s="17" t="s">
        <v>186</v>
      </c>
      <c r="BM227" s="229" t="s">
        <v>333</v>
      </c>
    </row>
    <row r="228" s="2" customFormat="1" ht="24.15" customHeight="1">
      <c r="A228" s="38"/>
      <c r="B228" s="39"/>
      <c r="C228" s="218" t="s">
        <v>334</v>
      </c>
      <c r="D228" s="218" t="s">
        <v>135</v>
      </c>
      <c r="E228" s="219" t="s">
        <v>335</v>
      </c>
      <c r="F228" s="220" t="s">
        <v>336</v>
      </c>
      <c r="G228" s="221" t="s">
        <v>163</v>
      </c>
      <c r="H228" s="222">
        <v>1.69</v>
      </c>
      <c r="I228" s="223"/>
      <c r="J228" s="224">
        <f>ROUND(I228*H228,2)</f>
        <v>0</v>
      </c>
      <c r="K228" s="220" t="s">
        <v>139</v>
      </c>
      <c r="L228" s="44"/>
      <c r="M228" s="225" t="s">
        <v>1</v>
      </c>
      <c r="N228" s="226" t="s">
        <v>39</v>
      </c>
      <c r="O228" s="91"/>
      <c r="P228" s="227">
        <f>O228*H228</f>
        <v>0</v>
      </c>
      <c r="Q228" s="227">
        <v>0</v>
      </c>
      <c r="R228" s="227">
        <f>Q228*H228</f>
        <v>0</v>
      </c>
      <c r="S228" s="227">
        <v>0</v>
      </c>
      <c r="T228" s="228">
        <f>S228*H228</f>
        <v>0</v>
      </c>
      <c r="U228" s="38"/>
      <c r="V228" s="38"/>
      <c r="W228" s="38"/>
      <c r="X228" s="38"/>
      <c r="Y228" s="38"/>
      <c r="Z228" s="38"/>
      <c r="AA228" s="38"/>
      <c r="AB228" s="38"/>
      <c r="AC228" s="38"/>
      <c r="AD228" s="38"/>
      <c r="AE228" s="38"/>
      <c r="AR228" s="229" t="s">
        <v>186</v>
      </c>
      <c r="AT228" s="229" t="s">
        <v>135</v>
      </c>
      <c r="AU228" s="229" t="s">
        <v>84</v>
      </c>
      <c r="AY228" s="17" t="s">
        <v>132</v>
      </c>
      <c r="BE228" s="230">
        <f>IF(N228="základní",J228,0)</f>
        <v>0</v>
      </c>
      <c r="BF228" s="230">
        <f>IF(N228="snížená",J228,0)</f>
        <v>0</v>
      </c>
      <c r="BG228" s="230">
        <f>IF(N228="zákl. přenesená",J228,0)</f>
        <v>0</v>
      </c>
      <c r="BH228" s="230">
        <f>IF(N228="sníž. přenesená",J228,0)</f>
        <v>0</v>
      </c>
      <c r="BI228" s="230">
        <f>IF(N228="nulová",J228,0)</f>
        <v>0</v>
      </c>
      <c r="BJ228" s="17" t="s">
        <v>82</v>
      </c>
      <c r="BK228" s="230">
        <f>ROUND(I228*H228,2)</f>
        <v>0</v>
      </c>
      <c r="BL228" s="17" t="s">
        <v>186</v>
      </c>
      <c r="BM228" s="229" t="s">
        <v>337</v>
      </c>
    </row>
    <row r="229" s="12" customFormat="1" ht="22.8" customHeight="1">
      <c r="A229" s="12"/>
      <c r="B229" s="202"/>
      <c r="C229" s="203"/>
      <c r="D229" s="204" t="s">
        <v>73</v>
      </c>
      <c r="E229" s="216" t="s">
        <v>338</v>
      </c>
      <c r="F229" s="216" t="s">
        <v>339</v>
      </c>
      <c r="G229" s="203"/>
      <c r="H229" s="203"/>
      <c r="I229" s="206"/>
      <c r="J229" s="217">
        <f>BK229</f>
        <v>0</v>
      </c>
      <c r="K229" s="203"/>
      <c r="L229" s="208"/>
      <c r="M229" s="209"/>
      <c r="N229" s="210"/>
      <c r="O229" s="210"/>
      <c r="P229" s="211">
        <f>SUM(P230:P280)</f>
        <v>0</v>
      </c>
      <c r="Q229" s="210"/>
      <c r="R229" s="211">
        <f>SUM(R230:R280)</f>
        <v>1.2215665</v>
      </c>
      <c r="S229" s="210"/>
      <c r="T229" s="212">
        <f>SUM(T230:T280)</f>
        <v>0</v>
      </c>
      <c r="U229" s="12"/>
      <c r="V229" s="12"/>
      <c r="W229" s="12"/>
      <c r="X229" s="12"/>
      <c r="Y229" s="12"/>
      <c r="Z229" s="12"/>
      <c r="AA229" s="12"/>
      <c r="AB229" s="12"/>
      <c r="AC229" s="12"/>
      <c r="AD229" s="12"/>
      <c r="AE229" s="12"/>
      <c r="AR229" s="213" t="s">
        <v>84</v>
      </c>
      <c r="AT229" s="214" t="s">
        <v>73</v>
      </c>
      <c r="AU229" s="214" t="s">
        <v>82</v>
      </c>
      <c r="AY229" s="213" t="s">
        <v>132</v>
      </c>
      <c r="BK229" s="215">
        <f>SUM(BK230:BK280)</f>
        <v>0</v>
      </c>
    </row>
    <row r="230" s="2" customFormat="1" ht="24.15" customHeight="1">
      <c r="A230" s="38"/>
      <c r="B230" s="39"/>
      <c r="C230" s="218" t="s">
        <v>7</v>
      </c>
      <c r="D230" s="218" t="s">
        <v>135</v>
      </c>
      <c r="E230" s="219" t="s">
        <v>340</v>
      </c>
      <c r="F230" s="220" t="s">
        <v>341</v>
      </c>
      <c r="G230" s="221" t="s">
        <v>150</v>
      </c>
      <c r="H230" s="222">
        <v>36.649999999999999</v>
      </c>
      <c r="I230" s="223"/>
      <c r="J230" s="224">
        <f>ROUND(I230*H230,2)</f>
        <v>0</v>
      </c>
      <c r="K230" s="220" t="s">
        <v>139</v>
      </c>
      <c r="L230" s="44"/>
      <c r="M230" s="225" t="s">
        <v>1</v>
      </c>
      <c r="N230" s="226" t="s">
        <v>39</v>
      </c>
      <c r="O230" s="91"/>
      <c r="P230" s="227">
        <f>O230*H230</f>
        <v>0</v>
      </c>
      <c r="Q230" s="227">
        <v>0.025510000000000001</v>
      </c>
      <c r="R230" s="227">
        <f>Q230*H230</f>
        <v>0.93494149999999998</v>
      </c>
      <c r="S230" s="227">
        <v>0</v>
      </c>
      <c r="T230" s="228">
        <f>S230*H230</f>
        <v>0</v>
      </c>
      <c r="U230" s="38"/>
      <c r="V230" s="38"/>
      <c r="W230" s="38"/>
      <c r="X230" s="38"/>
      <c r="Y230" s="38"/>
      <c r="Z230" s="38"/>
      <c r="AA230" s="38"/>
      <c r="AB230" s="38"/>
      <c r="AC230" s="38"/>
      <c r="AD230" s="38"/>
      <c r="AE230" s="38"/>
      <c r="AR230" s="229" t="s">
        <v>186</v>
      </c>
      <c r="AT230" s="229" t="s">
        <v>135</v>
      </c>
      <c r="AU230" s="229" t="s">
        <v>84</v>
      </c>
      <c r="AY230" s="17" t="s">
        <v>132</v>
      </c>
      <c r="BE230" s="230">
        <f>IF(N230="základní",J230,0)</f>
        <v>0</v>
      </c>
      <c r="BF230" s="230">
        <f>IF(N230="snížená",J230,0)</f>
        <v>0</v>
      </c>
      <c r="BG230" s="230">
        <f>IF(N230="zákl. přenesená",J230,0)</f>
        <v>0</v>
      </c>
      <c r="BH230" s="230">
        <f>IF(N230="sníž. přenesená",J230,0)</f>
        <v>0</v>
      </c>
      <c r="BI230" s="230">
        <f>IF(N230="nulová",J230,0)</f>
        <v>0</v>
      </c>
      <c r="BJ230" s="17" t="s">
        <v>82</v>
      </c>
      <c r="BK230" s="230">
        <f>ROUND(I230*H230,2)</f>
        <v>0</v>
      </c>
      <c r="BL230" s="17" t="s">
        <v>186</v>
      </c>
      <c r="BM230" s="229" t="s">
        <v>342</v>
      </c>
    </row>
    <row r="231" s="13" customFormat="1">
      <c r="A231" s="13"/>
      <c r="B231" s="231"/>
      <c r="C231" s="232"/>
      <c r="D231" s="233" t="s">
        <v>142</v>
      </c>
      <c r="E231" s="234" t="s">
        <v>1</v>
      </c>
      <c r="F231" s="235" t="s">
        <v>245</v>
      </c>
      <c r="G231" s="232"/>
      <c r="H231" s="234" t="s">
        <v>1</v>
      </c>
      <c r="I231" s="236"/>
      <c r="J231" s="232"/>
      <c r="K231" s="232"/>
      <c r="L231" s="237"/>
      <c r="M231" s="238"/>
      <c r="N231" s="239"/>
      <c r="O231" s="239"/>
      <c r="P231" s="239"/>
      <c r="Q231" s="239"/>
      <c r="R231" s="239"/>
      <c r="S231" s="239"/>
      <c r="T231" s="240"/>
      <c r="U231" s="13"/>
      <c r="V231" s="13"/>
      <c r="W231" s="13"/>
      <c r="X231" s="13"/>
      <c r="Y231" s="13"/>
      <c r="Z231" s="13"/>
      <c r="AA231" s="13"/>
      <c r="AB231" s="13"/>
      <c r="AC231" s="13"/>
      <c r="AD231" s="13"/>
      <c r="AE231" s="13"/>
      <c r="AT231" s="241" t="s">
        <v>142</v>
      </c>
      <c r="AU231" s="241" t="s">
        <v>84</v>
      </c>
      <c r="AV231" s="13" t="s">
        <v>82</v>
      </c>
      <c r="AW231" s="13" t="s">
        <v>30</v>
      </c>
      <c r="AX231" s="13" t="s">
        <v>74</v>
      </c>
      <c r="AY231" s="241" t="s">
        <v>132</v>
      </c>
    </row>
    <row r="232" s="13" customFormat="1">
      <c r="A232" s="13"/>
      <c r="B232" s="231"/>
      <c r="C232" s="232"/>
      <c r="D232" s="233" t="s">
        <v>142</v>
      </c>
      <c r="E232" s="234" t="s">
        <v>1</v>
      </c>
      <c r="F232" s="235" t="s">
        <v>343</v>
      </c>
      <c r="G232" s="232"/>
      <c r="H232" s="234" t="s">
        <v>1</v>
      </c>
      <c r="I232" s="236"/>
      <c r="J232" s="232"/>
      <c r="K232" s="232"/>
      <c r="L232" s="237"/>
      <c r="M232" s="238"/>
      <c r="N232" s="239"/>
      <c r="O232" s="239"/>
      <c r="P232" s="239"/>
      <c r="Q232" s="239"/>
      <c r="R232" s="239"/>
      <c r="S232" s="239"/>
      <c r="T232" s="240"/>
      <c r="U232" s="13"/>
      <c r="V232" s="13"/>
      <c r="W232" s="13"/>
      <c r="X232" s="13"/>
      <c r="Y232" s="13"/>
      <c r="Z232" s="13"/>
      <c r="AA232" s="13"/>
      <c r="AB232" s="13"/>
      <c r="AC232" s="13"/>
      <c r="AD232" s="13"/>
      <c r="AE232" s="13"/>
      <c r="AT232" s="241" t="s">
        <v>142</v>
      </c>
      <c r="AU232" s="241" t="s">
        <v>84</v>
      </c>
      <c r="AV232" s="13" t="s">
        <v>82</v>
      </c>
      <c r="AW232" s="13" t="s">
        <v>30</v>
      </c>
      <c r="AX232" s="13" t="s">
        <v>74</v>
      </c>
      <c r="AY232" s="241" t="s">
        <v>132</v>
      </c>
    </row>
    <row r="233" s="14" customFormat="1">
      <c r="A233" s="14"/>
      <c r="B233" s="242"/>
      <c r="C233" s="243"/>
      <c r="D233" s="233" t="s">
        <v>142</v>
      </c>
      <c r="E233" s="244" t="s">
        <v>1</v>
      </c>
      <c r="F233" s="245" t="s">
        <v>196</v>
      </c>
      <c r="G233" s="243"/>
      <c r="H233" s="246">
        <v>34.649999999999999</v>
      </c>
      <c r="I233" s="247"/>
      <c r="J233" s="243"/>
      <c r="K233" s="243"/>
      <c r="L233" s="248"/>
      <c r="M233" s="249"/>
      <c r="N233" s="250"/>
      <c r="O233" s="250"/>
      <c r="P233" s="250"/>
      <c r="Q233" s="250"/>
      <c r="R233" s="250"/>
      <c r="S233" s="250"/>
      <c r="T233" s="251"/>
      <c r="U233" s="14"/>
      <c r="V233" s="14"/>
      <c r="W233" s="14"/>
      <c r="X233" s="14"/>
      <c r="Y233" s="14"/>
      <c r="Z233" s="14"/>
      <c r="AA233" s="14"/>
      <c r="AB233" s="14"/>
      <c r="AC233" s="14"/>
      <c r="AD233" s="14"/>
      <c r="AE233" s="14"/>
      <c r="AT233" s="252" t="s">
        <v>142</v>
      </c>
      <c r="AU233" s="252" t="s">
        <v>84</v>
      </c>
      <c r="AV233" s="14" t="s">
        <v>84</v>
      </c>
      <c r="AW233" s="14" t="s">
        <v>30</v>
      </c>
      <c r="AX233" s="14" t="s">
        <v>74</v>
      </c>
      <c r="AY233" s="252" t="s">
        <v>132</v>
      </c>
    </row>
    <row r="234" s="13" customFormat="1">
      <c r="A234" s="13"/>
      <c r="B234" s="231"/>
      <c r="C234" s="232"/>
      <c r="D234" s="233" t="s">
        <v>142</v>
      </c>
      <c r="E234" s="234" t="s">
        <v>1</v>
      </c>
      <c r="F234" s="235" t="s">
        <v>246</v>
      </c>
      <c r="G234" s="232"/>
      <c r="H234" s="234" t="s">
        <v>1</v>
      </c>
      <c r="I234" s="236"/>
      <c r="J234" s="232"/>
      <c r="K234" s="232"/>
      <c r="L234" s="237"/>
      <c r="M234" s="238"/>
      <c r="N234" s="239"/>
      <c r="O234" s="239"/>
      <c r="P234" s="239"/>
      <c r="Q234" s="239"/>
      <c r="R234" s="239"/>
      <c r="S234" s="239"/>
      <c r="T234" s="240"/>
      <c r="U234" s="13"/>
      <c r="V234" s="13"/>
      <c r="W234" s="13"/>
      <c r="X234" s="13"/>
      <c r="Y234" s="13"/>
      <c r="Z234" s="13"/>
      <c r="AA234" s="13"/>
      <c r="AB234" s="13"/>
      <c r="AC234" s="13"/>
      <c r="AD234" s="13"/>
      <c r="AE234" s="13"/>
      <c r="AT234" s="241" t="s">
        <v>142</v>
      </c>
      <c r="AU234" s="241" t="s">
        <v>84</v>
      </c>
      <c r="AV234" s="13" t="s">
        <v>82</v>
      </c>
      <c r="AW234" s="13" t="s">
        <v>30</v>
      </c>
      <c r="AX234" s="13" t="s">
        <v>74</v>
      </c>
      <c r="AY234" s="241" t="s">
        <v>132</v>
      </c>
    </row>
    <row r="235" s="14" customFormat="1">
      <c r="A235" s="14"/>
      <c r="B235" s="242"/>
      <c r="C235" s="243"/>
      <c r="D235" s="233" t="s">
        <v>142</v>
      </c>
      <c r="E235" s="244" t="s">
        <v>1</v>
      </c>
      <c r="F235" s="245" t="s">
        <v>344</v>
      </c>
      <c r="G235" s="243"/>
      <c r="H235" s="246">
        <v>2</v>
      </c>
      <c r="I235" s="247"/>
      <c r="J235" s="243"/>
      <c r="K235" s="243"/>
      <c r="L235" s="248"/>
      <c r="M235" s="249"/>
      <c r="N235" s="250"/>
      <c r="O235" s="250"/>
      <c r="P235" s="250"/>
      <c r="Q235" s="250"/>
      <c r="R235" s="250"/>
      <c r="S235" s="250"/>
      <c r="T235" s="251"/>
      <c r="U235" s="14"/>
      <c r="V235" s="14"/>
      <c r="W235" s="14"/>
      <c r="X235" s="14"/>
      <c r="Y235" s="14"/>
      <c r="Z235" s="14"/>
      <c r="AA235" s="14"/>
      <c r="AB235" s="14"/>
      <c r="AC235" s="14"/>
      <c r="AD235" s="14"/>
      <c r="AE235" s="14"/>
      <c r="AT235" s="252" t="s">
        <v>142</v>
      </c>
      <c r="AU235" s="252" t="s">
        <v>84</v>
      </c>
      <c r="AV235" s="14" t="s">
        <v>84</v>
      </c>
      <c r="AW235" s="14" t="s">
        <v>30</v>
      </c>
      <c r="AX235" s="14" t="s">
        <v>74</v>
      </c>
      <c r="AY235" s="252" t="s">
        <v>132</v>
      </c>
    </row>
    <row r="236" s="15" customFormat="1">
      <c r="A236" s="15"/>
      <c r="B236" s="253"/>
      <c r="C236" s="254"/>
      <c r="D236" s="233" t="s">
        <v>142</v>
      </c>
      <c r="E236" s="255" t="s">
        <v>1</v>
      </c>
      <c r="F236" s="256" t="s">
        <v>147</v>
      </c>
      <c r="G236" s="254"/>
      <c r="H236" s="257">
        <v>36.649999999999999</v>
      </c>
      <c r="I236" s="258"/>
      <c r="J236" s="254"/>
      <c r="K236" s="254"/>
      <c r="L236" s="259"/>
      <c r="M236" s="260"/>
      <c r="N236" s="261"/>
      <c r="O236" s="261"/>
      <c r="P236" s="261"/>
      <c r="Q236" s="261"/>
      <c r="R236" s="261"/>
      <c r="S236" s="261"/>
      <c r="T236" s="262"/>
      <c r="U236" s="15"/>
      <c r="V236" s="15"/>
      <c r="W236" s="15"/>
      <c r="X236" s="15"/>
      <c r="Y236" s="15"/>
      <c r="Z236" s="15"/>
      <c r="AA236" s="15"/>
      <c r="AB236" s="15"/>
      <c r="AC236" s="15"/>
      <c r="AD236" s="15"/>
      <c r="AE236" s="15"/>
      <c r="AT236" s="263" t="s">
        <v>142</v>
      </c>
      <c r="AU236" s="263" t="s">
        <v>84</v>
      </c>
      <c r="AV236" s="15" t="s">
        <v>140</v>
      </c>
      <c r="AW236" s="15" t="s">
        <v>30</v>
      </c>
      <c r="AX236" s="15" t="s">
        <v>82</v>
      </c>
      <c r="AY236" s="263" t="s">
        <v>132</v>
      </c>
    </row>
    <row r="237" s="2" customFormat="1" ht="21.75" customHeight="1">
      <c r="A237" s="38"/>
      <c r="B237" s="39"/>
      <c r="C237" s="218" t="s">
        <v>345</v>
      </c>
      <c r="D237" s="218" t="s">
        <v>135</v>
      </c>
      <c r="E237" s="219" t="s">
        <v>346</v>
      </c>
      <c r="F237" s="220" t="s">
        <v>347</v>
      </c>
      <c r="G237" s="221" t="s">
        <v>150</v>
      </c>
      <c r="H237" s="222">
        <v>36.649999999999999</v>
      </c>
      <c r="I237" s="223"/>
      <c r="J237" s="224">
        <f>ROUND(I237*H237,2)</f>
        <v>0</v>
      </c>
      <c r="K237" s="220" t="s">
        <v>139</v>
      </c>
      <c r="L237" s="44"/>
      <c r="M237" s="225" t="s">
        <v>1</v>
      </c>
      <c r="N237" s="226" t="s">
        <v>39</v>
      </c>
      <c r="O237" s="91"/>
      <c r="P237" s="227">
        <f>O237*H237</f>
        <v>0</v>
      </c>
      <c r="Q237" s="227">
        <v>0.00020000000000000001</v>
      </c>
      <c r="R237" s="227">
        <f>Q237*H237</f>
        <v>0.0073299999999999997</v>
      </c>
      <c r="S237" s="227">
        <v>0</v>
      </c>
      <c r="T237" s="228">
        <f>S237*H237</f>
        <v>0</v>
      </c>
      <c r="U237" s="38"/>
      <c r="V237" s="38"/>
      <c r="W237" s="38"/>
      <c r="X237" s="38"/>
      <c r="Y237" s="38"/>
      <c r="Z237" s="38"/>
      <c r="AA237" s="38"/>
      <c r="AB237" s="38"/>
      <c r="AC237" s="38"/>
      <c r="AD237" s="38"/>
      <c r="AE237" s="38"/>
      <c r="AR237" s="229" t="s">
        <v>186</v>
      </c>
      <c r="AT237" s="229" t="s">
        <v>135</v>
      </c>
      <c r="AU237" s="229" t="s">
        <v>84</v>
      </c>
      <c r="AY237" s="17" t="s">
        <v>132</v>
      </c>
      <c r="BE237" s="230">
        <f>IF(N237="základní",J237,0)</f>
        <v>0</v>
      </c>
      <c r="BF237" s="230">
        <f>IF(N237="snížená",J237,0)</f>
        <v>0</v>
      </c>
      <c r="BG237" s="230">
        <f>IF(N237="zákl. přenesená",J237,0)</f>
        <v>0</v>
      </c>
      <c r="BH237" s="230">
        <f>IF(N237="sníž. přenesená",J237,0)</f>
        <v>0</v>
      </c>
      <c r="BI237" s="230">
        <f>IF(N237="nulová",J237,0)</f>
        <v>0</v>
      </c>
      <c r="BJ237" s="17" t="s">
        <v>82</v>
      </c>
      <c r="BK237" s="230">
        <f>ROUND(I237*H237,2)</f>
        <v>0</v>
      </c>
      <c r="BL237" s="17" t="s">
        <v>186</v>
      </c>
      <c r="BM237" s="229" t="s">
        <v>348</v>
      </c>
    </row>
    <row r="238" s="2" customFormat="1" ht="24.15" customHeight="1">
      <c r="A238" s="38"/>
      <c r="B238" s="39"/>
      <c r="C238" s="218" t="s">
        <v>349</v>
      </c>
      <c r="D238" s="218" t="s">
        <v>135</v>
      </c>
      <c r="E238" s="219" t="s">
        <v>350</v>
      </c>
      <c r="F238" s="220" t="s">
        <v>351</v>
      </c>
      <c r="G238" s="221" t="s">
        <v>200</v>
      </c>
      <c r="H238" s="222">
        <v>1</v>
      </c>
      <c r="I238" s="223"/>
      <c r="J238" s="224">
        <f>ROUND(I238*H238,2)</f>
        <v>0</v>
      </c>
      <c r="K238" s="220" t="s">
        <v>139</v>
      </c>
      <c r="L238" s="44"/>
      <c r="M238" s="225" t="s">
        <v>1</v>
      </c>
      <c r="N238" s="226" t="s">
        <v>39</v>
      </c>
      <c r="O238" s="91"/>
      <c r="P238" s="227">
        <f>O238*H238</f>
        <v>0</v>
      </c>
      <c r="Q238" s="227">
        <v>0.00528</v>
      </c>
      <c r="R238" s="227">
        <f>Q238*H238</f>
        <v>0.00528</v>
      </c>
      <c r="S238" s="227">
        <v>0</v>
      </c>
      <c r="T238" s="228">
        <f>S238*H238</f>
        <v>0</v>
      </c>
      <c r="U238" s="38"/>
      <c r="V238" s="38"/>
      <c r="W238" s="38"/>
      <c r="X238" s="38"/>
      <c r="Y238" s="38"/>
      <c r="Z238" s="38"/>
      <c r="AA238" s="38"/>
      <c r="AB238" s="38"/>
      <c r="AC238" s="38"/>
      <c r="AD238" s="38"/>
      <c r="AE238" s="38"/>
      <c r="AR238" s="229" t="s">
        <v>186</v>
      </c>
      <c r="AT238" s="229" t="s">
        <v>135</v>
      </c>
      <c r="AU238" s="229" t="s">
        <v>84</v>
      </c>
      <c r="AY238" s="17" t="s">
        <v>132</v>
      </c>
      <c r="BE238" s="230">
        <f>IF(N238="základní",J238,0)</f>
        <v>0</v>
      </c>
      <c r="BF238" s="230">
        <f>IF(N238="snížená",J238,0)</f>
        <v>0</v>
      </c>
      <c r="BG238" s="230">
        <f>IF(N238="zákl. přenesená",J238,0)</f>
        <v>0</v>
      </c>
      <c r="BH238" s="230">
        <f>IF(N238="sníž. přenesená",J238,0)</f>
        <v>0</v>
      </c>
      <c r="BI238" s="230">
        <f>IF(N238="nulová",J238,0)</f>
        <v>0</v>
      </c>
      <c r="BJ238" s="17" t="s">
        <v>82</v>
      </c>
      <c r="BK238" s="230">
        <f>ROUND(I238*H238,2)</f>
        <v>0</v>
      </c>
      <c r="BL238" s="17" t="s">
        <v>186</v>
      </c>
      <c r="BM238" s="229" t="s">
        <v>352</v>
      </c>
    </row>
    <row r="239" s="13" customFormat="1">
      <c r="A239" s="13"/>
      <c r="B239" s="231"/>
      <c r="C239" s="232"/>
      <c r="D239" s="233" t="s">
        <v>142</v>
      </c>
      <c r="E239" s="234" t="s">
        <v>1</v>
      </c>
      <c r="F239" s="235" t="s">
        <v>245</v>
      </c>
      <c r="G239" s="232"/>
      <c r="H239" s="234" t="s">
        <v>1</v>
      </c>
      <c r="I239" s="236"/>
      <c r="J239" s="232"/>
      <c r="K239" s="232"/>
      <c r="L239" s="237"/>
      <c r="M239" s="238"/>
      <c r="N239" s="239"/>
      <c r="O239" s="239"/>
      <c r="P239" s="239"/>
      <c r="Q239" s="239"/>
      <c r="R239" s="239"/>
      <c r="S239" s="239"/>
      <c r="T239" s="240"/>
      <c r="U239" s="13"/>
      <c r="V239" s="13"/>
      <c r="W239" s="13"/>
      <c r="X239" s="13"/>
      <c r="Y239" s="13"/>
      <c r="Z239" s="13"/>
      <c r="AA239" s="13"/>
      <c r="AB239" s="13"/>
      <c r="AC239" s="13"/>
      <c r="AD239" s="13"/>
      <c r="AE239" s="13"/>
      <c r="AT239" s="241" t="s">
        <v>142</v>
      </c>
      <c r="AU239" s="241" t="s">
        <v>84</v>
      </c>
      <c r="AV239" s="13" t="s">
        <v>82</v>
      </c>
      <c r="AW239" s="13" t="s">
        <v>30</v>
      </c>
      <c r="AX239" s="13" t="s">
        <v>74</v>
      </c>
      <c r="AY239" s="241" t="s">
        <v>132</v>
      </c>
    </row>
    <row r="240" s="13" customFormat="1">
      <c r="A240" s="13"/>
      <c r="B240" s="231"/>
      <c r="C240" s="232"/>
      <c r="D240" s="233" t="s">
        <v>142</v>
      </c>
      <c r="E240" s="234" t="s">
        <v>1</v>
      </c>
      <c r="F240" s="235" t="s">
        <v>343</v>
      </c>
      <c r="G240" s="232"/>
      <c r="H240" s="234" t="s">
        <v>1</v>
      </c>
      <c r="I240" s="236"/>
      <c r="J240" s="232"/>
      <c r="K240" s="232"/>
      <c r="L240" s="237"/>
      <c r="M240" s="238"/>
      <c r="N240" s="239"/>
      <c r="O240" s="239"/>
      <c r="P240" s="239"/>
      <c r="Q240" s="239"/>
      <c r="R240" s="239"/>
      <c r="S240" s="239"/>
      <c r="T240" s="240"/>
      <c r="U240" s="13"/>
      <c r="V240" s="13"/>
      <c r="W240" s="13"/>
      <c r="X240" s="13"/>
      <c r="Y240" s="13"/>
      <c r="Z240" s="13"/>
      <c r="AA240" s="13"/>
      <c r="AB240" s="13"/>
      <c r="AC240" s="13"/>
      <c r="AD240" s="13"/>
      <c r="AE240" s="13"/>
      <c r="AT240" s="241" t="s">
        <v>142</v>
      </c>
      <c r="AU240" s="241" t="s">
        <v>84</v>
      </c>
      <c r="AV240" s="13" t="s">
        <v>82</v>
      </c>
      <c r="AW240" s="13" t="s">
        <v>30</v>
      </c>
      <c r="AX240" s="13" t="s">
        <v>74</v>
      </c>
      <c r="AY240" s="241" t="s">
        <v>132</v>
      </c>
    </row>
    <row r="241" s="14" customFormat="1">
      <c r="A241" s="14"/>
      <c r="B241" s="242"/>
      <c r="C241" s="243"/>
      <c r="D241" s="233" t="s">
        <v>142</v>
      </c>
      <c r="E241" s="244" t="s">
        <v>1</v>
      </c>
      <c r="F241" s="245" t="s">
        <v>82</v>
      </c>
      <c r="G241" s="243"/>
      <c r="H241" s="246">
        <v>1</v>
      </c>
      <c r="I241" s="247"/>
      <c r="J241" s="243"/>
      <c r="K241" s="243"/>
      <c r="L241" s="248"/>
      <c r="M241" s="249"/>
      <c r="N241" s="250"/>
      <c r="O241" s="250"/>
      <c r="P241" s="250"/>
      <c r="Q241" s="250"/>
      <c r="R241" s="250"/>
      <c r="S241" s="250"/>
      <c r="T241" s="251"/>
      <c r="U241" s="14"/>
      <c r="V241" s="14"/>
      <c r="W241" s="14"/>
      <c r="X241" s="14"/>
      <c r="Y241" s="14"/>
      <c r="Z241" s="14"/>
      <c r="AA241" s="14"/>
      <c r="AB241" s="14"/>
      <c r="AC241" s="14"/>
      <c r="AD241" s="14"/>
      <c r="AE241" s="14"/>
      <c r="AT241" s="252" t="s">
        <v>142</v>
      </c>
      <c r="AU241" s="252" t="s">
        <v>84</v>
      </c>
      <c r="AV241" s="14" t="s">
        <v>84</v>
      </c>
      <c r="AW241" s="14" t="s">
        <v>30</v>
      </c>
      <c r="AX241" s="14" t="s">
        <v>74</v>
      </c>
      <c r="AY241" s="252" t="s">
        <v>132</v>
      </c>
    </row>
    <row r="242" s="15" customFormat="1">
      <c r="A242" s="15"/>
      <c r="B242" s="253"/>
      <c r="C242" s="254"/>
      <c r="D242" s="233" t="s">
        <v>142</v>
      </c>
      <c r="E242" s="255" t="s">
        <v>1</v>
      </c>
      <c r="F242" s="256" t="s">
        <v>147</v>
      </c>
      <c r="G242" s="254"/>
      <c r="H242" s="257">
        <v>1</v>
      </c>
      <c r="I242" s="258"/>
      <c r="J242" s="254"/>
      <c r="K242" s="254"/>
      <c r="L242" s="259"/>
      <c r="M242" s="260"/>
      <c r="N242" s="261"/>
      <c r="O242" s="261"/>
      <c r="P242" s="261"/>
      <c r="Q242" s="261"/>
      <c r="R242" s="261"/>
      <c r="S242" s="261"/>
      <c r="T242" s="262"/>
      <c r="U242" s="15"/>
      <c r="V242" s="15"/>
      <c r="W242" s="15"/>
      <c r="X242" s="15"/>
      <c r="Y242" s="15"/>
      <c r="Z242" s="15"/>
      <c r="AA242" s="15"/>
      <c r="AB242" s="15"/>
      <c r="AC242" s="15"/>
      <c r="AD242" s="15"/>
      <c r="AE242" s="15"/>
      <c r="AT242" s="263" t="s">
        <v>142</v>
      </c>
      <c r="AU242" s="263" t="s">
        <v>84</v>
      </c>
      <c r="AV242" s="15" t="s">
        <v>140</v>
      </c>
      <c r="AW242" s="15" t="s">
        <v>30</v>
      </c>
      <c r="AX242" s="15" t="s">
        <v>82</v>
      </c>
      <c r="AY242" s="263" t="s">
        <v>132</v>
      </c>
    </row>
    <row r="243" s="2" customFormat="1" ht="37.8" customHeight="1">
      <c r="A243" s="38"/>
      <c r="B243" s="39"/>
      <c r="C243" s="218" t="s">
        <v>353</v>
      </c>
      <c r="D243" s="218" t="s">
        <v>135</v>
      </c>
      <c r="E243" s="219" t="s">
        <v>354</v>
      </c>
      <c r="F243" s="220" t="s">
        <v>355</v>
      </c>
      <c r="G243" s="221" t="s">
        <v>217</v>
      </c>
      <c r="H243" s="222">
        <v>7.7000000000000002</v>
      </c>
      <c r="I243" s="223"/>
      <c r="J243" s="224">
        <f>ROUND(I243*H243,2)</f>
        <v>0</v>
      </c>
      <c r="K243" s="220" t="s">
        <v>1</v>
      </c>
      <c r="L243" s="44"/>
      <c r="M243" s="225" t="s">
        <v>1</v>
      </c>
      <c r="N243" s="226" t="s">
        <v>39</v>
      </c>
      <c r="O243" s="91"/>
      <c r="P243" s="227">
        <f>O243*H243</f>
        <v>0</v>
      </c>
      <c r="Q243" s="227">
        <v>1.0000000000000001E-05</v>
      </c>
      <c r="R243" s="227">
        <f>Q243*H243</f>
        <v>7.7000000000000001E-05</v>
      </c>
      <c r="S243" s="227">
        <v>0</v>
      </c>
      <c r="T243" s="228">
        <f>S243*H243</f>
        <v>0</v>
      </c>
      <c r="U243" s="38"/>
      <c r="V243" s="38"/>
      <c r="W243" s="38"/>
      <c r="X243" s="38"/>
      <c r="Y243" s="38"/>
      <c r="Z243" s="38"/>
      <c r="AA243" s="38"/>
      <c r="AB243" s="38"/>
      <c r="AC243" s="38"/>
      <c r="AD243" s="38"/>
      <c r="AE243" s="38"/>
      <c r="AR243" s="229" t="s">
        <v>186</v>
      </c>
      <c r="AT243" s="229" t="s">
        <v>135</v>
      </c>
      <c r="AU243" s="229" t="s">
        <v>84</v>
      </c>
      <c r="AY243" s="17" t="s">
        <v>132</v>
      </c>
      <c r="BE243" s="230">
        <f>IF(N243="základní",J243,0)</f>
        <v>0</v>
      </c>
      <c r="BF243" s="230">
        <f>IF(N243="snížená",J243,0)</f>
        <v>0</v>
      </c>
      <c r="BG243" s="230">
        <f>IF(N243="zákl. přenesená",J243,0)</f>
        <v>0</v>
      </c>
      <c r="BH243" s="230">
        <f>IF(N243="sníž. přenesená",J243,0)</f>
        <v>0</v>
      </c>
      <c r="BI243" s="230">
        <f>IF(N243="nulová",J243,0)</f>
        <v>0</v>
      </c>
      <c r="BJ243" s="17" t="s">
        <v>82</v>
      </c>
      <c r="BK243" s="230">
        <f>ROUND(I243*H243,2)</f>
        <v>0</v>
      </c>
      <c r="BL243" s="17" t="s">
        <v>186</v>
      </c>
      <c r="BM243" s="229" t="s">
        <v>356</v>
      </c>
    </row>
    <row r="244" s="13" customFormat="1">
      <c r="A244" s="13"/>
      <c r="B244" s="231"/>
      <c r="C244" s="232"/>
      <c r="D244" s="233" t="s">
        <v>142</v>
      </c>
      <c r="E244" s="234" t="s">
        <v>1</v>
      </c>
      <c r="F244" s="235" t="s">
        <v>245</v>
      </c>
      <c r="G244" s="232"/>
      <c r="H244" s="234" t="s">
        <v>1</v>
      </c>
      <c r="I244" s="236"/>
      <c r="J244" s="232"/>
      <c r="K244" s="232"/>
      <c r="L244" s="237"/>
      <c r="M244" s="238"/>
      <c r="N244" s="239"/>
      <c r="O244" s="239"/>
      <c r="P244" s="239"/>
      <c r="Q244" s="239"/>
      <c r="R244" s="239"/>
      <c r="S244" s="239"/>
      <c r="T244" s="240"/>
      <c r="U244" s="13"/>
      <c r="V244" s="13"/>
      <c r="W244" s="13"/>
      <c r="X244" s="13"/>
      <c r="Y244" s="13"/>
      <c r="Z244" s="13"/>
      <c r="AA244" s="13"/>
      <c r="AB244" s="13"/>
      <c r="AC244" s="13"/>
      <c r="AD244" s="13"/>
      <c r="AE244" s="13"/>
      <c r="AT244" s="241" t="s">
        <v>142</v>
      </c>
      <c r="AU244" s="241" t="s">
        <v>84</v>
      </c>
      <c r="AV244" s="13" t="s">
        <v>82</v>
      </c>
      <c r="AW244" s="13" t="s">
        <v>30</v>
      </c>
      <c r="AX244" s="13" t="s">
        <v>74</v>
      </c>
      <c r="AY244" s="241" t="s">
        <v>132</v>
      </c>
    </row>
    <row r="245" s="13" customFormat="1">
      <c r="A245" s="13"/>
      <c r="B245" s="231"/>
      <c r="C245" s="232"/>
      <c r="D245" s="233" t="s">
        <v>142</v>
      </c>
      <c r="E245" s="234" t="s">
        <v>1</v>
      </c>
      <c r="F245" s="235" t="s">
        <v>343</v>
      </c>
      <c r="G245" s="232"/>
      <c r="H245" s="234" t="s">
        <v>1</v>
      </c>
      <c r="I245" s="236"/>
      <c r="J245" s="232"/>
      <c r="K245" s="232"/>
      <c r="L245" s="237"/>
      <c r="M245" s="238"/>
      <c r="N245" s="239"/>
      <c r="O245" s="239"/>
      <c r="P245" s="239"/>
      <c r="Q245" s="239"/>
      <c r="R245" s="239"/>
      <c r="S245" s="239"/>
      <c r="T245" s="240"/>
      <c r="U245" s="13"/>
      <c r="V245" s="13"/>
      <c r="W245" s="13"/>
      <c r="X245" s="13"/>
      <c r="Y245" s="13"/>
      <c r="Z245" s="13"/>
      <c r="AA245" s="13"/>
      <c r="AB245" s="13"/>
      <c r="AC245" s="13"/>
      <c r="AD245" s="13"/>
      <c r="AE245" s="13"/>
      <c r="AT245" s="241" t="s">
        <v>142</v>
      </c>
      <c r="AU245" s="241" t="s">
        <v>84</v>
      </c>
      <c r="AV245" s="13" t="s">
        <v>82</v>
      </c>
      <c r="AW245" s="13" t="s">
        <v>30</v>
      </c>
      <c r="AX245" s="13" t="s">
        <v>74</v>
      </c>
      <c r="AY245" s="241" t="s">
        <v>132</v>
      </c>
    </row>
    <row r="246" s="14" customFormat="1">
      <c r="A246" s="14"/>
      <c r="B246" s="242"/>
      <c r="C246" s="243"/>
      <c r="D246" s="233" t="s">
        <v>142</v>
      </c>
      <c r="E246" s="244" t="s">
        <v>1</v>
      </c>
      <c r="F246" s="245" t="s">
        <v>357</v>
      </c>
      <c r="G246" s="243"/>
      <c r="H246" s="246">
        <v>7.7000000000000002</v>
      </c>
      <c r="I246" s="247"/>
      <c r="J246" s="243"/>
      <c r="K246" s="243"/>
      <c r="L246" s="248"/>
      <c r="M246" s="249"/>
      <c r="N246" s="250"/>
      <c r="O246" s="250"/>
      <c r="P246" s="250"/>
      <c r="Q246" s="250"/>
      <c r="R246" s="250"/>
      <c r="S246" s="250"/>
      <c r="T246" s="251"/>
      <c r="U246" s="14"/>
      <c r="V246" s="14"/>
      <c r="W246" s="14"/>
      <c r="X246" s="14"/>
      <c r="Y246" s="14"/>
      <c r="Z246" s="14"/>
      <c r="AA246" s="14"/>
      <c r="AB246" s="14"/>
      <c r="AC246" s="14"/>
      <c r="AD246" s="14"/>
      <c r="AE246" s="14"/>
      <c r="AT246" s="252" t="s">
        <v>142</v>
      </c>
      <c r="AU246" s="252" t="s">
        <v>84</v>
      </c>
      <c r="AV246" s="14" t="s">
        <v>84</v>
      </c>
      <c r="AW246" s="14" t="s">
        <v>30</v>
      </c>
      <c r="AX246" s="14" t="s">
        <v>74</v>
      </c>
      <c r="AY246" s="252" t="s">
        <v>132</v>
      </c>
    </row>
    <row r="247" s="15" customFormat="1">
      <c r="A247" s="15"/>
      <c r="B247" s="253"/>
      <c r="C247" s="254"/>
      <c r="D247" s="233" t="s">
        <v>142</v>
      </c>
      <c r="E247" s="255" t="s">
        <v>1</v>
      </c>
      <c r="F247" s="256" t="s">
        <v>147</v>
      </c>
      <c r="G247" s="254"/>
      <c r="H247" s="257">
        <v>7.7000000000000002</v>
      </c>
      <c r="I247" s="258"/>
      <c r="J247" s="254"/>
      <c r="K247" s="254"/>
      <c r="L247" s="259"/>
      <c r="M247" s="260"/>
      <c r="N247" s="261"/>
      <c r="O247" s="261"/>
      <c r="P247" s="261"/>
      <c r="Q247" s="261"/>
      <c r="R247" s="261"/>
      <c r="S247" s="261"/>
      <c r="T247" s="262"/>
      <c r="U247" s="15"/>
      <c r="V247" s="15"/>
      <c r="W247" s="15"/>
      <c r="X247" s="15"/>
      <c r="Y247" s="15"/>
      <c r="Z247" s="15"/>
      <c r="AA247" s="15"/>
      <c r="AB247" s="15"/>
      <c r="AC247" s="15"/>
      <c r="AD247" s="15"/>
      <c r="AE247" s="15"/>
      <c r="AT247" s="263" t="s">
        <v>142</v>
      </c>
      <c r="AU247" s="263" t="s">
        <v>84</v>
      </c>
      <c r="AV247" s="15" t="s">
        <v>140</v>
      </c>
      <c r="AW247" s="15" t="s">
        <v>30</v>
      </c>
      <c r="AX247" s="15" t="s">
        <v>82</v>
      </c>
      <c r="AY247" s="263" t="s">
        <v>132</v>
      </c>
    </row>
    <row r="248" s="2" customFormat="1" ht="24.15" customHeight="1">
      <c r="A248" s="38"/>
      <c r="B248" s="39"/>
      <c r="C248" s="218" t="s">
        <v>358</v>
      </c>
      <c r="D248" s="218" t="s">
        <v>135</v>
      </c>
      <c r="E248" s="219" t="s">
        <v>359</v>
      </c>
      <c r="F248" s="220" t="s">
        <v>360</v>
      </c>
      <c r="G248" s="221" t="s">
        <v>150</v>
      </c>
      <c r="H248" s="222">
        <v>16.52</v>
      </c>
      <c r="I248" s="223"/>
      <c r="J248" s="224">
        <f>ROUND(I248*H248,2)</f>
        <v>0</v>
      </c>
      <c r="K248" s="220" t="s">
        <v>139</v>
      </c>
      <c r="L248" s="44"/>
      <c r="M248" s="225" t="s">
        <v>1</v>
      </c>
      <c r="N248" s="226" t="s">
        <v>39</v>
      </c>
      <c r="O248" s="91"/>
      <c r="P248" s="227">
        <f>O248*H248</f>
        <v>0</v>
      </c>
      <c r="Q248" s="227">
        <v>0.01217</v>
      </c>
      <c r="R248" s="227">
        <f>Q248*H248</f>
        <v>0.20104839999999999</v>
      </c>
      <c r="S248" s="227">
        <v>0</v>
      </c>
      <c r="T248" s="228">
        <f>S248*H248</f>
        <v>0</v>
      </c>
      <c r="U248" s="38"/>
      <c r="V248" s="38"/>
      <c r="W248" s="38"/>
      <c r="X248" s="38"/>
      <c r="Y248" s="38"/>
      <c r="Z248" s="38"/>
      <c r="AA248" s="38"/>
      <c r="AB248" s="38"/>
      <c r="AC248" s="38"/>
      <c r="AD248" s="38"/>
      <c r="AE248" s="38"/>
      <c r="AR248" s="229" t="s">
        <v>186</v>
      </c>
      <c r="AT248" s="229" t="s">
        <v>135</v>
      </c>
      <c r="AU248" s="229" t="s">
        <v>84</v>
      </c>
      <c r="AY248" s="17" t="s">
        <v>132</v>
      </c>
      <c r="BE248" s="230">
        <f>IF(N248="základní",J248,0)</f>
        <v>0</v>
      </c>
      <c r="BF248" s="230">
        <f>IF(N248="snížená",J248,0)</f>
        <v>0</v>
      </c>
      <c r="BG248" s="230">
        <f>IF(N248="zákl. přenesená",J248,0)</f>
        <v>0</v>
      </c>
      <c r="BH248" s="230">
        <f>IF(N248="sníž. přenesená",J248,0)</f>
        <v>0</v>
      </c>
      <c r="BI248" s="230">
        <f>IF(N248="nulová",J248,0)</f>
        <v>0</v>
      </c>
      <c r="BJ248" s="17" t="s">
        <v>82</v>
      </c>
      <c r="BK248" s="230">
        <f>ROUND(I248*H248,2)</f>
        <v>0</v>
      </c>
      <c r="BL248" s="17" t="s">
        <v>186</v>
      </c>
      <c r="BM248" s="229" t="s">
        <v>361</v>
      </c>
    </row>
    <row r="249" s="13" customFormat="1">
      <c r="A249" s="13"/>
      <c r="B249" s="231"/>
      <c r="C249" s="232"/>
      <c r="D249" s="233" t="s">
        <v>142</v>
      </c>
      <c r="E249" s="234" t="s">
        <v>1</v>
      </c>
      <c r="F249" s="235" t="s">
        <v>362</v>
      </c>
      <c r="G249" s="232"/>
      <c r="H249" s="234" t="s">
        <v>1</v>
      </c>
      <c r="I249" s="236"/>
      <c r="J249" s="232"/>
      <c r="K249" s="232"/>
      <c r="L249" s="237"/>
      <c r="M249" s="238"/>
      <c r="N249" s="239"/>
      <c r="O249" s="239"/>
      <c r="P249" s="239"/>
      <c r="Q249" s="239"/>
      <c r="R249" s="239"/>
      <c r="S249" s="239"/>
      <c r="T249" s="240"/>
      <c r="U249" s="13"/>
      <c r="V249" s="13"/>
      <c r="W249" s="13"/>
      <c r="X249" s="13"/>
      <c r="Y249" s="13"/>
      <c r="Z249" s="13"/>
      <c r="AA249" s="13"/>
      <c r="AB249" s="13"/>
      <c r="AC249" s="13"/>
      <c r="AD249" s="13"/>
      <c r="AE249" s="13"/>
      <c r="AT249" s="241" t="s">
        <v>142</v>
      </c>
      <c r="AU249" s="241" t="s">
        <v>84</v>
      </c>
      <c r="AV249" s="13" t="s">
        <v>82</v>
      </c>
      <c r="AW249" s="13" t="s">
        <v>30</v>
      </c>
      <c r="AX249" s="13" t="s">
        <v>74</v>
      </c>
      <c r="AY249" s="241" t="s">
        <v>132</v>
      </c>
    </row>
    <row r="250" s="13" customFormat="1">
      <c r="A250" s="13"/>
      <c r="B250" s="231"/>
      <c r="C250" s="232"/>
      <c r="D250" s="233" t="s">
        <v>142</v>
      </c>
      <c r="E250" s="234" t="s">
        <v>1</v>
      </c>
      <c r="F250" s="235" t="s">
        <v>363</v>
      </c>
      <c r="G250" s="232"/>
      <c r="H250" s="234" t="s">
        <v>1</v>
      </c>
      <c r="I250" s="236"/>
      <c r="J250" s="232"/>
      <c r="K250" s="232"/>
      <c r="L250" s="237"/>
      <c r="M250" s="238"/>
      <c r="N250" s="239"/>
      <c r="O250" s="239"/>
      <c r="P250" s="239"/>
      <c r="Q250" s="239"/>
      <c r="R250" s="239"/>
      <c r="S250" s="239"/>
      <c r="T250" s="240"/>
      <c r="U250" s="13"/>
      <c r="V250" s="13"/>
      <c r="W250" s="13"/>
      <c r="X250" s="13"/>
      <c r="Y250" s="13"/>
      <c r="Z250" s="13"/>
      <c r="AA250" s="13"/>
      <c r="AB250" s="13"/>
      <c r="AC250" s="13"/>
      <c r="AD250" s="13"/>
      <c r="AE250" s="13"/>
      <c r="AT250" s="241" t="s">
        <v>142</v>
      </c>
      <c r="AU250" s="241" t="s">
        <v>84</v>
      </c>
      <c r="AV250" s="13" t="s">
        <v>82</v>
      </c>
      <c r="AW250" s="13" t="s">
        <v>30</v>
      </c>
      <c r="AX250" s="13" t="s">
        <v>74</v>
      </c>
      <c r="AY250" s="241" t="s">
        <v>132</v>
      </c>
    </row>
    <row r="251" s="13" customFormat="1">
      <c r="A251" s="13"/>
      <c r="B251" s="231"/>
      <c r="C251" s="232"/>
      <c r="D251" s="233" t="s">
        <v>142</v>
      </c>
      <c r="E251" s="234" t="s">
        <v>1</v>
      </c>
      <c r="F251" s="235" t="s">
        <v>246</v>
      </c>
      <c r="G251" s="232"/>
      <c r="H251" s="234" t="s">
        <v>1</v>
      </c>
      <c r="I251" s="236"/>
      <c r="J251" s="232"/>
      <c r="K251" s="232"/>
      <c r="L251" s="237"/>
      <c r="M251" s="238"/>
      <c r="N251" s="239"/>
      <c r="O251" s="239"/>
      <c r="P251" s="239"/>
      <c r="Q251" s="239"/>
      <c r="R251" s="239"/>
      <c r="S251" s="239"/>
      <c r="T251" s="240"/>
      <c r="U251" s="13"/>
      <c r="V251" s="13"/>
      <c r="W251" s="13"/>
      <c r="X251" s="13"/>
      <c r="Y251" s="13"/>
      <c r="Z251" s="13"/>
      <c r="AA251" s="13"/>
      <c r="AB251" s="13"/>
      <c r="AC251" s="13"/>
      <c r="AD251" s="13"/>
      <c r="AE251" s="13"/>
      <c r="AT251" s="241" t="s">
        <v>142</v>
      </c>
      <c r="AU251" s="241" t="s">
        <v>84</v>
      </c>
      <c r="AV251" s="13" t="s">
        <v>82</v>
      </c>
      <c r="AW251" s="13" t="s">
        <v>30</v>
      </c>
      <c r="AX251" s="13" t="s">
        <v>74</v>
      </c>
      <c r="AY251" s="241" t="s">
        <v>132</v>
      </c>
    </row>
    <row r="252" s="14" customFormat="1">
      <c r="A252" s="14"/>
      <c r="B252" s="242"/>
      <c r="C252" s="243"/>
      <c r="D252" s="233" t="s">
        <v>142</v>
      </c>
      <c r="E252" s="244" t="s">
        <v>1</v>
      </c>
      <c r="F252" s="245" t="s">
        <v>364</v>
      </c>
      <c r="G252" s="243"/>
      <c r="H252" s="246">
        <v>8.5600000000000005</v>
      </c>
      <c r="I252" s="247"/>
      <c r="J252" s="243"/>
      <c r="K252" s="243"/>
      <c r="L252" s="248"/>
      <c r="M252" s="249"/>
      <c r="N252" s="250"/>
      <c r="O252" s="250"/>
      <c r="P252" s="250"/>
      <c r="Q252" s="250"/>
      <c r="R252" s="250"/>
      <c r="S252" s="250"/>
      <c r="T252" s="251"/>
      <c r="U252" s="14"/>
      <c r="V252" s="14"/>
      <c r="W252" s="14"/>
      <c r="X252" s="14"/>
      <c r="Y252" s="14"/>
      <c r="Z252" s="14"/>
      <c r="AA252" s="14"/>
      <c r="AB252" s="14"/>
      <c r="AC252" s="14"/>
      <c r="AD252" s="14"/>
      <c r="AE252" s="14"/>
      <c r="AT252" s="252" t="s">
        <v>142</v>
      </c>
      <c r="AU252" s="252" t="s">
        <v>84</v>
      </c>
      <c r="AV252" s="14" t="s">
        <v>84</v>
      </c>
      <c r="AW252" s="14" t="s">
        <v>30</v>
      </c>
      <c r="AX252" s="14" t="s">
        <v>74</v>
      </c>
      <c r="AY252" s="252" t="s">
        <v>132</v>
      </c>
    </row>
    <row r="253" s="13" customFormat="1">
      <c r="A253" s="13"/>
      <c r="B253" s="231"/>
      <c r="C253" s="232"/>
      <c r="D253" s="233" t="s">
        <v>142</v>
      </c>
      <c r="E253" s="234" t="s">
        <v>1</v>
      </c>
      <c r="F253" s="235" t="s">
        <v>249</v>
      </c>
      <c r="G253" s="232"/>
      <c r="H253" s="234" t="s">
        <v>1</v>
      </c>
      <c r="I253" s="236"/>
      <c r="J253" s="232"/>
      <c r="K253" s="232"/>
      <c r="L253" s="237"/>
      <c r="M253" s="238"/>
      <c r="N253" s="239"/>
      <c r="O253" s="239"/>
      <c r="P253" s="239"/>
      <c r="Q253" s="239"/>
      <c r="R253" s="239"/>
      <c r="S253" s="239"/>
      <c r="T253" s="240"/>
      <c r="U253" s="13"/>
      <c r="V253" s="13"/>
      <c r="W253" s="13"/>
      <c r="X253" s="13"/>
      <c r="Y253" s="13"/>
      <c r="Z253" s="13"/>
      <c r="AA253" s="13"/>
      <c r="AB253" s="13"/>
      <c r="AC253" s="13"/>
      <c r="AD253" s="13"/>
      <c r="AE253" s="13"/>
      <c r="AT253" s="241" t="s">
        <v>142</v>
      </c>
      <c r="AU253" s="241" t="s">
        <v>84</v>
      </c>
      <c r="AV253" s="13" t="s">
        <v>82</v>
      </c>
      <c r="AW253" s="13" t="s">
        <v>30</v>
      </c>
      <c r="AX253" s="13" t="s">
        <v>74</v>
      </c>
      <c r="AY253" s="241" t="s">
        <v>132</v>
      </c>
    </row>
    <row r="254" s="14" customFormat="1">
      <c r="A254" s="14"/>
      <c r="B254" s="242"/>
      <c r="C254" s="243"/>
      <c r="D254" s="233" t="s">
        <v>142</v>
      </c>
      <c r="E254" s="244" t="s">
        <v>1</v>
      </c>
      <c r="F254" s="245" t="s">
        <v>365</v>
      </c>
      <c r="G254" s="243"/>
      <c r="H254" s="246">
        <v>7.96</v>
      </c>
      <c r="I254" s="247"/>
      <c r="J254" s="243"/>
      <c r="K254" s="243"/>
      <c r="L254" s="248"/>
      <c r="M254" s="249"/>
      <c r="N254" s="250"/>
      <c r="O254" s="250"/>
      <c r="P254" s="250"/>
      <c r="Q254" s="250"/>
      <c r="R254" s="250"/>
      <c r="S254" s="250"/>
      <c r="T254" s="251"/>
      <c r="U254" s="14"/>
      <c r="V254" s="14"/>
      <c r="W254" s="14"/>
      <c r="X254" s="14"/>
      <c r="Y254" s="14"/>
      <c r="Z254" s="14"/>
      <c r="AA254" s="14"/>
      <c r="AB254" s="14"/>
      <c r="AC254" s="14"/>
      <c r="AD254" s="14"/>
      <c r="AE254" s="14"/>
      <c r="AT254" s="252" t="s">
        <v>142</v>
      </c>
      <c r="AU254" s="252" t="s">
        <v>84</v>
      </c>
      <c r="AV254" s="14" t="s">
        <v>84</v>
      </c>
      <c r="AW254" s="14" t="s">
        <v>30</v>
      </c>
      <c r="AX254" s="14" t="s">
        <v>74</v>
      </c>
      <c r="AY254" s="252" t="s">
        <v>132</v>
      </c>
    </row>
    <row r="255" s="15" customFormat="1">
      <c r="A255" s="15"/>
      <c r="B255" s="253"/>
      <c r="C255" s="254"/>
      <c r="D255" s="233" t="s">
        <v>142</v>
      </c>
      <c r="E255" s="255" t="s">
        <v>1</v>
      </c>
      <c r="F255" s="256" t="s">
        <v>147</v>
      </c>
      <c r="G255" s="254"/>
      <c r="H255" s="257">
        <v>16.52</v>
      </c>
      <c r="I255" s="258"/>
      <c r="J255" s="254"/>
      <c r="K255" s="254"/>
      <c r="L255" s="259"/>
      <c r="M255" s="260"/>
      <c r="N255" s="261"/>
      <c r="O255" s="261"/>
      <c r="P255" s="261"/>
      <c r="Q255" s="261"/>
      <c r="R255" s="261"/>
      <c r="S255" s="261"/>
      <c r="T255" s="262"/>
      <c r="U255" s="15"/>
      <c r="V255" s="15"/>
      <c r="W255" s="15"/>
      <c r="X255" s="15"/>
      <c r="Y255" s="15"/>
      <c r="Z255" s="15"/>
      <c r="AA255" s="15"/>
      <c r="AB255" s="15"/>
      <c r="AC255" s="15"/>
      <c r="AD255" s="15"/>
      <c r="AE255" s="15"/>
      <c r="AT255" s="263" t="s">
        <v>142</v>
      </c>
      <c r="AU255" s="263" t="s">
        <v>84</v>
      </c>
      <c r="AV255" s="15" t="s">
        <v>140</v>
      </c>
      <c r="AW255" s="15" t="s">
        <v>30</v>
      </c>
      <c r="AX255" s="15" t="s">
        <v>82</v>
      </c>
      <c r="AY255" s="263" t="s">
        <v>132</v>
      </c>
    </row>
    <row r="256" s="2" customFormat="1" ht="16.5" customHeight="1">
      <c r="A256" s="38"/>
      <c r="B256" s="39"/>
      <c r="C256" s="218" t="s">
        <v>366</v>
      </c>
      <c r="D256" s="218" t="s">
        <v>135</v>
      </c>
      <c r="E256" s="219" t="s">
        <v>367</v>
      </c>
      <c r="F256" s="220" t="s">
        <v>368</v>
      </c>
      <c r="G256" s="221" t="s">
        <v>150</v>
      </c>
      <c r="H256" s="222">
        <v>16.52</v>
      </c>
      <c r="I256" s="223"/>
      <c r="J256" s="224">
        <f>ROUND(I256*H256,2)</f>
        <v>0</v>
      </c>
      <c r="K256" s="220" t="s">
        <v>139</v>
      </c>
      <c r="L256" s="44"/>
      <c r="M256" s="225" t="s">
        <v>1</v>
      </c>
      <c r="N256" s="226" t="s">
        <v>39</v>
      </c>
      <c r="O256" s="91"/>
      <c r="P256" s="227">
        <f>O256*H256</f>
        <v>0</v>
      </c>
      <c r="Q256" s="227">
        <v>0.00010000000000000001</v>
      </c>
      <c r="R256" s="227">
        <f>Q256*H256</f>
        <v>0.001652</v>
      </c>
      <c r="S256" s="227">
        <v>0</v>
      </c>
      <c r="T256" s="228">
        <f>S256*H256</f>
        <v>0</v>
      </c>
      <c r="U256" s="38"/>
      <c r="V256" s="38"/>
      <c r="W256" s="38"/>
      <c r="X256" s="38"/>
      <c r="Y256" s="38"/>
      <c r="Z256" s="38"/>
      <c r="AA256" s="38"/>
      <c r="AB256" s="38"/>
      <c r="AC256" s="38"/>
      <c r="AD256" s="38"/>
      <c r="AE256" s="38"/>
      <c r="AR256" s="229" t="s">
        <v>186</v>
      </c>
      <c r="AT256" s="229" t="s">
        <v>135</v>
      </c>
      <c r="AU256" s="229" t="s">
        <v>84</v>
      </c>
      <c r="AY256" s="17" t="s">
        <v>132</v>
      </c>
      <c r="BE256" s="230">
        <f>IF(N256="základní",J256,0)</f>
        <v>0</v>
      </c>
      <c r="BF256" s="230">
        <f>IF(N256="snížená",J256,0)</f>
        <v>0</v>
      </c>
      <c r="BG256" s="230">
        <f>IF(N256="zákl. přenesená",J256,0)</f>
        <v>0</v>
      </c>
      <c r="BH256" s="230">
        <f>IF(N256="sníž. přenesená",J256,0)</f>
        <v>0</v>
      </c>
      <c r="BI256" s="230">
        <f>IF(N256="nulová",J256,0)</f>
        <v>0</v>
      </c>
      <c r="BJ256" s="17" t="s">
        <v>82</v>
      </c>
      <c r="BK256" s="230">
        <f>ROUND(I256*H256,2)</f>
        <v>0</v>
      </c>
      <c r="BL256" s="17" t="s">
        <v>186</v>
      </c>
      <c r="BM256" s="229" t="s">
        <v>369</v>
      </c>
    </row>
    <row r="257" s="2" customFormat="1" ht="21.75" customHeight="1">
      <c r="A257" s="38"/>
      <c r="B257" s="39"/>
      <c r="C257" s="218" t="s">
        <v>370</v>
      </c>
      <c r="D257" s="218" t="s">
        <v>135</v>
      </c>
      <c r="E257" s="219" t="s">
        <v>371</v>
      </c>
      <c r="F257" s="220" t="s">
        <v>372</v>
      </c>
      <c r="G257" s="221" t="s">
        <v>150</v>
      </c>
      <c r="H257" s="222">
        <v>11.708</v>
      </c>
      <c r="I257" s="223"/>
      <c r="J257" s="224">
        <f>ROUND(I257*H257,2)</f>
        <v>0</v>
      </c>
      <c r="K257" s="220" t="s">
        <v>139</v>
      </c>
      <c r="L257" s="44"/>
      <c r="M257" s="225" t="s">
        <v>1</v>
      </c>
      <c r="N257" s="226" t="s">
        <v>39</v>
      </c>
      <c r="O257" s="91"/>
      <c r="P257" s="227">
        <f>O257*H257</f>
        <v>0</v>
      </c>
      <c r="Q257" s="227">
        <v>0</v>
      </c>
      <c r="R257" s="227">
        <f>Q257*H257</f>
        <v>0</v>
      </c>
      <c r="S257" s="227">
        <v>0</v>
      </c>
      <c r="T257" s="228">
        <f>S257*H257</f>
        <v>0</v>
      </c>
      <c r="U257" s="38"/>
      <c r="V257" s="38"/>
      <c r="W257" s="38"/>
      <c r="X257" s="38"/>
      <c r="Y257" s="38"/>
      <c r="Z257" s="38"/>
      <c r="AA257" s="38"/>
      <c r="AB257" s="38"/>
      <c r="AC257" s="38"/>
      <c r="AD257" s="38"/>
      <c r="AE257" s="38"/>
      <c r="AR257" s="229" t="s">
        <v>186</v>
      </c>
      <c r="AT257" s="229" t="s">
        <v>135</v>
      </c>
      <c r="AU257" s="229" t="s">
        <v>84</v>
      </c>
      <c r="AY257" s="17" t="s">
        <v>132</v>
      </c>
      <c r="BE257" s="230">
        <f>IF(N257="základní",J257,0)</f>
        <v>0</v>
      </c>
      <c r="BF257" s="230">
        <f>IF(N257="snížená",J257,0)</f>
        <v>0</v>
      </c>
      <c r="BG257" s="230">
        <f>IF(N257="zákl. přenesená",J257,0)</f>
        <v>0</v>
      </c>
      <c r="BH257" s="230">
        <f>IF(N257="sníž. přenesená",J257,0)</f>
        <v>0</v>
      </c>
      <c r="BI257" s="230">
        <f>IF(N257="nulová",J257,0)</f>
        <v>0</v>
      </c>
      <c r="BJ257" s="17" t="s">
        <v>82</v>
      </c>
      <c r="BK257" s="230">
        <f>ROUND(I257*H257,2)</f>
        <v>0</v>
      </c>
      <c r="BL257" s="17" t="s">
        <v>186</v>
      </c>
      <c r="BM257" s="229" t="s">
        <v>373</v>
      </c>
    </row>
    <row r="258" s="13" customFormat="1">
      <c r="A258" s="13"/>
      <c r="B258" s="231"/>
      <c r="C258" s="232"/>
      <c r="D258" s="233" t="s">
        <v>142</v>
      </c>
      <c r="E258" s="234" t="s">
        <v>1</v>
      </c>
      <c r="F258" s="235" t="s">
        <v>362</v>
      </c>
      <c r="G258" s="232"/>
      <c r="H258" s="234" t="s">
        <v>1</v>
      </c>
      <c r="I258" s="236"/>
      <c r="J258" s="232"/>
      <c r="K258" s="232"/>
      <c r="L258" s="237"/>
      <c r="M258" s="238"/>
      <c r="N258" s="239"/>
      <c r="O258" s="239"/>
      <c r="P258" s="239"/>
      <c r="Q258" s="239"/>
      <c r="R258" s="239"/>
      <c r="S258" s="239"/>
      <c r="T258" s="240"/>
      <c r="U258" s="13"/>
      <c r="V258" s="13"/>
      <c r="W258" s="13"/>
      <c r="X258" s="13"/>
      <c r="Y258" s="13"/>
      <c r="Z258" s="13"/>
      <c r="AA258" s="13"/>
      <c r="AB258" s="13"/>
      <c r="AC258" s="13"/>
      <c r="AD258" s="13"/>
      <c r="AE258" s="13"/>
      <c r="AT258" s="241" t="s">
        <v>142</v>
      </c>
      <c r="AU258" s="241" t="s">
        <v>84</v>
      </c>
      <c r="AV258" s="13" t="s">
        <v>82</v>
      </c>
      <c r="AW258" s="13" t="s">
        <v>30</v>
      </c>
      <c r="AX258" s="13" t="s">
        <v>74</v>
      </c>
      <c r="AY258" s="241" t="s">
        <v>132</v>
      </c>
    </row>
    <row r="259" s="13" customFormat="1">
      <c r="A259" s="13"/>
      <c r="B259" s="231"/>
      <c r="C259" s="232"/>
      <c r="D259" s="233" t="s">
        <v>142</v>
      </c>
      <c r="E259" s="234" t="s">
        <v>1</v>
      </c>
      <c r="F259" s="235" t="s">
        <v>363</v>
      </c>
      <c r="G259" s="232"/>
      <c r="H259" s="234" t="s">
        <v>1</v>
      </c>
      <c r="I259" s="236"/>
      <c r="J259" s="232"/>
      <c r="K259" s="232"/>
      <c r="L259" s="237"/>
      <c r="M259" s="238"/>
      <c r="N259" s="239"/>
      <c r="O259" s="239"/>
      <c r="P259" s="239"/>
      <c r="Q259" s="239"/>
      <c r="R259" s="239"/>
      <c r="S259" s="239"/>
      <c r="T259" s="240"/>
      <c r="U259" s="13"/>
      <c r="V259" s="13"/>
      <c r="W259" s="13"/>
      <c r="X259" s="13"/>
      <c r="Y259" s="13"/>
      <c r="Z259" s="13"/>
      <c r="AA259" s="13"/>
      <c r="AB259" s="13"/>
      <c r="AC259" s="13"/>
      <c r="AD259" s="13"/>
      <c r="AE259" s="13"/>
      <c r="AT259" s="241" t="s">
        <v>142</v>
      </c>
      <c r="AU259" s="241" t="s">
        <v>84</v>
      </c>
      <c r="AV259" s="13" t="s">
        <v>82</v>
      </c>
      <c r="AW259" s="13" t="s">
        <v>30</v>
      </c>
      <c r="AX259" s="13" t="s">
        <v>74</v>
      </c>
      <c r="AY259" s="241" t="s">
        <v>132</v>
      </c>
    </row>
    <row r="260" s="13" customFormat="1">
      <c r="A260" s="13"/>
      <c r="B260" s="231"/>
      <c r="C260" s="232"/>
      <c r="D260" s="233" t="s">
        <v>142</v>
      </c>
      <c r="E260" s="234" t="s">
        <v>1</v>
      </c>
      <c r="F260" s="235" t="s">
        <v>246</v>
      </c>
      <c r="G260" s="232"/>
      <c r="H260" s="234" t="s">
        <v>1</v>
      </c>
      <c r="I260" s="236"/>
      <c r="J260" s="232"/>
      <c r="K260" s="232"/>
      <c r="L260" s="237"/>
      <c r="M260" s="238"/>
      <c r="N260" s="239"/>
      <c r="O260" s="239"/>
      <c r="P260" s="239"/>
      <c r="Q260" s="239"/>
      <c r="R260" s="239"/>
      <c r="S260" s="239"/>
      <c r="T260" s="240"/>
      <c r="U260" s="13"/>
      <c r="V260" s="13"/>
      <c r="W260" s="13"/>
      <c r="X260" s="13"/>
      <c r="Y260" s="13"/>
      <c r="Z260" s="13"/>
      <c r="AA260" s="13"/>
      <c r="AB260" s="13"/>
      <c r="AC260" s="13"/>
      <c r="AD260" s="13"/>
      <c r="AE260" s="13"/>
      <c r="AT260" s="241" t="s">
        <v>142</v>
      </c>
      <c r="AU260" s="241" t="s">
        <v>84</v>
      </c>
      <c r="AV260" s="13" t="s">
        <v>82</v>
      </c>
      <c r="AW260" s="13" t="s">
        <v>30</v>
      </c>
      <c r="AX260" s="13" t="s">
        <v>74</v>
      </c>
      <c r="AY260" s="241" t="s">
        <v>132</v>
      </c>
    </row>
    <row r="261" s="14" customFormat="1">
      <c r="A261" s="14"/>
      <c r="B261" s="242"/>
      <c r="C261" s="243"/>
      <c r="D261" s="233" t="s">
        <v>142</v>
      </c>
      <c r="E261" s="244" t="s">
        <v>1</v>
      </c>
      <c r="F261" s="245" t="s">
        <v>374</v>
      </c>
      <c r="G261" s="243"/>
      <c r="H261" s="246">
        <v>3.7480000000000002</v>
      </c>
      <c r="I261" s="247"/>
      <c r="J261" s="243"/>
      <c r="K261" s="243"/>
      <c r="L261" s="248"/>
      <c r="M261" s="249"/>
      <c r="N261" s="250"/>
      <c r="O261" s="250"/>
      <c r="P261" s="250"/>
      <c r="Q261" s="250"/>
      <c r="R261" s="250"/>
      <c r="S261" s="250"/>
      <c r="T261" s="251"/>
      <c r="U261" s="14"/>
      <c r="V261" s="14"/>
      <c r="W261" s="14"/>
      <c r="X261" s="14"/>
      <c r="Y261" s="14"/>
      <c r="Z261" s="14"/>
      <c r="AA261" s="14"/>
      <c r="AB261" s="14"/>
      <c r="AC261" s="14"/>
      <c r="AD261" s="14"/>
      <c r="AE261" s="14"/>
      <c r="AT261" s="252" t="s">
        <v>142</v>
      </c>
      <c r="AU261" s="252" t="s">
        <v>84</v>
      </c>
      <c r="AV261" s="14" t="s">
        <v>84</v>
      </c>
      <c r="AW261" s="14" t="s">
        <v>30</v>
      </c>
      <c r="AX261" s="14" t="s">
        <v>74</v>
      </c>
      <c r="AY261" s="252" t="s">
        <v>132</v>
      </c>
    </row>
    <row r="262" s="13" customFormat="1">
      <c r="A262" s="13"/>
      <c r="B262" s="231"/>
      <c r="C262" s="232"/>
      <c r="D262" s="233" t="s">
        <v>142</v>
      </c>
      <c r="E262" s="234" t="s">
        <v>1</v>
      </c>
      <c r="F262" s="235" t="s">
        <v>249</v>
      </c>
      <c r="G262" s="232"/>
      <c r="H262" s="234" t="s">
        <v>1</v>
      </c>
      <c r="I262" s="236"/>
      <c r="J262" s="232"/>
      <c r="K262" s="232"/>
      <c r="L262" s="237"/>
      <c r="M262" s="238"/>
      <c r="N262" s="239"/>
      <c r="O262" s="239"/>
      <c r="P262" s="239"/>
      <c r="Q262" s="239"/>
      <c r="R262" s="239"/>
      <c r="S262" s="239"/>
      <c r="T262" s="240"/>
      <c r="U262" s="13"/>
      <c r="V262" s="13"/>
      <c r="W262" s="13"/>
      <c r="X262" s="13"/>
      <c r="Y262" s="13"/>
      <c r="Z262" s="13"/>
      <c r="AA262" s="13"/>
      <c r="AB262" s="13"/>
      <c r="AC262" s="13"/>
      <c r="AD262" s="13"/>
      <c r="AE262" s="13"/>
      <c r="AT262" s="241" t="s">
        <v>142</v>
      </c>
      <c r="AU262" s="241" t="s">
        <v>84</v>
      </c>
      <c r="AV262" s="13" t="s">
        <v>82</v>
      </c>
      <c r="AW262" s="13" t="s">
        <v>30</v>
      </c>
      <c r="AX262" s="13" t="s">
        <v>74</v>
      </c>
      <c r="AY262" s="241" t="s">
        <v>132</v>
      </c>
    </row>
    <row r="263" s="14" customFormat="1">
      <c r="A263" s="14"/>
      <c r="B263" s="242"/>
      <c r="C263" s="243"/>
      <c r="D263" s="233" t="s">
        <v>142</v>
      </c>
      <c r="E263" s="244" t="s">
        <v>1</v>
      </c>
      <c r="F263" s="245" t="s">
        <v>365</v>
      </c>
      <c r="G263" s="243"/>
      <c r="H263" s="246">
        <v>7.96</v>
      </c>
      <c r="I263" s="247"/>
      <c r="J263" s="243"/>
      <c r="K263" s="243"/>
      <c r="L263" s="248"/>
      <c r="M263" s="249"/>
      <c r="N263" s="250"/>
      <c r="O263" s="250"/>
      <c r="P263" s="250"/>
      <c r="Q263" s="250"/>
      <c r="R263" s="250"/>
      <c r="S263" s="250"/>
      <c r="T263" s="251"/>
      <c r="U263" s="14"/>
      <c r="V263" s="14"/>
      <c r="W263" s="14"/>
      <c r="X263" s="14"/>
      <c r="Y263" s="14"/>
      <c r="Z263" s="14"/>
      <c r="AA263" s="14"/>
      <c r="AB263" s="14"/>
      <c r="AC263" s="14"/>
      <c r="AD263" s="14"/>
      <c r="AE263" s="14"/>
      <c r="AT263" s="252" t="s">
        <v>142</v>
      </c>
      <c r="AU263" s="252" t="s">
        <v>84</v>
      </c>
      <c r="AV263" s="14" t="s">
        <v>84</v>
      </c>
      <c r="AW263" s="14" t="s">
        <v>30</v>
      </c>
      <c r="AX263" s="14" t="s">
        <v>74</v>
      </c>
      <c r="AY263" s="252" t="s">
        <v>132</v>
      </c>
    </row>
    <row r="264" s="15" customFormat="1">
      <c r="A264" s="15"/>
      <c r="B264" s="253"/>
      <c r="C264" s="254"/>
      <c r="D264" s="233" t="s">
        <v>142</v>
      </c>
      <c r="E264" s="255" t="s">
        <v>1</v>
      </c>
      <c r="F264" s="256" t="s">
        <v>147</v>
      </c>
      <c r="G264" s="254"/>
      <c r="H264" s="257">
        <v>11.708</v>
      </c>
      <c r="I264" s="258"/>
      <c r="J264" s="254"/>
      <c r="K264" s="254"/>
      <c r="L264" s="259"/>
      <c r="M264" s="260"/>
      <c r="N264" s="261"/>
      <c r="O264" s="261"/>
      <c r="P264" s="261"/>
      <c r="Q264" s="261"/>
      <c r="R264" s="261"/>
      <c r="S264" s="261"/>
      <c r="T264" s="262"/>
      <c r="U264" s="15"/>
      <c r="V264" s="15"/>
      <c r="W264" s="15"/>
      <c r="X264" s="15"/>
      <c r="Y264" s="15"/>
      <c r="Z264" s="15"/>
      <c r="AA264" s="15"/>
      <c r="AB264" s="15"/>
      <c r="AC264" s="15"/>
      <c r="AD264" s="15"/>
      <c r="AE264" s="15"/>
      <c r="AT264" s="263" t="s">
        <v>142</v>
      </c>
      <c r="AU264" s="263" t="s">
        <v>84</v>
      </c>
      <c r="AV264" s="15" t="s">
        <v>140</v>
      </c>
      <c r="AW264" s="15" t="s">
        <v>30</v>
      </c>
      <c r="AX264" s="15" t="s">
        <v>82</v>
      </c>
      <c r="AY264" s="263" t="s">
        <v>132</v>
      </c>
    </row>
    <row r="265" s="2" customFormat="1" ht="16.5" customHeight="1">
      <c r="A265" s="38"/>
      <c r="B265" s="39"/>
      <c r="C265" s="218" t="s">
        <v>375</v>
      </c>
      <c r="D265" s="218" t="s">
        <v>135</v>
      </c>
      <c r="E265" s="219" t="s">
        <v>376</v>
      </c>
      <c r="F265" s="220" t="s">
        <v>377</v>
      </c>
      <c r="G265" s="221" t="s">
        <v>217</v>
      </c>
      <c r="H265" s="222">
        <v>47.600000000000001</v>
      </c>
      <c r="I265" s="223"/>
      <c r="J265" s="224">
        <f>ROUND(I265*H265,2)</f>
        <v>0</v>
      </c>
      <c r="K265" s="220" t="s">
        <v>139</v>
      </c>
      <c r="L265" s="44"/>
      <c r="M265" s="225" t="s">
        <v>1</v>
      </c>
      <c r="N265" s="226" t="s">
        <v>39</v>
      </c>
      <c r="O265" s="91"/>
      <c r="P265" s="227">
        <f>O265*H265</f>
        <v>0</v>
      </c>
      <c r="Q265" s="227">
        <v>1.0000000000000001E-05</v>
      </c>
      <c r="R265" s="227">
        <f>Q265*H265</f>
        <v>0.00047600000000000008</v>
      </c>
      <c r="S265" s="227">
        <v>0</v>
      </c>
      <c r="T265" s="228">
        <f>S265*H265</f>
        <v>0</v>
      </c>
      <c r="U265" s="38"/>
      <c r="V265" s="38"/>
      <c r="W265" s="38"/>
      <c r="X265" s="38"/>
      <c r="Y265" s="38"/>
      <c r="Z265" s="38"/>
      <c r="AA265" s="38"/>
      <c r="AB265" s="38"/>
      <c r="AC265" s="38"/>
      <c r="AD265" s="38"/>
      <c r="AE265" s="38"/>
      <c r="AR265" s="229" t="s">
        <v>186</v>
      </c>
      <c r="AT265" s="229" t="s">
        <v>135</v>
      </c>
      <c r="AU265" s="229" t="s">
        <v>84</v>
      </c>
      <c r="AY265" s="17" t="s">
        <v>132</v>
      </c>
      <c r="BE265" s="230">
        <f>IF(N265="základní",J265,0)</f>
        <v>0</v>
      </c>
      <c r="BF265" s="230">
        <f>IF(N265="snížená",J265,0)</f>
        <v>0</v>
      </c>
      <c r="BG265" s="230">
        <f>IF(N265="zákl. přenesená",J265,0)</f>
        <v>0</v>
      </c>
      <c r="BH265" s="230">
        <f>IF(N265="sníž. přenesená",J265,0)</f>
        <v>0</v>
      </c>
      <c r="BI265" s="230">
        <f>IF(N265="nulová",J265,0)</f>
        <v>0</v>
      </c>
      <c r="BJ265" s="17" t="s">
        <v>82</v>
      </c>
      <c r="BK265" s="230">
        <f>ROUND(I265*H265,2)</f>
        <v>0</v>
      </c>
      <c r="BL265" s="17" t="s">
        <v>186</v>
      </c>
      <c r="BM265" s="229" t="s">
        <v>378</v>
      </c>
    </row>
    <row r="266" s="13" customFormat="1">
      <c r="A266" s="13"/>
      <c r="B266" s="231"/>
      <c r="C266" s="232"/>
      <c r="D266" s="233" t="s">
        <v>142</v>
      </c>
      <c r="E266" s="234" t="s">
        <v>1</v>
      </c>
      <c r="F266" s="235" t="s">
        <v>362</v>
      </c>
      <c r="G266" s="232"/>
      <c r="H266" s="234" t="s">
        <v>1</v>
      </c>
      <c r="I266" s="236"/>
      <c r="J266" s="232"/>
      <c r="K266" s="232"/>
      <c r="L266" s="237"/>
      <c r="M266" s="238"/>
      <c r="N266" s="239"/>
      <c r="O266" s="239"/>
      <c r="P266" s="239"/>
      <c r="Q266" s="239"/>
      <c r="R266" s="239"/>
      <c r="S266" s="239"/>
      <c r="T266" s="240"/>
      <c r="U266" s="13"/>
      <c r="V266" s="13"/>
      <c r="W266" s="13"/>
      <c r="X266" s="13"/>
      <c r="Y266" s="13"/>
      <c r="Z266" s="13"/>
      <c r="AA266" s="13"/>
      <c r="AB266" s="13"/>
      <c r="AC266" s="13"/>
      <c r="AD266" s="13"/>
      <c r="AE266" s="13"/>
      <c r="AT266" s="241" t="s">
        <v>142</v>
      </c>
      <c r="AU266" s="241" t="s">
        <v>84</v>
      </c>
      <c r="AV266" s="13" t="s">
        <v>82</v>
      </c>
      <c r="AW266" s="13" t="s">
        <v>30</v>
      </c>
      <c r="AX266" s="13" t="s">
        <v>74</v>
      </c>
      <c r="AY266" s="241" t="s">
        <v>132</v>
      </c>
    </row>
    <row r="267" s="13" customFormat="1">
      <c r="A267" s="13"/>
      <c r="B267" s="231"/>
      <c r="C267" s="232"/>
      <c r="D267" s="233" t="s">
        <v>142</v>
      </c>
      <c r="E267" s="234" t="s">
        <v>1</v>
      </c>
      <c r="F267" s="235" t="s">
        <v>246</v>
      </c>
      <c r="G267" s="232"/>
      <c r="H267" s="234" t="s">
        <v>1</v>
      </c>
      <c r="I267" s="236"/>
      <c r="J267" s="232"/>
      <c r="K267" s="232"/>
      <c r="L267" s="237"/>
      <c r="M267" s="238"/>
      <c r="N267" s="239"/>
      <c r="O267" s="239"/>
      <c r="P267" s="239"/>
      <c r="Q267" s="239"/>
      <c r="R267" s="239"/>
      <c r="S267" s="239"/>
      <c r="T267" s="240"/>
      <c r="U267" s="13"/>
      <c r="V267" s="13"/>
      <c r="W267" s="13"/>
      <c r="X267" s="13"/>
      <c r="Y267" s="13"/>
      <c r="Z267" s="13"/>
      <c r="AA267" s="13"/>
      <c r="AB267" s="13"/>
      <c r="AC267" s="13"/>
      <c r="AD267" s="13"/>
      <c r="AE267" s="13"/>
      <c r="AT267" s="241" t="s">
        <v>142</v>
      </c>
      <c r="AU267" s="241" t="s">
        <v>84</v>
      </c>
      <c r="AV267" s="13" t="s">
        <v>82</v>
      </c>
      <c r="AW267" s="13" t="s">
        <v>30</v>
      </c>
      <c r="AX267" s="13" t="s">
        <v>74</v>
      </c>
      <c r="AY267" s="241" t="s">
        <v>132</v>
      </c>
    </row>
    <row r="268" s="14" customFormat="1">
      <c r="A268" s="14"/>
      <c r="B268" s="242"/>
      <c r="C268" s="243"/>
      <c r="D268" s="233" t="s">
        <v>142</v>
      </c>
      <c r="E268" s="244" t="s">
        <v>1</v>
      </c>
      <c r="F268" s="245" t="s">
        <v>379</v>
      </c>
      <c r="G268" s="243"/>
      <c r="H268" s="246">
        <v>25</v>
      </c>
      <c r="I268" s="247"/>
      <c r="J268" s="243"/>
      <c r="K268" s="243"/>
      <c r="L268" s="248"/>
      <c r="M268" s="249"/>
      <c r="N268" s="250"/>
      <c r="O268" s="250"/>
      <c r="P268" s="250"/>
      <c r="Q268" s="250"/>
      <c r="R268" s="250"/>
      <c r="S268" s="250"/>
      <c r="T268" s="251"/>
      <c r="U268" s="14"/>
      <c r="V268" s="14"/>
      <c r="W268" s="14"/>
      <c r="X268" s="14"/>
      <c r="Y268" s="14"/>
      <c r="Z268" s="14"/>
      <c r="AA268" s="14"/>
      <c r="AB268" s="14"/>
      <c r="AC268" s="14"/>
      <c r="AD268" s="14"/>
      <c r="AE268" s="14"/>
      <c r="AT268" s="252" t="s">
        <v>142</v>
      </c>
      <c r="AU268" s="252" t="s">
        <v>84</v>
      </c>
      <c r="AV268" s="14" t="s">
        <v>84</v>
      </c>
      <c r="AW268" s="14" t="s">
        <v>30</v>
      </c>
      <c r="AX268" s="14" t="s">
        <v>74</v>
      </c>
      <c r="AY268" s="252" t="s">
        <v>132</v>
      </c>
    </row>
    <row r="269" s="13" customFormat="1">
      <c r="A269" s="13"/>
      <c r="B269" s="231"/>
      <c r="C269" s="232"/>
      <c r="D269" s="233" t="s">
        <v>142</v>
      </c>
      <c r="E269" s="234" t="s">
        <v>1</v>
      </c>
      <c r="F269" s="235" t="s">
        <v>249</v>
      </c>
      <c r="G269" s="232"/>
      <c r="H269" s="234" t="s">
        <v>1</v>
      </c>
      <c r="I269" s="236"/>
      <c r="J269" s="232"/>
      <c r="K269" s="232"/>
      <c r="L269" s="237"/>
      <c r="M269" s="238"/>
      <c r="N269" s="239"/>
      <c r="O269" s="239"/>
      <c r="P269" s="239"/>
      <c r="Q269" s="239"/>
      <c r="R269" s="239"/>
      <c r="S269" s="239"/>
      <c r="T269" s="240"/>
      <c r="U269" s="13"/>
      <c r="V269" s="13"/>
      <c r="W269" s="13"/>
      <c r="X269" s="13"/>
      <c r="Y269" s="13"/>
      <c r="Z269" s="13"/>
      <c r="AA269" s="13"/>
      <c r="AB269" s="13"/>
      <c r="AC269" s="13"/>
      <c r="AD269" s="13"/>
      <c r="AE269" s="13"/>
      <c r="AT269" s="241" t="s">
        <v>142</v>
      </c>
      <c r="AU269" s="241" t="s">
        <v>84</v>
      </c>
      <c r="AV269" s="13" t="s">
        <v>82</v>
      </c>
      <c r="AW269" s="13" t="s">
        <v>30</v>
      </c>
      <c r="AX269" s="13" t="s">
        <v>74</v>
      </c>
      <c r="AY269" s="241" t="s">
        <v>132</v>
      </c>
    </row>
    <row r="270" s="14" customFormat="1">
      <c r="A270" s="14"/>
      <c r="B270" s="242"/>
      <c r="C270" s="243"/>
      <c r="D270" s="233" t="s">
        <v>142</v>
      </c>
      <c r="E270" s="244" t="s">
        <v>1</v>
      </c>
      <c r="F270" s="245" t="s">
        <v>380</v>
      </c>
      <c r="G270" s="243"/>
      <c r="H270" s="246">
        <v>22.600000000000001</v>
      </c>
      <c r="I270" s="247"/>
      <c r="J270" s="243"/>
      <c r="K270" s="243"/>
      <c r="L270" s="248"/>
      <c r="M270" s="249"/>
      <c r="N270" s="250"/>
      <c r="O270" s="250"/>
      <c r="P270" s="250"/>
      <c r="Q270" s="250"/>
      <c r="R270" s="250"/>
      <c r="S270" s="250"/>
      <c r="T270" s="251"/>
      <c r="U270" s="14"/>
      <c r="V270" s="14"/>
      <c r="W270" s="14"/>
      <c r="X270" s="14"/>
      <c r="Y270" s="14"/>
      <c r="Z270" s="14"/>
      <c r="AA270" s="14"/>
      <c r="AB270" s="14"/>
      <c r="AC270" s="14"/>
      <c r="AD270" s="14"/>
      <c r="AE270" s="14"/>
      <c r="AT270" s="252" t="s">
        <v>142</v>
      </c>
      <c r="AU270" s="252" t="s">
        <v>84</v>
      </c>
      <c r="AV270" s="14" t="s">
        <v>84</v>
      </c>
      <c r="AW270" s="14" t="s">
        <v>30</v>
      </c>
      <c r="AX270" s="14" t="s">
        <v>74</v>
      </c>
      <c r="AY270" s="252" t="s">
        <v>132</v>
      </c>
    </row>
    <row r="271" s="15" customFormat="1">
      <c r="A271" s="15"/>
      <c r="B271" s="253"/>
      <c r="C271" s="254"/>
      <c r="D271" s="233" t="s">
        <v>142</v>
      </c>
      <c r="E271" s="255" t="s">
        <v>1</v>
      </c>
      <c r="F271" s="256" t="s">
        <v>147</v>
      </c>
      <c r="G271" s="254"/>
      <c r="H271" s="257">
        <v>47.600000000000001</v>
      </c>
      <c r="I271" s="258"/>
      <c r="J271" s="254"/>
      <c r="K271" s="254"/>
      <c r="L271" s="259"/>
      <c r="M271" s="260"/>
      <c r="N271" s="261"/>
      <c r="O271" s="261"/>
      <c r="P271" s="261"/>
      <c r="Q271" s="261"/>
      <c r="R271" s="261"/>
      <c r="S271" s="261"/>
      <c r="T271" s="262"/>
      <c r="U271" s="15"/>
      <c r="V271" s="15"/>
      <c r="W271" s="15"/>
      <c r="X271" s="15"/>
      <c r="Y271" s="15"/>
      <c r="Z271" s="15"/>
      <c r="AA271" s="15"/>
      <c r="AB271" s="15"/>
      <c r="AC271" s="15"/>
      <c r="AD271" s="15"/>
      <c r="AE271" s="15"/>
      <c r="AT271" s="263" t="s">
        <v>142</v>
      </c>
      <c r="AU271" s="263" t="s">
        <v>84</v>
      </c>
      <c r="AV271" s="15" t="s">
        <v>140</v>
      </c>
      <c r="AW271" s="15" t="s">
        <v>30</v>
      </c>
      <c r="AX271" s="15" t="s">
        <v>82</v>
      </c>
      <c r="AY271" s="263" t="s">
        <v>132</v>
      </c>
    </row>
    <row r="272" s="2" customFormat="1" ht="49.05" customHeight="1">
      <c r="A272" s="38"/>
      <c r="B272" s="39"/>
      <c r="C272" s="218" t="s">
        <v>381</v>
      </c>
      <c r="D272" s="218" t="s">
        <v>135</v>
      </c>
      <c r="E272" s="219" t="s">
        <v>382</v>
      </c>
      <c r="F272" s="220" t="s">
        <v>383</v>
      </c>
      <c r="G272" s="221" t="s">
        <v>150</v>
      </c>
      <c r="H272" s="222">
        <v>60.479999999999997</v>
      </c>
      <c r="I272" s="223"/>
      <c r="J272" s="224">
        <f>ROUND(I272*H272,2)</f>
        <v>0</v>
      </c>
      <c r="K272" s="220" t="s">
        <v>1</v>
      </c>
      <c r="L272" s="44"/>
      <c r="M272" s="225" t="s">
        <v>1</v>
      </c>
      <c r="N272" s="226" t="s">
        <v>39</v>
      </c>
      <c r="O272" s="91"/>
      <c r="P272" s="227">
        <f>O272*H272</f>
        <v>0</v>
      </c>
      <c r="Q272" s="227">
        <v>0.00117</v>
      </c>
      <c r="R272" s="227">
        <f>Q272*H272</f>
        <v>0.070761599999999994</v>
      </c>
      <c r="S272" s="227">
        <v>0</v>
      </c>
      <c r="T272" s="228">
        <f>S272*H272</f>
        <v>0</v>
      </c>
      <c r="U272" s="38"/>
      <c r="V272" s="38"/>
      <c r="W272" s="38"/>
      <c r="X272" s="38"/>
      <c r="Y272" s="38"/>
      <c r="Z272" s="38"/>
      <c r="AA272" s="38"/>
      <c r="AB272" s="38"/>
      <c r="AC272" s="38"/>
      <c r="AD272" s="38"/>
      <c r="AE272" s="38"/>
      <c r="AR272" s="229" t="s">
        <v>186</v>
      </c>
      <c r="AT272" s="229" t="s">
        <v>135</v>
      </c>
      <c r="AU272" s="229" t="s">
        <v>84</v>
      </c>
      <c r="AY272" s="17" t="s">
        <v>132</v>
      </c>
      <c r="BE272" s="230">
        <f>IF(N272="základní",J272,0)</f>
        <v>0</v>
      </c>
      <c r="BF272" s="230">
        <f>IF(N272="snížená",J272,0)</f>
        <v>0</v>
      </c>
      <c r="BG272" s="230">
        <f>IF(N272="zákl. přenesená",J272,0)</f>
        <v>0</v>
      </c>
      <c r="BH272" s="230">
        <f>IF(N272="sníž. přenesená",J272,0)</f>
        <v>0</v>
      </c>
      <c r="BI272" s="230">
        <f>IF(N272="nulová",J272,0)</f>
        <v>0</v>
      </c>
      <c r="BJ272" s="17" t="s">
        <v>82</v>
      </c>
      <c r="BK272" s="230">
        <f>ROUND(I272*H272,2)</f>
        <v>0</v>
      </c>
      <c r="BL272" s="17" t="s">
        <v>186</v>
      </c>
      <c r="BM272" s="229" t="s">
        <v>384</v>
      </c>
    </row>
    <row r="273" s="13" customFormat="1">
      <c r="A273" s="13"/>
      <c r="B273" s="231"/>
      <c r="C273" s="232"/>
      <c r="D273" s="233" t="s">
        <v>142</v>
      </c>
      <c r="E273" s="234" t="s">
        <v>1</v>
      </c>
      <c r="F273" s="235" t="s">
        <v>385</v>
      </c>
      <c r="G273" s="232"/>
      <c r="H273" s="234" t="s">
        <v>1</v>
      </c>
      <c r="I273" s="236"/>
      <c r="J273" s="232"/>
      <c r="K273" s="232"/>
      <c r="L273" s="237"/>
      <c r="M273" s="238"/>
      <c r="N273" s="239"/>
      <c r="O273" s="239"/>
      <c r="P273" s="239"/>
      <c r="Q273" s="239"/>
      <c r="R273" s="239"/>
      <c r="S273" s="239"/>
      <c r="T273" s="240"/>
      <c r="U273" s="13"/>
      <c r="V273" s="13"/>
      <c r="W273" s="13"/>
      <c r="X273" s="13"/>
      <c r="Y273" s="13"/>
      <c r="Z273" s="13"/>
      <c r="AA273" s="13"/>
      <c r="AB273" s="13"/>
      <c r="AC273" s="13"/>
      <c r="AD273" s="13"/>
      <c r="AE273" s="13"/>
      <c r="AT273" s="241" t="s">
        <v>142</v>
      </c>
      <c r="AU273" s="241" t="s">
        <v>84</v>
      </c>
      <c r="AV273" s="13" t="s">
        <v>82</v>
      </c>
      <c r="AW273" s="13" t="s">
        <v>30</v>
      </c>
      <c r="AX273" s="13" t="s">
        <v>74</v>
      </c>
      <c r="AY273" s="241" t="s">
        <v>132</v>
      </c>
    </row>
    <row r="274" s="13" customFormat="1">
      <c r="A274" s="13"/>
      <c r="B274" s="231"/>
      <c r="C274" s="232"/>
      <c r="D274" s="233" t="s">
        <v>142</v>
      </c>
      <c r="E274" s="234" t="s">
        <v>1</v>
      </c>
      <c r="F274" s="235" t="s">
        <v>246</v>
      </c>
      <c r="G274" s="232"/>
      <c r="H274" s="234" t="s">
        <v>1</v>
      </c>
      <c r="I274" s="236"/>
      <c r="J274" s="232"/>
      <c r="K274" s="232"/>
      <c r="L274" s="237"/>
      <c r="M274" s="238"/>
      <c r="N274" s="239"/>
      <c r="O274" s="239"/>
      <c r="P274" s="239"/>
      <c r="Q274" s="239"/>
      <c r="R274" s="239"/>
      <c r="S274" s="239"/>
      <c r="T274" s="240"/>
      <c r="U274" s="13"/>
      <c r="V274" s="13"/>
      <c r="W274" s="13"/>
      <c r="X274" s="13"/>
      <c r="Y274" s="13"/>
      <c r="Z274" s="13"/>
      <c r="AA274" s="13"/>
      <c r="AB274" s="13"/>
      <c r="AC274" s="13"/>
      <c r="AD274" s="13"/>
      <c r="AE274" s="13"/>
      <c r="AT274" s="241" t="s">
        <v>142</v>
      </c>
      <c r="AU274" s="241" t="s">
        <v>84</v>
      </c>
      <c r="AV274" s="13" t="s">
        <v>82</v>
      </c>
      <c r="AW274" s="13" t="s">
        <v>30</v>
      </c>
      <c r="AX274" s="13" t="s">
        <v>74</v>
      </c>
      <c r="AY274" s="241" t="s">
        <v>132</v>
      </c>
    </row>
    <row r="275" s="14" customFormat="1">
      <c r="A275" s="14"/>
      <c r="B275" s="242"/>
      <c r="C275" s="243"/>
      <c r="D275" s="233" t="s">
        <v>142</v>
      </c>
      <c r="E275" s="244" t="s">
        <v>1</v>
      </c>
      <c r="F275" s="245" t="s">
        <v>386</v>
      </c>
      <c r="G275" s="243"/>
      <c r="H275" s="246">
        <v>34.560000000000002</v>
      </c>
      <c r="I275" s="247"/>
      <c r="J275" s="243"/>
      <c r="K275" s="243"/>
      <c r="L275" s="248"/>
      <c r="M275" s="249"/>
      <c r="N275" s="250"/>
      <c r="O275" s="250"/>
      <c r="P275" s="250"/>
      <c r="Q275" s="250"/>
      <c r="R275" s="250"/>
      <c r="S275" s="250"/>
      <c r="T275" s="251"/>
      <c r="U275" s="14"/>
      <c r="V275" s="14"/>
      <c r="W275" s="14"/>
      <c r="X275" s="14"/>
      <c r="Y275" s="14"/>
      <c r="Z275" s="14"/>
      <c r="AA275" s="14"/>
      <c r="AB275" s="14"/>
      <c r="AC275" s="14"/>
      <c r="AD275" s="14"/>
      <c r="AE275" s="14"/>
      <c r="AT275" s="252" t="s">
        <v>142</v>
      </c>
      <c r="AU275" s="252" t="s">
        <v>84</v>
      </c>
      <c r="AV275" s="14" t="s">
        <v>84</v>
      </c>
      <c r="AW275" s="14" t="s">
        <v>30</v>
      </c>
      <c r="AX275" s="14" t="s">
        <v>74</v>
      </c>
      <c r="AY275" s="252" t="s">
        <v>132</v>
      </c>
    </row>
    <row r="276" s="13" customFormat="1">
      <c r="A276" s="13"/>
      <c r="B276" s="231"/>
      <c r="C276" s="232"/>
      <c r="D276" s="233" t="s">
        <v>142</v>
      </c>
      <c r="E276" s="234" t="s">
        <v>1</v>
      </c>
      <c r="F276" s="235" t="s">
        <v>249</v>
      </c>
      <c r="G276" s="232"/>
      <c r="H276" s="234" t="s">
        <v>1</v>
      </c>
      <c r="I276" s="236"/>
      <c r="J276" s="232"/>
      <c r="K276" s="232"/>
      <c r="L276" s="237"/>
      <c r="M276" s="238"/>
      <c r="N276" s="239"/>
      <c r="O276" s="239"/>
      <c r="P276" s="239"/>
      <c r="Q276" s="239"/>
      <c r="R276" s="239"/>
      <c r="S276" s="239"/>
      <c r="T276" s="240"/>
      <c r="U276" s="13"/>
      <c r="V276" s="13"/>
      <c r="W276" s="13"/>
      <c r="X276" s="13"/>
      <c r="Y276" s="13"/>
      <c r="Z276" s="13"/>
      <c r="AA276" s="13"/>
      <c r="AB276" s="13"/>
      <c r="AC276" s="13"/>
      <c r="AD276" s="13"/>
      <c r="AE276" s="13"/>
      <c r="AT276" s="241" t="s">
        <v>142</v>
      </c>
      <c r="AU276" s="241" t="s">
        <v>84</v>
      </c>
      <c r="AV276" s="13" t="s">
        <v>82</v>
      </c>
      <c r="AW276" s="13" t="s">
        <v>30</v>
      </c>
      <c r="AX276" s="13" t="s">
        <v>74</v>
      </c>
      <c r="AY276" s="241" t="s">
        <v>132</v>
      </c>
    </row>
    <row r="277" s="14" customFormat="1">
      <c r="A277" s="14"/>
      <c r="B277" s="242"/>
      <c r="C277" s="243"/>
      <c r="D277" s="233" t="s">
        <v>142</v>
      </c>
      <c r="E277" s="244" t="s">
        <v>1</v>
      </c>
      <c r="F277" s="245" t="s">
        <v>387</v>
      </c>
      <c r="G277" s="243"/>
      <c r="H277" s="246">
        <v>25.920000000000002</v>
      </c>
      <c r="I277" s="247"/>
      <c r="J277" s="243"/>
      <c r="K277" s="243"/>
      <c r="L277" s="248"/>
      <c r="M277" s="249"/>
      <c r="N277" s="250"/>
      <c r="O277" s="250"/>
      <c r="P277" s="250"/>
      <c r="Q277" s="250"/>
      <c r="R277" s="250"/>
      <c r="S277" s="250"/>
      <c r="T277" s="251"/>
      <c r="U277" s="14"/>
      <c r="V277" s="14"/>
      <c r="W277" s="14"/>
      <c r="X277" s="14"/>
      <c r="Y277" s="14"/>
      <c r="Z277" s="14"/>
      <c r="AA277" s="14"/>
      <c r="AB277" s="14"/>
      <c r="AC277" s="14"/>
      <c r="AD277" s="14"/>
      <c r="AE277" s="14"/>
      <c r="AT277" s="252" t="s">
        <v>142</v>
      </c>
      <c r="AU277" s="252" t="s">
        <v>84</v>
      </c>
      <c r="AV277" s="14" t="s">
        <v>84</v>
      </c>
      <c r="AW277" s="14" t="s">
        <v>30</v>
      </c>
      <c r="AX277" s="14" t="s">
        <v>74</v>
      </c>
      <c r="AY277" s="252" t="s">
        <v>132</v>
      </c>
    </row>
    <row r="278" s="15" customFormat="1">
      <c r="A278" s="15"/>
      <c r="B278" s="253"/>
      <c r="C278" s="254"/>
      <c r="D278" s="233" t="s">
        <v>142</v>
      </c>
      <c r="E278" s="255" t="s">
        <v>1</v>
      </c>
      <c r="F278" s="256" t="s">
        <v>147</v>
      </c>
      <c r="G278" s="254"/>
      <c r="H278" s="257">
        <v>60.480000000000004</v>
      </c>
      <c r="I278" s="258"/>
      <c r="J278" s="254"/>
      <c r="K278" s="254"/>
      <c r="L278" s="259"/>
      <c r="M278" s="260"/>
      <c r="N278" s="261"/>
      <c r="O278" s="261"/>
      <c r="P278" s="261"/>
      <c r="Q278" s="261"/>
      <c r="R278" s="261"/>
      <c r="S278" s="261"/>
      <c r="T278" s="262"/>
      <c r="U278" s="15"/>
      <c r="V278" s="15"/>
      <c r="W278" s="15"/>
      <c r="X278" s="15"/>
      <c r="Y278" s="15"/>
      <c r="Z278" s="15"/>
      <c r="AA278" s="15"/>
      <c r="AB278" s="15"/>
      <c r="AC278" s="15"/>
      <c r="AD278" s="15"/>
      <c r="AE278" s="15"/>
      <c r="AT278" s="263" t="s">
        <v>142</v>
      </c>
      <c r="AU278" s="263" t="s">
        <v>84</v>
      </c>
      <c r="AV278" s="15" t="s">
        <v>140</v>
      </c>
      <c r="AW278" s="15" t="s">
        <v>30</v>
      </c>
      <c r="AX278" s="15" t="s">
        <v>82</v>
      </c>
      <c r="AY278" s="263" t="s">
        <v>132</v>
      </c>
    </row>
    <row r="279" s="2" customFormat="1" ht="24.15" customHeight="1">
      <c r="A279" s="38"/>
      <c r="B279" s="39"/>
      <c r="C279" s="218" t="s">
        <v>388</v>
      </c>
      <c r="D279" s="218" t="s">
        <v>135</v>
      </c>
      <c r="E279" s="219" t="s">
        <v>389</v>
      </c>
      <c r="F279" s="220" t="s">
        <v>390</v>
      </c>
      <c r="G279" s="221" t="s">
        <v>163</v>
      </c>
      <c r="H279" s="222">
        <v>1.222</v>
      </c>
      <c r="I279" s="223"/>
      <c r="J279" s="224">
        <f>ROUND(I279*H279,2)</f>
        <v>0</v>
      </c>
      <c r="K279" s="220" t="s">
        <v>139</v>
      </c>
      <c r="L279" s="44"/>
      <c r="M279" s="225" t="s">
        <v>1</v>
      </c>
      <c r="N279" s="226" t="s">
        <v>39</v>
      </c>
      <c r="O279" s="91"/>
      <c r="P279" s="227">
        <f>O279*H279</f>
        <v>0</v>
      </c>
      <c r="Q279" s="227">
        <v>0</v>
      </c>
      <c r="R279" s="227">
        <f>Q279*H279</f>
        <v>0</v>
      </c>
      <c r="S279" s="227">
        <v>0</v>
      </c>
      <c r="T279" s="228">
        <f>S279*H279</f>
        <v>0</v>
      </c>
      <c r="U279" s="38"/>
      <c r="V279" s="38"/>
      <c r="W279" s="38"/>
      <c r="X279" s="38"/>
      <c r="Y279" s="38"/>
      <c r="Z279" s="38"/>
      <c r="AA279" s="38"/>
      <c r="AB279" s="38"/>
      <c r="AC279" s="38"/>
      <c r="AD279" s="38"/>
      <c r="AE279" s="38"/>
      <c r="AR279" s="229" t="s">
        <v>186</v>
      </c>
      <c r="AT279" s="229" t="s">
        <v>135</v>
      </c>
      <c r="AU279" s="229" t="s">
        <v>84</v>
      </c>
      <c r="AY279" s="17" t="s">
        <v>132</v>
      </c>
      <c r="BE279" s="230">
        <f>IF(N279="základní",J279,0)</f>
        <v>0</v>
      </c>
      <c r="BF279" s="230">
        <f>IF(N279="snížená",J279,0)</f>
        <v>0</v>
      </c>
      <c r="BG279" s="230">
        <f>IF(N279="zákl. přenesená",J279,0)</f>
        <v>0</v>
      </c>
      <c r="BH279" s="230">
        <f>IF(N279="sníž. přenesená",J279,0)</f>
        <v>0</v>
      </c>
      <c r="BI279" s="230">
        <f>IF(N279="nulová",J279,0)</f>
        <v>0</v>
      </c>
      <c r="BJ279" s="17" t="s">
        <v>82</v>
      </c>
      <c r="BK279" s="230">
        <f>ROUND(I279*H279,2)</f>
        <v>0</v>
      </c>
      <c r="BL279" s="17" t="s">
        <v>186</v>
      </c>
      <c r="BM279" s="229" t="s">
        <v>391</v>
      </c>
    </row>
    <row r="280" s="2" customFormat="1" ht="24.15" customHeight="1">
      <c r="A280" s="38"/>
      <c r="B280" s="39"/>
      <c r="C280" s="218" t="s">
        <v>392</v>
      </c>
      <c r="D280" s="218" t="s">
        <v>135</v>
      </c>
      <c r="E280" s="219" t="s">
        <v>393</v>
      </c>
      <c r="F280" s="220" t="s">
        <v>394</v>
      </c>
      <c r="G280" s="221" t="s">
        <v>163</v>
      </c>
      <c r="H280" s="222">
        <v>1.222</v>
      </c>
      <c r="I280" s="223"/>
      <c r="J280" s="224">
        <f>ROUND(I280*H280,2)</f>
        <v>0</v>
      </c>
      <c r="K280" s="220" t="s">
        <v>139</v>
      </c>
      <c r="L280" s="44"/>
      <c r="M280" s="225" t="s">
        <v>1</v>
      </c>
      <c r="N280" s="226" t="s">
        <v>39</v>
      </c>
      <c r="O280" s="91"/>
      <c r="P280" s="227">
        <f>O280*H280</f>
        <v>0</v>
      </c>
      <c r="Q280" s="227">
        <v>0</v>
      </c>
      <c r="R280" s="227">
        <f>Q280*H280</f>
        <v>0</v>
      </c>
      <c r="S280" s="227">
        <v>0</v>
      </c>
      <c r="T280" s="228">
        <f>S280*H280</f>
        <v>0</v>
      </c>
      <c r="U280" s="38"/>
      <c r="V280" s="38"/>
      <c r="W280" s="38"/>
      <c r="X280" s="38"/>
      <c r="Y280" s="38"/>
      <c r="Z280" s="38"/>
      <c r="AA280" s="38"/>
      <c r="AB280" s="38"/>
      <c r="AC280" s="38"/>
      <c r="AD280" s="38"/>
      <c r="AE280" s="38"/>
      <c r="AR280" s="229" t="s">
        <v>186</v>
      </c>
      <c r="AT280" s="229" t="s">
        <v>135</v>
      </c>
      <c r="AU280" s="229" t="s">
        <v>84</v>
      </c>
      <c r="AY280" s="17" t="s">
        <v>132</v>
      </c>
      <c r="BE280" s="230">
        <f>IF(N280="základní",J280,0)</f>
        <v>0</v>
      </c>
      <c r="BF280" s="230">
        <f>IF(N280="snížená",J280,0)</f>
        <v>0</v>
      </c>
      <c r="BG280" s="230">
        <f>IF(N280="zákl. přenesená",J280,0)</f>
        <v>0</v>
      </c>
      <c r="BH280" s="230">
        <f>IF(N280="sníž. přenesená",J280,0)</f>
        <v>0</v>
      </c>
      <c r="BI280" s="230">
        <f>IF(N280="nulová",J280,0)</f>
        <v>0</v>
      </c>
      <c r="BJ280" s="17" t="s">
        <v>82</v>
      </c>
      <c r="BK280" s="230">
        <f>ROUND(I280*H280,2)</f>
        <v>0</v>
      </c>
      <c r="BL280" s="17" t="s">
        <v>186</v>
      </c>
      <c r="BM280" s="229" t="s">
        <v>395</v>
      </c>
    </row>
    <row r="281" s="12" customFormat="1" ht="22.8" customHeight="1">
      <c r="A281" s="12"/>
      <c r="B281" s="202"/>
      <c r="C281" s="203"/>
      <c r="D281" s="204" t="s">
        <v>73</v>
      </c>
      <c r="E281" s="216" t="s">
        <v>190</v>
      </c>
      <c r="F281" s="216" t="s">
        <v>191</v>
      </c>
      <c r="G281" s="203"/>
      <c r="H281" s="203"/>
      <c r="I281" s="206"/>
      <c r="J281" s="217">
        <f>BK281</f>
        <v>0</v>
      </c>
      <c r="K281" s="203"/>
      <c r="L281" s="208"/>
      <c r="M281" s="209"/>
      <c r="N281" s="210"/>
      <c r="O281" s="210"/>
      <c r="P281" s="211">
        <f>P282</f>
        <v>0</v>
      </c>
      <c r="Q281" s="210"/>
      <c r="R281" s="211">
        <f>R282</f>
        <v>0</v>
      </c>
      <c r="S281" s="210"/>
      <c r="T281" s="212">
        <f>T282</f>
        <v>0</v>
      </c>
      <c r="U281" s="12"/>
      <c r="V281" s="12"/>
      <c r="W281" s="12"/>
      <c r="X281" s="12"/>
      <c r="Y281" s="12"/>
      <c r="Z281" s="12"/>
      <c r="AA281" s="12"/>
      <c r="AB281" s="12"/>
      <c r="AC281" s="12"/>
      <c r="AD281" s="12"/>
      <c r="AE281" s="12"/>
      <c r="AR281" s="213" t="s">
        <v>84</v>
      </c>
      <c r="AT281" s="214" t="s">
        <v>73</v>
      </c>
      <c r="AU281" s="214" t="s">
        <v>82</v>
      </c>
      <c r="AY281" s="213" t="s">
        <v>132</v>
      </c>
      <c r="BK281" s="215">
        <f>BK282</f>
        <v>0</v>
      </c>
    </row>
    <row r="282" s="2" customFormat="1" ht="37.8" customHeight="1">
      <c r="A282" s="38"/>
      <c r="B282" s="39"/>
      <c r="C282" s="218" t="s">
        <v>294</v>
      </c>
      <c r="D282" s="218" t="s">
        <v>135</v>
      </c>
      <c r="E282" s="219" t="s">
        <v>396</v>
      </c>
      <c r="F282" s="220" t="s">
        <v>397</v>
      </c>
      <c r="G282" s="221" t="s">
        <v>205</v>
      </c>
      <c r="H282" s="222">
        <v>2</v>
      </c>
      <c r="I282" s="223"/>
      <c r="J282" s="224">
        <f>ROUND(I282*H282,2)</f>
        <v>0</v>
      </c>
      <c r="K282" s="220" t="s">
        <v>1</v>
      </c>
      <c r="L282" s="44"/>
      <c r="M282" s="225" t="s">
        <v>1</v>
      </c>
      <c r="N282" s="226" t="s">
        <v>39</v>
      </c>
      <c r="O282" s="91"/>
      <c r="P282" s="227">
        <f>O282*H282</f>
        <v>0</v>
      </c>
      <c r="Q282" s="227">
        <v>0</v>
      </c>
      <c r="R282" s="227">
        <f>Q282*H282</f>
        <v>0</v>
      </c>
      <c r="S282" s="227">
        <v>0</v>
      </c>
      <c r="T282" s="228">
        <f>S282*H282</f>
        <v>0</v>
      </c>
      <c r="U282" s="38"/>
      <c r="V282" s="38"/>
      <c r="W282" s="38"/>
      <c r="X282" s="38"/>
      <c r="Y282" s="38"/>
      <c r="Z282" s="38"/>
      <c r="AA282" s="38"/>
      <c r="AB282" s="38"/>
      <c r="AC282" s="38"/>
      <c r="AD282" s="38"/>
      <c r="AE282" s="38"/>
      <c r="AR282" s="229" t="s">
        <v>186</v>
      </c>
      <c r="AT282" s="229" t="s">
        <v>135</v>
      </c>
      <c r="AU282" s="229" t="s">
        <v>84</v>
      </c>
      <c r="AY282" s="17" t="s">
        <v>132</v>
      </c>
      <c r="BE282" s="230">
        <f>IF(N282="základní",J282,0)</f>
        <v>0</v>
      </c>
      <c r="BF282" s="230">
        <f>IF(N282="snížená",J282,0)</f>
        <v>0</v>
      </c>
      <c r="BG282" s="230">
        <f>IF(N282="zákl. přenesená",J282,0)</f>
        <v>0</v>
      </c>
      <c r="BH282" s="230">
        <f>IF(N282="sníž. přenesená",J282,0)</f>
        <v>0</v>
      </c>
      <c r="BI282" s="230">
        <f>IF(N282="nulová",J282,0)</f>
        <v>0</v>
      </c>
      <c r="BJ282" s="17" t="s">
        <v>82</v>
      </c>
      <c r="BK282" s="230">
        <f>ROUND(I282*H282,2)</f>
        <v>0</v>
      </c>
      <c r="BL282" s="17" t="s">
        <v>186</v>
      </c>
      <c r="BM282" s="229" t="s">
        <v>398</v>
      </c>
    </row>
    <row r="283" s="12" customFormat="1" ht="22.8" customHeight="1">
      <c r="A283" s="12"/>
      <c r="B283" s="202"/>
      <c r="C283" s="203"/>
      <c r="D283" s="204" t="s">
        <v>73</v>
      </c>
      <c r="E283" s="216" t="s">
        <v>399</v>
      </c>
      <c r="F283" s="216" t="s">
        <v>400</v>
      </c>
      <c r="G283" s="203"/>
      <c r="H283" s="203"/>
      <c r="I283" s="206"/>
      <c r="J283" s="217">
        <f>BK283</f>
        <v>0</v>
      </c>
      <c r="K283" s="203"/>
      <c r="L283" s="208"/>
      <c r="M283" s="209"/>
      <c r="N283" s="210"/>
      <c r="O283" s="210"/>
      <c r="P283" s="211">
        <f>SUM(P284:P286)</f>
        <v>0</v>
      </c>
      <c r="Q283" s="210"/>
      <c r="R283" s="211">
        <f>SUM(R284:R286)</f>
        <v>0</v>
      </c>
      <c r="S283" s="210"/>
      <c r="T283" s="212">
        <f>SUM(T284:T286)</f>
        <v>0</v>
      </c>
      <c r="U283" s="12"/>
      <c r="V283" s="12"/>
      <c r="W283" s="12"/>
      <c r="X283" s="12"/>
      <c r="Y283" s="12"/>
      <c r="Z283" s="12"/>
      <c r="AA283" s="12"/>
      <c r="AB283" s="12"/>
      <c r="AC283" s="12"/>
      <c r="AD283" s="12"/>
      <c r="AE283" s="12"/>
      <c r="AR283" s="213" t="s">
        <v>84</v>
      </c>
      <c r="AT283" s="214" t="s">
        <v>73</v>
      </c>
      <c r="AU283" s="214" t="s">
        <v>82</v>
      </c>
      <c r="AY283" s="213" t="s">
        <v>132</v>
      </c>
      <c r="BK283" s="215">
        <f>SUM(BK284:BK286)</f>
        <v>0</v>
      </c>
    </row>
    <row r="284" s="2" customFormat="1" ht="33" customHeight="1">
      <c r="A284" s="38"/>
      <c r="B284" s="39"/>
      <c r="C284" s="218" t="s">
        <v>401</v>
      </c>
      <c r="D284" s="218" t="s">
        <v>135</v>
      </c>
      <c r="E284" s="219" t="s">
        <v>402</v>
      </c>
      <c r="F284" s="220" t="s">
        <v>403</v>
      </c>
      <c r="G284" s="221" t="s">
        <v>205</v>
      </c>
      <c r="H284" s="222">
        <v>2</v>
      </c>
      <c r="I284" s="223"/>
      <c r="J284" s="224">
        <f>ROUND(I284*H284,2)</f>
        <v>0</v>
      </c>
      <c r="K284" s="220" t="s">
        <v>1</v>
      </c>
      <c r="L284" s="44"/>
      <c r="M284" s="225" t="s">
        <v>1</v>
      </c>
      <c r="N284" s="226" t="s">
        <v>39</v>
      </c>
      <c r="O284" s="91"/>
      <c r="P284" s="227">
        <f>O284*H284</f>
        <v>0</v>
      </c>
      <c r="Q284" s="227">
        <v>0</v>
      </c>
      <c r="R284" s="227">
        <f>Q284*H284</f>
        <v>0</v>
      </c>
      <c r="S284" s="227">
        <v>0</v>
      </c>
      <c r="T284" s="228">
        <f>S284*H284</f>
        <v>0</v>
      </c>
      <c r="U284" s="38"/>
      <c r="V284" s="38"/>
      <c r="W284" s="38"/>
      <c r="X284" s="38"/>
      <c r="Y284" s="38"/>
      <c r="Z284" s="38"/>
      <c r="AA284" s="38"/>
      <c r="AB284" s="38"/>
      <c r="AC284" s="38"/>
      <c r="AD284" s="38"/>
      <c r="AE284" s="38"/>
      <c r="AR284" s="229" t="s">
        <v>186</v>
      </c>
      <c r="AT284" s="229" t="s">
        <v>135</v>
      </c>
      <c r="AU284" s="229" t="s">
        <v>84</v>
      </c>
      <c r="AY284" s="17" t="s">
        <v>132</v>
      </c>
      <c r="BE284" s="230">
        <f>IF(N284="základní",J284,0)</f>
        <v>0</v>
      </c>
      <c r="BF284" s="230">
        <f>IF(N284="snížená",J284,0)</f>
        <v>0</v>
      </c>
      <c r="BG284" s="230">
        <f>IF(N284="zákl. přenesená",J284,0)</f>
        <v>0</v>
      </c>
      <c r="BH284" s="230">
        <f>IF(N284="sníž. přenesená",J284,0)</f>
        <v>0</v>
      </c>
      <c r="BI284" s="230">
        <f>IF(N284="nulová",J284,0)</f>
        <v>0</v>
      </c>
      <c r="BJ284" s="17" t="s">
        <v>82</v>
      </c>
      <c r="BK284" s="230">
        <f>ROUND(I284*H284,2)</f>
        <v>0</v>
      </c>
      <c r="BL284" s="17" t="s">
        <v>186</v>
      </c>
      <c r="BM284" s="229" t="s">
        <v>404</v>
      </c>
    </row>
    <row r="285" s="2" customFormat="1" ht="37.8" customHeight="1">
      <c r="A285" s="38"/>
      <c r="B285" s="39"/>
      <c r="C285" s="218" t="s">
        <v>405</v>
      </c>
      <c r="D285" s="218" t="s">
        <v>135</v>
      </c>
      <c r="E285" s="219" t="s">
        <v>406</v>
      </c>
      <c r="F285" s="220" t="s">
        <v>407</v>
      </c>
      <c r="G285" s="221" t="s">
        <v>205</v>
      </c>
      <c r="H285" s="222">
        <v>1</v>
      </c>
      <c r="I285" s="223"/>
      <c r="J285" s="224">
        <f>ROUND(I285*H285,2)</f>
        <v>0</v>
      </c>
      <c r="K285" s="220" t="s">
        <v>1</v>
      </c>
      <c r="L285" s="44"/>
      <c r="M285" s="225" t="s">
        <v>1</v>
      </c>
      <c r="N285" s="226" t="s">
        <v>39</v>
      </c>
      <c r="O285" s="91"/>
      <c r="P285" s="227">
        <f>O285*H285</f>
        <v>0</v>
      </c>
      <c r="Q285" s="227">
        <v>0</v>
      </c>
      <c r="R285" s="227">
        <f>Q285*H285</f>
        <v>0</v>
      </c>
      <c r="S285" s="227">
        <v>0</v>
      </c>
      <c r="T285" s="228">
        <f>S285*H285</f>
        <v>0</v>
      </c>
      <c r="U285" s="38"/>
      <c r="V285" s="38"/>
      <c r="W285" s="38"/>
      <c r="X285" s="38"/>
      <c r="Y285" s="38"/>
      <c r="Z285" s="38"/>
      <c r="AA285" s="38"/>
      <c r="AB285" s="38"/>
      <c r="AC285" s="38"/>
      <c r="AD285" s="38"/>
      <c r="AE285" s="38"/>
      <c r="AR285" s="229" t="s">
        <v>186</v>
      </c>
      <c r="AT285" s="229" t="s">
        <v>135</v>
      </c>
      <c r="AU285" s="229" t="s">
        <v>84</v>
      </c>
      <c r="AY285" s="17" t="s">
        <v>132</v>
      </c>
      <c r="BE285" s="230">
        <f>IF(N285="základní",J285,0)</f>
        <v>0</v>
      </c>
      <c r="BF285" s="230">
        <f>IF(N285="snížená",J285,0)</f>
        <v>0</v>
      </c>
      <c r="BG285" s="230">
        <f>IF(N285="zákl. přenesená",J285,0)</f>
        <v>0</v>
      </c>
      <c r="BH285" s="230">
        <f>IF(N285="sníž. přenesená",J285,0)</f>
        <v>0</v>
      </c>
      <c r="BI285" s="230">
        <f>IF(N285="nulová",J285,0)</f>
        <v>0</v>
      </c>
      <c r="BJ285" s="17" t="s">
        <v>82</v>
      </c>
      <c r="BK285" s="230">
        <f>ROUND(I285*H285,2)</f>
        <v>0</v>
      </c>
      <c r="BL285" s="17" t="s">
        <v>186</v>
      </c>
      <c r="BM285" s="229" t="s">
        <v>408</v>
      </c>
    </row>
    <row r="286" s="2" customFormat="1" ht="37.8" customHeight="1">
      <c r="A286" s="38"/>
      <c r="B286" s="39"/>
      <c r="C286" s="218" t="s">
        <v>409</v>
      </c>
      <c r="D286" s="218" t="s">
        <v>135</v>
      </c>
      <c r="E286" s="219" t="s">
        <v>410</v>
      </c>
      <c r="F286" s="220" t="s">
        <v>411</v>
      </c>
      <c r="G286" s="221" t="s">
        <v>205</v>
      </c>
      <c r="H286" s="222">
        <v>1</v>
      </c>
      <c r="I286" s="223"/>
      <c r="J286" s="224">
        <f>ROUND(I286*H286,2)</f>
        <v>0</v>
      </c>
      <c r="K286" s="220" t="s">
        <v>1</v>
      </c>
      <c r="L286" s="44"/>
      <c r="M286" s="225" t="s">
        <v>1</v>
      </c>
      <c r="N286" s="226" t="s">
        <v>39</v>
      </c>
      <c r="O286" s="91"/>
      <c r="P286" s="227">
        <f>O286*H286</f>
        <v>0</v>
      </c>
      <c r="Q286" s="227">
        <v>0</v>
      </c>
      <c r="R286" s="227">
        <f>Q286*H286</f>
        <v>0</v>
      </c>
      <c r="S286" s="227">
        <v>0</v>
      </c>
      <c r="T286" s="228">
        <f>S286*H286</f>
        <v>0</v>
      </c>
      <c r="U286" s="38"/>
      <c r="V286" s="38"/>
      <c r="W286" s="38"/>
      <c r="X286" s="38"/>
      <c r="Y286" s="38"/>
      <c r="Z286" s="38"/>
      <c r="AA286" s="38"/>
      <c r="AB286" s="38"/>
      <c r="AC286" s="38"/>
      <c r="AD286" s="38"/>
      <c r="AE286" s="38"/>
      <c r="AR286" s="229" t="s">
        <v>186</v>
      </c>
      <c r="AT286" s="229" t="s">
        <v>135</v>
      </c>
      <c r="AU286" s="229" t="s">
        <v>84</v>
      </c>
      <c r="AY286" s="17" t="s">
        <v>132</v>
      </c>
      <c r="BE286" s="230">
        <f>IF(N286="základní",J286,0)</f>
        <v>0</v>
      </c>
      <c r="BF286" s="230">
        <f>IF(N286="snížená",J286,0)</f>
        <v>0</v>
      </c>
      <c r="BG286" s="230">
        <f>IF(N286="zákl. přenesená",J286,0)</f>
        <v>0</v>
      </c>
      <c r="BH286" s="230">
        <f>IF(N286="sníž. přenesená",J286,0)</f>
        <v>0</v>
      </c>
      <c r="BI286" s="230">
        <f>IF(N286="nulová",J286,0)</f>
        <v>0</v>
      </c>
      <c r="BJ286" s="17" t="s">
        <v>82</v>
      </c>
      <c r="BK286" s="230">
        <f>ROUND(I286*H286,2)</f>
        <v>0</v>
      </c>
      <c r="BL286" s="17" t="s">
        <v>186</v>
      </c>
      <c r="BM286" s="229" t="s">
        <v>412</v>
      </c>
    </row>
    <row r="287" s="12" customFormat="1" ht="22.8" customHeight="1">
      <c r="A287" s="12"/>
      <c r="B287" s="202"/>
      <c r="C287" s="203"/>
      <c r="D287" s="204" t="s">
        <v>73</v>
      </c>
      <c r="E287" s="216" t="s">
        <v>208</v>
      </c>
      <c r="F287" s="216" t="s">
        <v>209</v>
      </c>
      <c r="G287" s="203"/>
      <c r="H287" s="203"/>
      <c r="I287" s="206"/>
      <c r="J287" s="217">
        <f>BK287</f>
        <v>0</v>
      </c>
      <c r="K287" s="203"/>
      <c r="L287" s="208"/>
      <c r="M287" s="209"/>
      <c r="N287" s="210"/>
      <c r="O287" s="210"/>
      <c r="P287" s="211">
        <f>SUM(P288:P308)</f>
        <v>0</v>
      </c>
      <c r="Q287" s="210"/>
      <c r="R287" s="211">
        <f>SUM(R288:R308)</f>
        <v>0.62754179999999993</v>
      </c>
      <c r="S287" s="210"/>
      <c r="T287" s="212">
        <f>SUM(T288:T308)</f>
        <v>0</v>
      </c>
      <c r="U287" s="12"/>
      <c r="V287" s="12"/>
      <c r="W287" s="12"/>
      <c r="X287" s="12"/>
      <c r="Y287" s="12"/>
      <c r="Z287" s="12"/>
      <c r="AA287" s="12"/>
      <c r="AB287" s="12"/>
      <c r="AC287" s="12"/>
      <c r="AD287" s="12"/>
      <c r="AE287" s="12"/>
      <c r="AR287" s="213" t="s">
        <v>84</v>
      </c>
      <c r="AT287" s="214" t="s">
        <v>73</v>
      </c>
      <c r="AU287" s="214" t="s">
        <v>82</v>
      </c>
      <c r="AY287" s="213" t="s">
        <v>132</v>
      </c>
      <c r="BK287" s="215">
        <f>SUM(BK288:BK308)</f>
        <v>0</v>
      </c>
    </row>
    <row r="288" s="2" customFormat="1" ht="16.5" customHeight="1">
      <c r="A288" s="38"/>
      <c r="B288" s="39"/>
      <c r="C288" s="218" t="s">
        <v>413</v>
      </c>
      <c r="D288" s="218" t="s">
        <v>135</v>
      </c>
      <c r="E288" s="219" t="s">
        <v>414</v>
      </c>
      <c r="F288" s="220" t="s">
        <v>415</v>
      </c>
      <c r="G288" s="221" t="s">
        <v>150</v>
      </c>
      <c r="H288" s="222">
        <v>81.819000000000003</v>
      </c>
      <c r="I288" s="223"/>
      <c r="J288" s="224">
        <f>ROUND(I288*H288,2)</f>
        <v>0</v>
      </c>
      <c r="K288" s="220" t="s">
        <v>139</v>
      </c>
      <c r="L288" s="44"/>
      <c r="M288" s="225" t="s">
        <v>1</v>
      </c>
      <c r="N288" s="226" t="s">
        <v>39</v>
      </c>
      <c r="O288" s="91"/>
      <c r="P288" s="227">
        <f>O288*H288</f>
        <v>0</v>
      </c>
      <c r="Q288" s="227">
        <v>0</v>
      </c>
      <c r="R288" s="227">
        <f>Q288*H288</f>
        <v>0</v>
      </c>
      <c r="S288" s="227">
        <v>0</v>
      </c>
      <c r="T288" s="228">
        <f>S288*H288</f>
        <v>0</v>
      </c>
      <c r="U288" s="38"/>
      <c r="V288" s="38"/>
      <c r="W288" s="38"/>
      <c r="X288" s="38"/>
      <c r="Y288" s="38"/>
      <c r="Z288" s="38"/>
      <c r="AA288" s="38"/>
      <c r="AB288" s="38"/>
      <c r="AC288" s="38"/>
      <c r="AD288" s="38"/>
      <c r="AE288" s="38"/>
      <c r="AR288" s="229" t="s">
        <v>186</v>
      </c>
      <c r="AT288" s="229" t="s">
        <v>135</v>
      </c>
      <c r="AU288" s="229" t="s">
        <v>84</v>
      </c>
      <c r="AY288" s="17" t="s">
        <v>132</v>
      </c>
      <c r="BE288" s="230">
        <f>IF(N288="základní",J288,0)</f>
        <v>0</v>
      </c>
      <c r="BF288" s="230">
        <f>IF(N288="snížená",J288,0)</f>
        <v>0</v>
      </c>
      <c r="BG288" s="230">
        <f>IF(N288="zákl. přenesená",J288,0)</f>
        <v>0</v>
      </c>
      <c r="BH288" s="230">
        <f>IF(N288="sníž. přenesená",J288,0)</f>
        <v>0</v>
      </c>
      <c r="BI288" s="230">
        <f>IF(N288="nulová",J288,0)</f>
        <v>0</v>
      </c>
      <c r="BJ288" s="17" t="s">
        <v>82</v>
      </c>
      <c r="BK288" s="230">
        <f>ROUND(I288*H288,2)</f>
        <v>0</v>
      </c>
      <c r="BL288" s="17" t="s">
        <v>186</v>
      </c>
      <c r="BM288" s="229" t="s">
        <v>416</v>
      </c>
    </row>
    <row r="289" s="13" customFormat="1">
      <c r="A289" s="13"/>
      <c r="B289" s="231"/>
      <c r="C289" s="232"/>
      <c r="D289" s="233" t="s">
        <v>142</v>
      </c>
      <c r="E289" s="234" t="s">
        <v>1</v>
      </c>
      <c r="F289" s="235" t="s">
        <v>245</v>
      </c>
      <c r="G289" s="232"/>
      <c r="H289" s="234" t="s">
        <v>1</v>
      </c>
      <c r="I289" s="236"/>
      <c r="J289" s="232"/>
      <c r="K289" s="232"/>
      <c r="L289" s="237"/>
      <c r="M289" s="238"/>
      <c r="N289" s="239"/>
      <c r="O289" s="239"/>
      <c r="P289" s="239"/>
      <c r="Q289" s="239"/>
      <c r="R289" s="239"/>
      <c r="S289" s="239"/>
      <c r="T289" s="240"/>
      <c r="U289" s="13"/>
      <c r="V289" s="13"/>
      <c r="W289" s="13"/>
      <c r="X289" s="13"/>
      <c r="Y289" s="13"/>
      <c r="Z289" s="13"/>
      <c r="AA289" s="13"/>
      <c r="AB289" s="13"/>
      <c r="AC289" s="13"/>
      <c r="AD289" s="13"/>
      <c r="AE289" s="13"/>
      <c r="AT289" s="241" t="s">
        <v>142</v>
      </c>
      <c r="AU289" s="241" t="s">
        <v>84</v>
      </c>
      <c r="AV289" s="13" t="s">
        <v>82</v>
      </c>
      <c r="AW289" s="13" t="s">
        <v>30</v>
      </c>
      <c r="AX289" s="13" t="s">
        <v>74</v>
      </c>
      <c r="AY289" s="241" t="s">
        <v>132</v>
      </c>
    </row>
    <row r="290" s="13" customFormat="1">
      <c r="A290" s="13"/>
      <c r="B290" s="231"/>
      <c r="C290" s="232"/>
      <c r="D290" s="233" t="s">
        <v>142</v>
      </c>
      <c r="E290" s="234" t="s">
        <v>1</v>
      </c>
      <c r="F290" s="235" t="s">
        <v>246</v>
      </c>
      <c r="G290" s="232"/>
      <c r="H290" s="234" t="s">
        <v>1</v>
      </c>
      <c r="I290" s="236"/>
      <c r="J290" s="232"/>
      <c r="K290" s="232"/>
      <c r="L290" s="237"/>
      <c r="M290" s="238"/>
      <c r="N290" s="239"/>
      <c r="O290" s="239"/>
      <c r="P290" s="239"/>
      <c r="Q290" s="239"/>
      <c r="R290" s="239"/>
      <c r="S290" s="239"/>
      <c r="T290" s="240"/>
      <c r="U290" s="13"/>
      <c r="V290" s="13"/>
      <c r="W290" s="13"/>
      <c r="X290" s="13"/>
      <c r="Y290" s="13"/>
      <c r="Z290" s="13"/>
      <c r="AA290" s="13"/>
      <c r="AB290" s="13"/>
      <c r="AC290" s="13"/>
      <c r="AD290" s="13"/>
      <c r="AE290" s="13"/>
      <c r="AT290" s="241" t="s">
        <v>142</v>
      </c>
      <c r="AU290" s="241" t="s">
        <v>84</v>
      </c>
      <c r="AV290" s="13" t="s">
        <v>82</v>
      </c>
      <c r="AW290" s="13" t="s">
        <v>30</v>
      </c>
      <c r="AX290" s="13" t="s">
        <v>74</v>
      </c>
      <c r="AY290" s="241" t="s">
        <v>132</v>
      </c>
    </row>
    <row r="291" s="14" customFormat="1">
      <c r="A291" s="14"/>
      <c r="B291" s="242"/>
      <c r="C291" s="243"/>
      <c r="D291" s="233" t="s">
        <v>142</v>
      </c>
      <c r="E291" s="244" t="s">
        <v>1</v>
      </c>
      <c r="F291" s="245" t="s">
        <v>289</v>
      </c>
      <c r="G291" s="243"/>
      <c r="H291" s="246">
        <v>45.238999999999997</v>
      </c>
      <c r="I291" s="247"/>
      <c r="J291" s="243"/>
      <c r="K291" s="243"/>
      <c r="L291" s="248"/>
      <c r="M291" s="249"/>
      <c r="N291" s="250"/>
      <c r="O291" s="250"/>
      <c r="P291" s="250"/>
      <c r="Q291" s="250"/>
      <c r="R291" s="250"/>
      <c r="S291" s="250"/>
      <c r="T291" s="251"/>
      <c r="U291" s="14"/>
      <c r="V291" s="14"/>
      <c r="W291" s="14"/>
      <c r="X291" s="14"/>
      <c r="Y291" s="14"/>
      <c r="Z291" s="14"/>
      <c r="AA291" s="14"/>
      <c r="AB291" s="14"/>
      <c r="AC291" s="14"/>
      <c r="AD291" s="14"/>
      <c r="AE291" s="14"/>
      <c r="AT291" s="252" t="s">
        <v>142</v>
      </c>
      <c r="AU291" s="252" t="s">
        <v>84</v>
      </c>
      <c r="AV291" s="14" t="s">
        <v>84</v>
      </c>
      <c r="AW291" s="14" t="s">
        <v>30</v>
      </c>
      <c r="AX291" s="14" t="s">
        <v>74</v>
      </c>
      <c r="AY291" s="252" t="s">
        <v>132</v>
      </c>
    </row>
    <row r="292" s="13" customFormat="1">
      <c r="A292" s="13"/>
      <c r="B292" s="231"/>
      <c r="C292" s="232"/>
      <c r="D292" s="233" t="s">
        <v>142</v>
      </c>
      <c r="E292" s="234" t="s">
        <v>1</v>
      </c>
      <c r="F292" s="235" t="s">
        <v>249</v>
      </c>
      <c r="G292" s="232"/>
      <c r="H292" s="234" t="s">
        <v>1</v>
      </c>
      <c r="I292" s="236"/>
      <c r="J292" s="232"/>
      <c r="K292" s="232"/>
      <c r="L292" s="237"/>
      <c r="M292" s="238"/>
      <c r="N292" s="239"/>
      <c r="O292" s="239"/>
      <c r="P292" s="239"/>
      <c r="Q292" s="239"/>
      <c r="R292" s="239"/>
      <c r="S292" s="239"/>
      <c r="T292" s="240"/>
      <c r="U292" s="13"/>
      <c r="V292" s="13"/>
      <c r="W292" s="13"/>
      <c r="X292" s="13"/>
      <c r="Y292" s="13"/>
      <c r="Z292" s="13"/>
      <c r="AA292" s="13"/>
      <c r="AB292" s="13"/>
      <c r="AC292" s="13"/>
      <c r="AD292" s="13"/>
      <c r="AE292" s="13"/>
      <c r="AT292" s="241" t="s">
        <v>142</v>
      </c>
      <c r="AU292" s="241" t="s">
        <v>84</v>
      </c>
      <c r="AV292" s="13" t="s">
        <v>82</v>
      </c>
      <c r="AW292" s="13" t="s">
        <v>30</v>
      </c>
      <c r="AX292" s="13" t="s">
        <v>74</v>
      </c>
      <c r="AY292" s="241" t="s">
        <v>132</v>
      </c>
    </row>
    <row r="293" s="14" customFormat="1">
      <c r="A293" s="14"/>
      <c r="B293" s="242"/>
      <c r="C293" s="243"/>
      <c r="D293" s="233" t="s">
        <v>142</v>
      </c>
      <c r="E293" s="244" t="s">
        <v>1</v>
      </c>
      <c r="F293" s="245" t="s">
        <v>290</v>
      </c>
      <c r="G293" s="243"/>
      <c r="H293" s="246">
        <v>36.579999999999998</v>
      </c>
      <c r="I293" s="247"/>
      <c r="J293" s="243"/>
      <c r="K293" s="243"/>
      <c r="L293" s="248"/>
      <c r="M293" s="249"/>
      <c r="N293" s="250"/>
      <c r="O293" s="250"/>
      <c r="P293" s="250"/>
      <c r="Q293" s="250"/>
      <c r="R293" s="250"/>
      <c r="S293" s="250"/>
      <c r="T293" s="251"/>
      <c r="U293" s="14"/>
      <c r="V293" s="14"/>
      <c r="W293" s="14"/>
      <c r="X293" s="14"/>
      <c r="Y293" s="14"/>
      <c r="Z293" s="14"/>
      <c r="AA293" s="14"/>
      <c r="AB293" s="14"/>
      <c r="AC293" s="14"/>
      <c r="AD293" s="14"/>
      <c r="AE293" s="14"/>
      <c r="AT293" s="252" t="s">
        <v>142</v>
      </c>
      <c r="AU293" s="252" t="s">
        <v>84</v>
      </c>
      <c r="AV293" s="14" t="s">
        <v>84</v>
      </c>
      <c r="AW293" s="14" t="s">
        <v>30</v>
      </c>
      <c r="AX293" s="14" t="s">
        <v>74</v>
      </c>
      <c r="AY293" s="252" t="s">
        <v>132</v>
      </c>
    </row>
    <row r="294" s="15" customFormat="1">
      <c r="A294" s="15"/>
      <c r="B294" s="253"/>
      <c r="C294" s="254"/>
      <c r="D294" s="233" t="s">
        <v>142</v>
      </c>
      <c r="E294" s="255" t="s">
        <v>1</v>
      </c>
      <c r="F294" s="256" t="s">
        <v>147</v>
      </c>
      <c r="G294" s="254"/>
      <c r="H294" s="257">
        <v>81.818999999999988</v>
      </c>
      <c r="I294" s="258"/>
      <c r="J294" s="254"/>
      <c r="K294" s="254"/>
      <c r="L294" s="259"/>
      <c r="M294" s="260"/>
      <c r="N294" s="261"/>
      <c r="O294" s="261"/>
      <c r="P294" s="261"/>
      <c r="Q294" s="261"/>
      <c r="R294" s="261"/>
      <c r="S294" s="261"/>
      <c r="T294" s="262"/>
      <c r="U294" s="15"/>
      <c r="V294" s="15"/>
      <c r="W294" s="15"/>
      <c r="X294" s="15"/>
      <c r="Y294" s="15"/>
      <c r="Z294" s="15"/>
      <c r="AA294" s="15"/>
      <c r="AB294" s="15"/>
      <c r="AC294" s="15"/>
      <c r="AD294" s="15"/>
      <c r="AE294" s="15"/>
      <c r="AT294" s="263" t="s">
        <v>142</v>
      </c>
      <c r="AU294" s="263" t="s">
        <v>84</v>
      </c>
      <c r="AV294" s="15" t="s">
        <v>140</v>
      </c>
      <c r="AW294" s="15" t="s">
        <v>30</v>
      </c>
      <c r="AX294" s="15" t="s">
        <v>82</v>
      </c>
      <c r="AY294" s="263" t="s">
        <v>132</v>
      </c>
    </row>
    <row r="295" s="2" customFormat="1" ht="24.15" customHeight="1">
      <c r="A295" s="38"/>
      <c r="B295" s="39"/>
      <c r="C295" s="218" t="s">
        <v>417</v>
      </c>
      <c r="D295" s="218" t="s">
        <v>135</v>
      </c>
      <c r="E295" s="219" t="s">
        <v>418</v>
      </c>
      <c r="F295" s="220" t="s">
        <v>419</v>
      </c>
      <c r="G295" s="221" t="s">
        <v>150</v>
      </c>
      <c r="H295" s="222">
        <v>81.819000000000003</v>
      </c>
      <c r="I295" s="223"/>
      <c r="J295" s="224">
        <f>ROUND(I295*H295,2)</f>
        <v>0</v>
      </c>
      <c r="K295" s="220" t="s">
        <v>139</v>
      </c>
      <c r="L295" s="44"/>
      <c r="M295" s="225" t="s">
        <v>1</v>
      </c>
      <c r="N295" s="226" t="s">
        <v>39</v>
      </c>
      <c r="O295" s="91"/>
      <c r="P295" s="227">
        <f>O295*H295</f>
        <v>0</v>
      </c>
      <c r="Q295" s="227">
        <v>0.0044999999999999997</v>
      </c>
      <c r="R295" s="227">
        <f>Q295*H295</f>
        <v>0.3681855</v>
      </c>
      <c r="S295" s="227">
        <v>0</v>
      </c>
      <c r="T295" s="228">
        <f>S295*H295</f>
        <v>0</v>
      </c>
      <c r="U295" s="38"/>
      <c r="V295" s="38"/>
      <c r="W295" s="38"/>
      <c r="X295" s="38"/>
      <c r="Y295" s="38"/>
      <c r="Z295" s="38"/>
      <c r="AA295" s="38"/>
      <c r="AB295" s="38"/>
      <c r="AC295" s="38"/>
      <c r="AD295" s="38"/>
      <c r="AE295" s="38"/>
      <c r="AR295" s="229" t="s">
        <v>186</v>
      </c>
      <c r="AT295" s="229" t="s">
        <v>135</v>
      </c>
      <c r="AU295" s="229" t="s">
        <v>84</v>
      </c>
      <c r="AY295" s="17" t="s">
        <v>132</v>
      </c>
      <c r="BE295" s="230">
        <f>IF(N295="základní",J295,0)</f>
        <v>0</v>
      </c>
      <c r="BF295" s="230">
        <f>IF(N295="snížená",J295,0)</f>
        <v>0</v>
      </c>
      <c r="BG295" s="230">
        <f>IF(N295="zákl. přenesená",J295,0)</f>
        <v>0</v>
      </c>
      <c r="BH295" s="230">
        <f>IF(N295="sníž. přenesená",J295,0)</f>
        <v>0</v>
      </c>
      <c r="BI295" s="230">
        <f>IF(N295="nulová",J295,0)</f>
        <v>0</v>
      </c>
      <c r="BJ295" s="17" t="s">
        <v>82</v>
      </c>
      <c r="BK295" s="230">
        <f>ROUND(I295*H295,2)</f>
        <v>0</v>
      </c>
      <c r="BL295" s="17" t="s">
        <v>186</v>
      </c>
      <c r="BM295" s="229" t="s">
        <v>420</v>
      </c>
    </row>
    <row r="296" s="2" customFormat="1" ht="21.75" customHeight="1">
      <c r="A296" s="38"/>
      <c r="B296" s="39"/>
      <c r="C296" s="218" t="s">
        <v>421</v>
      </c>
      <c r="D296" s="218" t="s">
        <v>135</v>
      </c>
      <c r="E296" s="219" t="s">
        <v>422</v>
      </c>
      <c r="F296" s="220" t="s">
        <v>423</v>
      </c>
      <c r="G296" s="221" t="s">
        <v>150</v>
      </c>
      <c r="H296" s="222">
        <v>81.819000000000003</v>
      </c>
      <c r="I296" s="223"/>
      <c r="J296" s="224">
        <f>ROUND(I296*H296,2)</f>
        <v>0</v>
      </c>
      <c r="K296" s="220" t="s">
        <v>139</v>
      </c>
      <c r="L296" s="44"/>
      <c r="M296" s="225" t="s">
        <v>1</v>
      </c>
      <c r="N296" s="226" t="s">
        <v>39</v>
      </c>
      <c r="O296" s="91"/>
      <c r="P296" s="227">
        <f>O296*H296</f>
        <v>0</v>
      </c>
      <c r="Q296" s="227">
        <v>0.00029999999999999997</v>
      </c>
      <c r="R296" s="227">
        <f>Q296*H296</f>
        <v>0.0245457</v>
      </c>
      <c r="S296" s="227">
        <v>0</v>
      </c>
      <c r="T296" s="228">
        <f>S296*H296</f>
        <v>0</v>
      </c>
      <c r="U296" s="38"/>
      <c r="V296" s="38"/>
      <c r="W296" s="38"/>
      <c r="X296" s="38"/>
      <c r="Y296" s="38"/>
      <c r="Z296" s="38"/>
      <c r="AA296" s="38"/>
      <c r="AB296" s="38"/>
      <c r="AC296" s="38"/>
      <c r="AD296" s="38"/>
      <c r="AE296" s="38"/>
      <c r="AR296" s="229" t="s">
        <v>186</v>
      </c>
      <c r="AT296" s="229" t="s">
        <v>135</v>
      </c>
      <c r="AU296" s="229" t="s">
        <v>84</v>
      </c>
      <c r="AY296" s="17" t="s">
        <v>132</v>
      </c>
      <c r="BE296" s="230">
        <f>IF(N296="základní",J296,0)</f>
        <v>0</v>
      </c>
      <c r="BF296" s="230">
        <f>IF(N296="snížená",J296,0)</f>
        <v>0</v>
      </c>
      <c r="BG296" s="230">
        <f>IF(N296="zákl. přenesená",J296,0)</f>
        <v>0</v>
      </c>
      <c r="BH296" s="230">
        <f>IF(N296="sníž. přenesená",J296,0)</f>
        <v>0</v>
      </c>
      <c r="BI296" s="230">
        <f>IF(N296="nulová",J296,0)</f>
        <v>0</v>
      </c>
      <c r="BJ296" s="17" t="s">
        <v>82</v>
      </c>
      <c r="BK296" s="230">
        <f>ROUND(I296*H296,2)</f>
        <v>0</v>
      </c>
      <c r="BL296" s="17" t="s">
        <v>186</v>
      </c>
      <c r="BM296" s="229" t="s">
        <v>424</v>
      </c>
    </row>
    <row r="297" s="2" customFormat="1" ht="44.25" customHeight="1">
      <c r="A297" s="38"/>
      <c r="B297" s="39"/>
      <c r="C297" s="267" t="s">
        <v>425</v>
      </c>
      <c r="D297" s="267" t="s">
        <v>291</v>
      </c>
      <c r="E297" s="268" t="s">
        <v>426</v>
      </c>
      <c r="F297" s="269" t="s">
        <v>427</v>
      </c>
      <c r="G297" s="270" t="s">
        <v>150</v>
      </c>
      <c r="H297" s="271">
        <v>90.001000000000005</v>
      </c>
      <c r="I297" s="272"/>
      <c r="J297" s="273">
        <f>ROUND(I297*H297,2)</f>
        <v>0</v>
      </c>
      <c r="K297" s="269" t="s">
        <v>139</v>
      </c>
      <c r="L297" s="274"/>
      <c r="M297" s="275" t="s">
        <v>1</v>
      </c>
      <c r="N297" s="276" t="s">
        <v>39</v>
      </c>
      <c r="O297" s="91"/>
      <c r="P297" s="227">
        <f>O297*H297</f>
        <v>0</v>
      </c>
      <c r="Q297" s="227">
        <v>0.0025999999999999999</v>
      </c>
      <c r="R297" s="227">
        <f>Q297*H297</f>
        <v>0.23400260000000001</v>
      </c>
      <c r="S297" s="227">
        <v>0</v>
      </c>
      <c r="T297" s="228">
        <f>S297*H297</f>
        <v>0</v>
      </c>
      <c r="U297" s="38"/>
      <c r="V297" s="38"/>
      <c r="W297" s="38"/>
      <c r="X297" s="38"/>
      <c r="Y297" s="38"/>
      <c r="Z297" s="38"/>
      <c r="AA297" s="38"/>
      <c r="AB297" s="38"/>
      <c r="AC297" s="38"/>
      <c r="AD297" s="38"/>
      <c r="AE297" s="38"/>
      <c r="AR297" s="229" t="s">
        <v>294</v>
      </c>
      <c r="AT297" s="229" t="s">
        <v>291</v>
      </c>
      <c r="AU297" s="229" t="s">
        <v>84</v>
      </c>
      <c r="AY297" s="17" t="s">
        <v>132</v>
      </c>
      <c r="BE297" s="230">
        <f>IF(N297="základní",J297,0)</f>
        <v>0</v>
      </c>
      <c r="BF297" s="230">
        <f>IF(N297="snížená",J297,0)</f>
        <v>0</v>
      </c>
      <c r="BG297" s="230">
        <f>IF(N297="zákl. přenesená",J297,0)</f>
        <v>0</v>
      </c>
      <c r="BH297" s="230">
        <f>IF(N297="sníž. přenesená",J297,0)</f>
        <v>0</v>
      </c>
      <c r="BI297" s="230">
        <f>IF(N297="nulová",J297,0)</f>
        <v>0</v>
      </c>
      <c r="BJ297" s="17" t="s">
        <v>82</v>
      </c>
      <c r="BK297" s="230">
        <f>ROUND(I297*H297,2)</f>
        <v>0</v>
      </c>
      <c r="BL297" s="17" t="s">
        <v>186</v>
      </c>
      <c r="BM297" s="229" t="s">
        <v>428</v>
      </c>
    </row>
    <row r="298" s="14" customFormat="1">
      <c r="A298" s="14"/>
      <c r="B298" s="242"/>
      <c r="C298" s="243"/>
      <c r="D298" s="233" t="s">
        <v>142</v>
      </c>
      <c r="E298" s="243"/>
      <c r="F298" s="245" t="s">
        <v>429</v>
      </c>
      <c r="G298" s="243"/>
      <c r="H298" s="246">
        <v>90.001000000000005</v>
      </c>
      <c r="I298" s="247"/>
      <c r="J298" s="243"/>
      <c r="K298" s="243"/>
      <c r="L298" s="248"/>
      <c r="M298" s="249"/>
      <c r="N298" s="250"/>
      <c r="O298" s="250"/>
      <c r="P298" s="250"/>
      <c r="Q298" s="250"/>
      <c r="R298" s="250"/>
      <c r="S298" s="250"/>
      <c r="T298" s="251"/>
      <c r="U298" s="14"/>
      <c r="V298" s="14"/>
      <c r="W298" s="14"/>
      <c r="X298" s="14"/>
      <c r="Y298" s="14"/>
      <c r="Z298" s="14"/>
      <c r="AA298" s="14"/>
      <c r="AB298" s="14"/>
      <c r="AC298" s="14"/>
      <c r="AD298" s="14"/>
      <c r="AE298" s="14"/>
      <c r="AT298" s="252" t="s">
        <v>142</v>
      </c>
      <c r="AU298" s="252" t="s">
        <v>84</v>
      </c>
      <c r="AV298" s="14" t="s">
        <v>84</v>
      </c>
      <c r="AW298" s="14" t="s">
        <v>4</v>
      </c>
      <c r="AX298" s="14" t="s">
        <v>82</v>
      </c>
      <c r="AY298" s="252" t="s">
        <v>132</v>
      </c>
    </row>
    <row r="299" s="2" customFormat="1" ht="21.75" customHeight="1">
      <c r="A299" s="38"/>
      <c r="B299" s="39"/>
      <c r="C299" s="218" t="s">
        <v>430</v>
      </c>
      <c r="D299" s="218" t="s">
        <v>135</v>
      </c>
      <c r="E299" s="219" t="s">
        <v>431</v>
      </c>
      <c r="F299" s="220" t="s">
        <v>432</v>
      </c>
      <c r="G299" s="221" t="s">
        <v>217</v>
      </c>
      <c r="H299" s="222">
        <v>50.799999999999997</v>
      </c>
      <c r="I299" s="223"/>
      <c r="J299" s="224">
        <f>ROUND(I299*H299,2)</f>
        <v>0</v>
      </c>
      <c r="K299" s="220" t="s">
        <v>1</v>
      </c>
      <c r="L299" s="44"/>
      <c r="M299" s="225" t="s">
        <v>1</v>
      </c>
      <c r="N299" s="226" t="s">
        <v>39</v>
      </c>
      <c r="O299" s="91"/>
      <c r="P299" s="227">
        <f>O299*H299</f>
        <v>0</v>
      </c>
      <c r="Q299" s="227">
        <v>1.0000000000000001E-05</v>
      </c>
      <c r="R299" s="227">
        <f>Q299*H299</f>
        <v>0.00050799999999999999</v>
      </c>
      <c r="S299" s="227">
        <v>0</v>
      </c>
      <c r="T299" s="228">
        <f>S299*H299</f>
        <v>0</v>
      </c>
      <c r="U299" s="38"/>
      <c r="V299" s="38"/>
      <c r="W299" s="38"/>
      <c r="X299" s="38"/>
      <c r="Y299" s="38"/>
      <c r="Z299" s="38"/>
      <c r="AA299" s="38"/>
      <c r="AB299" s="38"/>
      <c r="AC299" s="38"/>
      <c r="AD299" s="38"/>
      <c r="AE299" s="38"/>
      <c r="AR299" s="229" t="s">
        <v>186</v>
      </c>
      <c r="AT299" s="229" t="s">
        <v>135</v>
      </c>
      <c r="AU299" s="229" t="s">
        <v>84</v>
      </c>
      <c r="AY299" s="17" t="s">
        <v>132</v>
      </c>
      <c r="BE299" s="230">
        <f>IF(N299="základní",J299,0)</f>
        <v>0</v>
      </c>
      <c r="BF299" s="230">
        <f>IF(N299="snížená",J299,0)</f>
        <v>0</v>
      </c>
      <c r="BG299" s="230">
        <f>IF(N299="zákl. přenesená",J299,0)</f>
        <v>0</v>
      </c>
      <c r="BH299" s="230">
        <f>IF(N299="sníž. přenesená",J299,0)</f>
        <v>0</v>
      </c>
      <c r="BI299" s="230">
        <f>IF(N299="nulová",J299,0)</f>
        <v>0</v>
      </c>
      <c r="BJ299" s="17" t="s">
        <v>82</v>
      </c>
      <c r="BK299" s="230">
        <f>ROUND(I299*H299,2)</f>
        <v>0</v>
      </c>
      <c r="BL299" s="17" t="s">
        <v>186</v>
      </c>
      <c r="BM299" s="229" t="s">
        <v>433</v>
      </c>
    </row>
    <row r="300" s="13" customFormat="1">
      <c r="A300" s="13"/>
      <c r="B300" s="231"/>
      <c r="C300" s="232"/>
      <c r="D300" s="233" t="s">
        <v>142</v>
      </c>
      <c r="E300" s="234" t="s">
        <v>1</v>
      </c>
      <c r="F300" s="235" t="s">
        <v>245</v>
      </c>
      <c r="G300" s="232"/>
      <c r="H300" s="234" t="s">
        <v>1</v>
      </c>
      <c r="I300" s="236"/>
      <c r="J300" s="232"/>
      <c r="K300" s="232"/>
      <c r="L300" s="237"/>
      <c r="M300" s="238"/>
      <c r="N300" s="239"/>
      <c r="O300" s="239"/>
      <c r="P300" s="239"/>
      <c r="Q300" s="239"/>
      <c r="R300" s="239"/>
      <c r="S300" s="239"/>
      <c r="T300" s="240"/>
      <c r="U300" s="13"/>
      <c r="V300" s="13"/>
      <c r="W300" s="13"/>
      <c r="X300" s="13"/>
      <c r="Y300" s="13"/>
      <c r="Z300" s="13"/>
      <c r="AA300" s="13"/>
      <c r="AB300" s="13"/>
      <c r="AC300" s="13"/>
      <c r="AD300" s="13"/>
      <c r="AE300" s="13"/>
      <c r="AT300" s="241" t="s">
        <v>142</v>
      </c>
      <c r="AU300" s="241" t="s">
        <v>84</v>
      </c>
      <c r="AV300" s="13" t="s">
        <v>82</v>
      </c>
      <c r="AW300" s="13" t="s">
        <v>30</v>
      </c>
      <c r="AX300" s="13" t="s">
        <v>74</v>
      </c>
      <c r="AY300" s="241" t="s">
        <v>132</v>
      </c>
    </row>
    <row r="301" s="13" customFormat="1">
      <c r="A301" s="13"/>
      <c r="B301" s="231"/>
      <c r="C301" s="232"/>
      <c r="D301" s="233" t="s">
        <v>142</v>
      </c>
      <c r="E301" s="234" t="s">
        <v>1</v>
      </c>
      <c r="F301" s="235" t="s">
        <v>246</v>
      </c>
      <c r="G301" s="232"/>
      <c r="H301" s="234" t="s">
        <v>1</v>
      </c>
      <c r="I301" s="236"/>
      <c r="J301" s="232"/>
      <c r="K301" s="232"/>
      <c r="L301" s="237"/>
      <c r="M301" s="238"/>
      <c r="N301" s="239"/>
      <c r="O301" s="239"/>
      <c r="P301" s="239"/>
      <c r="Q301" s="239"/>
      <c r="R301" s="239"/>
      <c r="S301" s="239"/>
      <c r="T301" s="240"/>
      <c r="U301" s="13"/>
      <c r="V301" s="13"/>
      <c r="W301" s="13"/>
      <c r="X301" s="13"/>
      <c r="Y301" s="13"/>
      <c r="Z301" s="13"/>
      <c r="AA301" s="13"/>
      <c r="AB301" s="13"/>
      <c r="AC301" s="13"/>
      <c r="AD301" s="13"/>
      <c r="AE301" s="13"/>
      <c r="AT301" s="241" t="s">
        <v>142</v>
      </c>
      <c r="AU301" s="241" t="s">
        <v>84</v>
      </c>
      <c r="AV301" s="13" t="s">
        <v>82</v>
      </c>
      <c r="AW301" s="13" t="s">
        <v>30</v>
      </c>
      <c r="AX301" s="13" t="s">
        <v>74</v>
      </c>
      <c r="AY301" s="241" t="s">
        <v>132</v>
      </c>
    </row>
    <row r="302" s="14" customFormat="1">
      <c r="A302" s="14"/>
      <c r="B302" s="242"/>
      <c r="C302" s="243"/>
      <c r="D302" s="233" t="s">
        <v>142</v>
      </c>
      <c r="E302" s="244" t="s">
        <v>1</v>
      </c>
      <c r="F302" s="245" t="s">
        <v>300</v>
      </c>
      <c r="G302" s="243"/>
      <c r="H302" s="246">
        <v>26.600000000000001</v>
      </c>
      <c r="I302" s="247"/>
      <c r="J302" s="243"/>
      <c r="K302" s="243"/>
      <c r="L302" s="248"/>
      <c r="M302" s="249"/>
      <c r="N302" s="250"/>
      <c r="O302" s="250"/>
      <c r="P302" s="250"/>
      <c r="Q302" s="250"/>
      <c r="R302" s="250"/>
      <c r="S302" s="250"/>
      <c r="T302" s="251"/>
      <c r="U302" s="14"/>
      <c r="V302" s="14"/>
      <c r="W302" s="14"/>
      <c r="X302" s="14"/>
      <c r="Y302" s="14"/>
      <c r="Z302" s="14"/>
      <c r="AA302" s="14"/>
      <c r="AB302" s="14"/>
      <c r="AC302" s="14"/>
      <c r="AD302" s="14"/>
      <c r="AE302" s="14"/>
      <c r="AT302" s="252" t="s">
        <v>142</v>
      </c>
      <c r="AU302" s="252" t="s">
        <v>84</v>
      </c>
      <c r="AV302" s="14" t="s">
        <v>84</v>
      </c>
      <c r="AW302" s="14" t="s">
        <v>30</v>
      </c>
      <c r="AX302" s="14" t="s">
        <v>74</v>
      </c>
      <c r="AY302" s="252" t="s">
        <v>132</v>
      </c>
    </row>
    <row r="303" s="13" customFormat="1">
      <c r="A303" s="13"/>
      <c r="B303" s="231"/>
      <c r="C303" s="232"/>
      <c r="D303" s="233" t="s">
        <v>142</v>
      </c>
      <c r="E303" s="234" t="s">
        <v>1</v>
      </c>
      <c r="F303" s="235" t="s">
        <v>249</v>
      </c>
      <c r="G303" s="232"/>
      <c r="H303" s="234" t="s">
        <v>1</v>
      </c>
      <c r="I303" s="236"/>
      <c r="J303" s="232"/>
      <c r="K303" s="232"/>
      <c r="L303" s="237"/>
      <c r="M303" s="238"/>
      <c r="N303" s="239"/>
      <c r="O303" s="239"/>
      <c r="P303" s="239"/>
      <c r="Q303" s="239"/>
      <c r="R303" s="239"/>
      <c r="S303" s="239"/>
      <c r="T303" s="240"/>
      <c r="U303" s="13"/>
      <c r="V303" s="13"/>
      <c r="W303" s="13"/>
      <c r="X303" s="13"/>
      <c r="Y303" s="13"/>
      <c r="Z303" s="13"/>
      <c r="AA303" s="13"/>
      <c r="AB303" s="13"/>
      <c r="AC303" s="13"/>
      <c r="AD303" s="13"/>
      <c r="AE303" s="13"/>
      <c r="AT303" s="241" t="s">
        <v>142</v>
      </c>
      <c r="AU303" s="241" t="s">
        <v>84</v>
      </c>
      <c r="AV303" s="13" t="s">
        <v>82</v>
      </c>
      <c r="AW303" s="13" t="s">
        <v>30</v>
      </c>
      <c r="AX303" s="13" t="s">
        <v>74</v>
      </c>
      <c r="AY303" s="241" t="s">
        <v>132</v>
      </c>
    </row>
    <row r="304" s="14" customFormat="1">
      <c r="A304" s="14"/>
      <c r="B304" s="242"/>
      <c r="C304" s="243"/>
      <c r="D304" s="233" t="s">
        <v>142</v>
      </c>
      <c r="E304" s="244" t="s">
        <v>1</v>
      </c>
      <c r="F304" s="245" t="s">
        <v>301</v>
      </c>
      <c r="G304" s="243"/>
      <c r="H304" s="246">
        <v>24.199999999999999</v>
      </c>
      <c r="I304" s="247"/>
      <c r="J304" s="243"/>
      <c r="K304" s="243"/>
      <c r="L304" s="248"/>
      <c r="M304" s="249"/>
      <c r="N304" s="250"/>
      <c r="O304" s="250"/>
      <c r="P304" s="250"/>
      <c r="Q304" s="250"/>
      <c r="R304" s="250"/>
      <c r="S304" s="250"/>
      <c r="T304" s="251"/>
      <c r="U304" s="14"/>
      <c r="V304" s="14"/>
      <c r="W304" s="14"/>
      <c r="X304" s="14"/>
      <c r="Y304" s="14"/>
      <c r="Z304" s="14"/>
      <c r="AA304" s="14"/>
      <c r="AB304" s="14"/>
      <c r="AC304" s="14"/>
      <c r="AD304" s="14"/>
      <c r="AE304" s="14"/>
      <c r="AT304" s="252" t="s">
        <v>142</v>
      </c>
      <c r="AU304" s="252" t="s">
        <v>84</v>
      </c>
      <c r="AV304" s="14" t="s">
        <v>84</v>
      </c>
      <c r="AW304" s="14" t="s">
        <v>30</v>
      </c>
      <c r="AX304" s="14" t="s">
        <v>74</v>
      </c>
      <c r="AY304" s="252" t="s">
        <v>132</v>
      </c>
    </row>
    <row r="305" s="15" customFormat="1">
      <c r="A305" s="15"/>
      <c r="B305" s="253"/>
      <c r="C305" s="254"/>
      <c r="D305" s="233" t="s">
        <v>142</v>
      </c>
      <c r="E305" s="255" t="s">
        <v>1</v>
      </c>
      <c r="F305" s="256" t="s">
        <v>147</v>
      </c>
      <c r="G305" s="254"/>
      <c r="H305" s="257">
        <v>50.799999999999997</v>
      </c>
      <c r="I305" s="258"/>
      <c r="J305" s="254"/>
      <c r="K305" s="254"/>
      <c r="L305" s="259"/>
      <c r="M305" s="260"/>
      <c r="N305" s="261"/>
      <c r="O305" s="261"/>
      <c r="P305" s="261"/>
      <c r="Q305" s="261"/>
      <c r="R305" s="261"/>
      <c r="S305" s="261"/>
      <c r="T305" s="262"/>
      <c r="U305" s="15"/>
      <c r="V305" s="15"/>
      <c r="W305" s="15"/>
      <c r="X305" s="15"/>
      <c r="Y305" s="15"/>
      <c r="Z305" s="15"/>
      <c r="AA305" s="15"/>
      <c r="AB305" s="15"/>
      <c r="AC305" s="15"/>
      <c r="AD305" s="15"/>
      <c r="AE305" s="15"/>
      <c r="AT305" s="263" t="s">
        <v>142</v>
      </c>
      <c r="AU305" s="263" t="s">
        <v>84</v>
      </c>
      <c r="AV305" s="15" t="s">
        <v>140</v>
      </c>
      <c r="AW305" s="15" t="s">
        <v>30</v>
      </c>
      <c r="AX305" s="15" t="s">
        <v>82</v>
      </c>
      <c r="AY305" s="263" t="s">
        <v>132</v>
      </c>
    </row>
    <row r="306" s="2" customFormat="1" ht="24.15" customHeight="1">
      <c r="A306" s="38"/>
      <c r="B306" s="39"/>
      <c r="C306" s="218" t="s">
        <v>434</v>
      </c>
      <c r="D306" s="218" t="s">
        <v>135</v>
      </c>
      <c r="E306" s="219" t="s">
        <v>435</v>
      </c>
      <c r="F306" s="220" t="s">
        <v>436</v>
      </c>
      <c r="G306" s="221" t="s">
        <v>437</v>
      </c>
      <c r="H306" s="222">
        <v>1</v>
      </c>
      <c r="I306" s="223"/>
      <c r="J306" s="224">
        <f>ROUND(I306*H306,2)</f>
        <v>0</v>
      </c>
      <c r="K306" s="220" t="s">
        <v>1</v>
      </c>
      <c r="L306" s="44"/>
      <c r="M306" s="225" t="s">
        <v>1</v>
      </c>
      <c r="N306" s="226" t="s">
        <v>39</v>
      </c>
      <c r="O306" s="91"/>
      <c r="P306" s="227">
        <f>O306*H306</f>
        <v>0</v>
      </c>
      <c r="Q306" s="227">
        <v>0.00029999999999999997</v>
      </c>
      <c r="R306" s="227">
        <f>Q306*H306</f>
        <v>0.00029999999999999997</v>
      </c>
      <c r="S306" s="227">
        <v>0</v>
      </c>
      <c r="T306" s="228">
        <f>S306*H306</f>
        <v>0</v>
      </c>
      <c r="U306" s="38"/>
      <c r="V306" s="38"/>
      <c r="W306" s="38"/>
      <c r="X306" s="38"/>
      <c r="Y306" s="38"/>
      <c r="Z306" s="38"/>
      <c r="AA306" s="38"/>
      <c r="AB306" s="38"/>
      <c r="AC306" s="38"/>
      <c r="AD306" s="38"/>
      <c r="AE306" s="38"/>
      <c r="AR306" s="229" t="s">
        <v>186</v>
      </c>
      <c r="AT306" s="229" t="s">
        <v>135</v>
      </c>
      <c r="AU306" s="229" t="s">
        <v>84</v>
      </c>
      <c r="AY306" s="17" t="s">
        <v>132</v>
      </c>
      <c r="BE306" s="230">
        <f>IF(N306="základní",J306,0)</f>
        <v>0</v>
      </c>
      <c r="BF306" s="230">
        <f>IF(N306="snížená",J306,0)</f>
        <v>0</v>
      </c>
      <c r="BG306" s="230">
        <f>IF(N306="zákl. přenesená",J306,0)</f>
        <v>0</v>
      </c>
      <c r="BH306" s="230">
        <f>IF(N306="sníž. přenesená",J306,0)</f>
        <v>0</v>
      </c>
      <c r="BI306" s="230">
        <f>IF(N306="nulová",J306,0)</f>
        <v>0</v>
      </c>
      <c r="BJ306" s="17" t="s">
        <v>82</v>
      </c>
      <c r="BK306" s="230">
        <f>ROUND(I306*H306,2)</f>
        <v>0</v>
      </c>
      <c r="BL306" s="17" t="s">
        <v>186</v>
      </c>
      <c r="BM306" s="229" t="s">
        <v>438</v>
      </c>
    </row>
    <row r="307" s="2" customFormat="1" ht="24.15" customHeight="1">
      <c r="A307" s="38"/>
      <c r="B307" s="39"/>
      <c r="C307" s="218" t="s">
        <v>439</v>
      </c>
      <c r="D307" s="218" t="s">
        <v>135</v>
      </c>
      <c r="E307" s="219" t="s">
        <v>440</v>
      </c>
      <c r="F307" s="220" t="s">
        <v>441</v>
      </c>
      <c r="G307" s="221" t="s">
        <v>163</v>
      </c>
      <c r="H307" s="222">
        <v>0.628</v>
      </c>
      <c r="I307" s="223"/>
      <c r="J307" s="224">
        <f>ROUND(I307*H307,2)</f>
        <v>0</v>
      </c>
      <c r="K307" s="220" t="s">
        <v>139</v>
      </c>
      <c r="L307" s="44"/>
      <c r="M307" s="225" t="s">
        <v>1</v>
      </c>
      <c r="N307" s="226" t="s">
        <v>39</v>
      </c>
      <c r="O307" s="91"/>
      <c r="P307" s="227">
        <f>O307*H307</f>
        <v>0</v>
      </c>
      <c r="Q307" s="227">
        <v>0</v>
      </c>
      <c r="R307" s="227">
        <f>Q307*H307</f>
        <v>0</v>
      </c>
      <c r="S307" s="227">
        <v>0</v>
      </c>
      <c r="T307" s="228">
        <f>S307*H307</f>
        <v>0</v>
      </c>
      <c r="U307" s="38"/>
      <c r="V307" s="38"/>
      <c r="W307" s="38"/>
      <c r="X307" s="38"/>
      <c r="Y307" s="38"/>
      <c r="Z307" s="38"/>
      <c r="AA307" s="38"/>
      <c r="AB307" s="38"/>
      <c r="AC307" s="38"/>
      <c r="AD307" s="38"/>
      <c r="AE307" s="38"/>
      <c r="AR307" s="229" t="s">
        <v>186</v>
      </c>
      <c r="AT307" s="229" t="s">
        <v>135</v>
      </c>
      <c r="AU307" s="229" t="s">
        <v>84</v>
      </c>
      <c r="AY307" s="17" t="s">
        <v>132</v>
      </c>
      <c r="BE307" s="230">
        <f>IF(N307="základní",J307,0)</f>
        <v>0</v>
      </c>
      <c r="BF307" s="230">
        <f>IF(N307="snížená",J307,0)</f>
        <v>0</v>
      </c>
      <c r="BG307" s="230">
        <f>IF(N307="zákl. přenesená",J307,0)</f>
        <v>0</v>
      </c>
      <c r="BH307" s="230">
        <f>IF(N307="sníž. přenesená",J307,0)</f>
        <v>0</v>
      </c>
      <c r="BI307" s="230">
        <f>IF(N307="nulová",J307,0)</f>
        <v>0</v>
      </c>
      <c r="BJ307" s="17" t="s">
        <v>82</v>
      </c>
      <c r="BK307" s="230">
        <f>ROUND(I307*H307,2)</f>
        <v>0</v>
      </c>
      <c r="BL307" s="17" t="s">
        <v>186</v>
      </c>
      <c r="BM307" s="229" t="s">
        <v>442</v>
      </c>
    </row>
    <row r="308" s="2" customFormat="1" ht="24.15" customHeight="1">
      <c r="A308" s="38"/>
      <c r="B308" s="39"/>
      <c r="C308" s="218" t="s">
        <v>443</v>
      </c>
      <c r="D308" s="218" t="s">
        <v>135</v>
      </c>
      <c r="E308" s="219" t="s">
        <v>444</v>
      </c>
      <c r="F308" s="220" t="s">
        <v>445</v>
      </c>
      <c r="G308" s="221" t="s">
        <v>163</v>
      </c>
      <c r="H308" s="222">
        <v>0.628</v>
      </c>
      <c r="I308" s="223"/>
      <c r="J308" s="224">
        <f>ROUND(I308*H308,2)</f>
        <v>0</v>
      </c>
      <c r="K308" s="220" t="s">
        <v>139</v>
      </c>
      <c r="L308" s="44"/>
      <c r="M308" s="225" t="s">
        <v>1</v>
      </c>
      <c r="N308" s="226" t="s">
        <v>39</v>
      </c>
      <c r="O308" s="91"/>
      <c r="P308" s="227">
        <f>O308*H308</f>
        <v>0</v>
      </c>
      <c r="Q308" s="227">
        <v>0</v>
      </c>
      <c r="R308" s="227">
        <f>Q308*H308</f>
        <v>0</v>
      </c>
      <c r="S308" s="227">
        <v>0</v>
      </c>
      <c r="T308" s="228">
        <f>S308*H308</f>
        <v>0</v>
      </c>
      <c r="U308" s="38"/>
      <c r="V308" s="38"/>
      <c r="W308" s="38"/>
      <c r="X308" s="38"/>
      <c r="Y308" s="38"/>
      <c r="Z308" s="38"/>
      <c r="AA308" s="38"/>
      <c r="AB308" s="38"/>
      <c r="AC308" s="38"/>
      <c r="AD308" s="38"/>
      <c r="AE308" s="38"/>
      <c r="AR308" s="229" t="s">
        <v>186</v>
      </c>
      <c r="AT308" s="229" t="s">
        <v>135</v>
      </c>
      <c r="AU308" s="229" t="s">
        <v>84</v>
      </c>
      <c r="AY308" s="17" t="s">
        <v>132</v>
      </c>
      <c r="BE308" s="230">
        <f>IF(N308="základní",J308,0)</f>
        <v>0</v>
      </c>
      <c r="BF308" s="230">
        <f>IF(N308="snížená",J308,0)</f>
        <v>0</v>
      </c>
      <c r="BG308" s="230">
        <f>IF(N308="zákl. přenesená",J308,0)</f>
        <v>0</v>
      </c>
      <c r="BH308" s="230">
        <f>IF(N308="sníž. přenesená",J308,0)</f>
        <v>0</v>
      </c>
      <c r="BI308" s="230">
        <f>IF(N308="nulová",J308,0)</f>
        <v>0</v>
      </c>
      <c r="BJ308" s="17" t="s">
        <v>82</v>
      </c>
      <c r="BK308" s="230">
        <f>ROUND(I308*H308,2)</f>
        <v>0</v>
      </c>
      <c r="BL308" s="17" t="s">
        <v>186</v>
      </c>
      <c r="BM308" s="229" t="s">
        <v>446</v>
      </c>
    </row>
    <row r="309" s="12" customFormat="1" ht="22.8" customHeight="1">
      <c r="A309" s="12"/>
      <c r="B309" s="202"/>
      <c r="C309" s="203"/>
      <c r="D309" s="204" t="s">
        <v>73</v>
      </c>
      <c r="E309" s="216" t="s">
        <v>447</v>
      </c>
      <c r="F309" s="216" t="s">
        <v>448</v>
      </c>
      <c r="G309" s="203"/>
      <c r="H309" s="203"/>
      <c r="I309" s="206"/>
      <c r="J309" s="217">
        <f>BK309</f>
        <v>0</v>
      </c>
      <c r="K309" s="203"/>
      <c r="L309" s="208"/>
      <c r="M309" s="209"/>
      <c r="N309" s="210"/>
      <c r="O309" s="210"/>
      <c r="P309" s="211">
        <f>SUM(P310:P325)</f>
        <v>0</v>
      </c>
      <c r="Q309" s="210"/>
      <c r="R309" s="211">
        <f>SUM(R310:R325)</f>
        <v>0.047278000000000001</v>
      </c>
      <c r="S309" s="210"/>
      <c r="T309" s="212">
        <f>SUM(T310:T325)</f>
        <v>0</v>
      </c>
      <c r="U309" s="12"/>
      <c r="V309" s="12"/>
      <c r="W309" s="12"/>
      <c r="X309" s="12"/>
      <c r="Y309" s="12"/>
      <c r="Z309" s="12"/>
      <c r="AA309" s="12"/>
      <c r="AB309" s="12"/>
      <c r="AC309" s="12"/>
      <c r="AD309" s="12"/>
      <c r="AE309" s="12"/>
      <c r="AR309" s="213" t="s">
        <v>84</v>
      </c>
      <c r="AT309" s="214" t="s">
        <v>73</v>
      </c>
      <c r="AU309" s="214" t="s">
        <v>82</v>
      </c>
      <c r="AY309" s="213" t="s">
        <v>132</v>
      </c>
      <c r="BK309" s="215">
        <f>SUM(BK310:BK325)</f>
        <v>0</v>
      </c>
    </row>
    <row r="310" s="2" customFormat="1" ht="16.5" customHeight="1">
      <c r="A310" s="38"/>
      <c r="B310" s="39"/>
      <c r="C310" s="218" t="s">
        <v>449</v>
      </c>
      <c r="D310" s="218" t="s">
        <v>135</v>
      </c>
      <c r="E310" s="219" t="s">
        <v>450</v>
      </c>
      <c r="F310" s="220" t="s">
        <v>451</v>
      </c>
      <c r="G310" s="221" t="s">
        <v>150</v>
      </c>
      <c r="H310" s="222">
        <v>2.4500000000000002</v>
      </c>
      <c r="I310" s="223"/>
      <c r="J310" s="224">
        <f>ROUND(I310*H310,2)</f>
        <v>0</v>
      </c>
      <c r="K310" s="220" t="s">
        <v>139</v>
      </c>
      <c r="L310" s="44"/>
      <c r="M310" s="225" t="s">
        <v>1</v>
      </c>
      <c r="N310" s="226" t="s">
        <v>39</v>
      </c>
      <c r="O310" s="91"/>
      <c r="P310" s="227">
        <f>O310*H310</f>
        <v>0</v>
      </c>
      <c r="Q310" s="227">
        <v>0.00029999999999999997</v>
      </c>
      <c r="R310" s="227">
        <f>Q310*H310</f>
        <v>0.00073499999999999998</v>
      </c>
      <c r="S310" s="227">
        <v>0</v>
      </c>
      <c r="T310" s="228">
        <f>S310*H310</f>
        <v>0</v>
      </c>
      <c r="U310" s="38"/>
      <c r="V310" s="38"/>
      <c r="W310" s="38"/>
      <c r="X310" s="38"/>
      <c r="Y310" s="38"/>
      <c r="Z310" s="38"/>
      <c r="AA310" s="38"/>
      <c r="AB310" s="38"/>
      <c r="AC310" s="38"/>
      <c r="AD310" s="38"/>
      <c r="AE310" s="38"/>
      <c r="AR310" s="229" t="s">
        <v>186</v>
      </c>
      <c r="AT310" s="229" t="s">
        <v>135</v>
      </c>
      <c r="AU310" s="229" t="s">
        <v>84</v>
      </c>
      <c r="AY310" s="17" t="s">
        <v>132</v>
      </c>
      <c r="BE310" s="230">
        <f>IF(N310="základní",J310,0)</f>
        <v>0</v>
      </c>
      <c r="BF310" s="230">
        <f>IF(N310="snížená",J310,0)</f>
        <v>0</v>
      </c>
      <c r="BG310" s="230">
        <f>IF(N310="zákl. přenesená",J310,0)</f>
        <v>0</v>
      </c>
      <c r="BH310" s="230">
        <f>IF(N310="sníž. přenesená",J310,0)</f>
        <v>0</v>
      </c>
      <c r="BI310" s="230">
        <f>IF(N310="nulová",J310,0)</f>
        <v>0</v>
      </c>
      <c r="BJ310" s="17" t="s">
        <v>82</v>
      </c>
      <c r="BK310" s="230">
        <f>ROUND(I310*H310,2)</f>
        <v>0</v>
      </c>
      <c r="BL310" s="17" t="s">
        <v>186</v>
      </c>
      <c r="BM310" s="229" t="s">
        <v>452</v>
      </c>
    </row>
    <row r="311" s="13" customFormat="1">
      <c r="A311" s="13"/>
      <c r="B311" s="231"/>
      <c r="C311" s="232"/>
      <c r="D311" s="233" t="s">
        <v>142</v>
      </c>
      <c r="E311" s="234" t="s">
        <v>1</v>
      </c>
      <c r="F311" s="235" t="s">
        <v>245</v>
      </c>
      <c r="G311" s="232"/>
      <c r="H311" s="234" t="s">
        <v>1</v>
      </c>
      <c r="I311" s="236"/>
      <c r="J311" s="232"/>
      <c r="K311" s="232"/>
      <c r="L311" s="237"/>
      <c r="M311" s="238"/>
      <c r="N311" s="239"/>
      <c r="O311" s="239"/>
      <c r="P311" s="239"/>
      <c r="Q311" s="239"/>
      <c r="R311" s="239"/>
      <c r="S311" s="239"/>
      <c r="T311" s="240"/>
      <c r="U311" s="13"/>
      <c r="V311" s="13"/>
      <c r="W311" s="13"/>
      <c r="X311" s="13"/>
      <c r="Y311" s="13"/>
      <c r="Z311" s="13"/>
      <c r="AA311" s="13"/>
      <c r="AB311" s="13"/>
      <c r="AC311" s="13"/>
      <c r="AD311" s="13"/>
      <c r="AE311" s="13"/>
      <c r="AT311" s="241" t="s">
        <v>142</v>
      </c>
      <c r="AU311" s="241" t="s">
        <v>84</v>
      </c>
      <c r="AV311" s="13" t="s">
        <v>82</v>
      </c>
      <c r="AW311" s="13" t="s">
        <v>30</v>
      </c>
      <c r="AX311" s="13" t="s">
        <v>74</v>
      </c>
      <c r="AY311" s="241" t="s">
        <v>132</v>
      </c>
    </row>
    <row r="312" s="13" customFormat="1">
      <c r="A312" s="13"/>
      <c r="B312" s="231"/>
      <c r="C312" s="232"/>
      <c r="D312" s="233" t="s">
        <v>142</v>
      </c>
      <c r="E312" s="234" t="s">
        <v>1</v>
      </c>
      <c r="F312" s="235" t="s">
        <v>246</v>
      </c>
      <c r="G312" s="232"/>
      <c r="H312" s="234" t="s">
        <v>1</v>
      </c>
      <c r="I312" s="236"/>
      <c r="J312" s="232"/>
      <c r="K312" s="232"/>
      <c r="L312" s="237"/>
      <c r="M312" s="238"/>
      <c r="N312" s="239"/>
      <c r="O312" s="239"/>
      <c r="P312" s="239"/>
      <c r="Q312" s="239"/>
      <c r="R312" s="239"/>
      <c r="S312" s="239"/>
      <c r="T312" s="240"/>
      <c r="U312" s="13"/>
      <c r="V312" s="13"/>
      <c r="W312" s="13"/>
      <c r="X312" s="13"/>
      <c r="Y312" s="13"/>
      <c r="Z312" s="13"/>
      <c r="AA312" s="13"/>
      <c r="AB312" s="13"/>
      <c r="AC312" s="13"/>
      <c r="AD312" s="13"/>
      <c r="AE312" s="13"/>
      <c r="AT312" s="241" t="s">
        <v>142</v>
      </c>
      <c r="AU312" s="241" t="s">
        <v>84</v>
      </c>
      <c r="AV312" s="13" t="s">
        <v>82</v>
      </c>
      <c r="AW312" s="13" t="s">
        <v>30</v>
      </c>
      <c r="AX312" s="13" t="s">
        <v>74</v>
      </c>
      <c r="AY312" s="241" t="s">
        <v>132</v>
      </c>
    </row>
    <row r="313" s="14" customFormat="1">
      <c r="A313" s="14"/>
      <c r="B313" s="242"/>
      <c r="C313" s="243"/>
      <c r="D313" s="233" t="s">
        <v>142</v>
      </c>
      <c r="E313" s="244" t="s">
        <v>1</v>
      </c>
      <c r="F313" s="245" t="s">
        <v>158</v>
      </c>
      <c r="G313" s="243"/>
      <c r="H313" s="246">
        <v>2.4500000000000002</v>
      </c>
      <c r="I313" s="247"/>
      <c r="J313" s="243"/>
      <c r="K313" s="243"/>
      <c r="L313" s="248"/>
      <c r="M313" s="249"/>
      <c r="N313" s="250"/>
      <c r="O313" s="250"/>
      <c r="P313" s="250"/>
      <c r="Q313" s="250"/>
      <c r="R313" s="250"/>
      <c r="S313" s="250"/>
      <c r="T313" s="251"/>
      <c r="U313" s="14"/>
      <c r="V313" s="14"/>
      <c r="W313" s="14"/>
      <c r="X313" s="14"/>
      <c r="Y313" s="14"/>
      <c r="Z313" s="14"/>
      <c r="AA313" s="14"/>
      <c r="AB313" s="14"/>
      <c r="AC313" s="14"/>
      <c r="AD313" s="14"/>
      <c r="AE313" s="14"/>
      <c r="AT313" s="252" t="s">
        <v>142</v>
      </c>
      <c r="AU313" s="252" t="s">
        <v>84</v>
      </c>
      <c r="AV313" s="14" t="s">
        <v>84</v>
      </c>
      <c r="AW313" s="14" t="s">
        <v>30</v>
      </c>
      <c r="AX313" s="14" t="s">
        <v>74</v>
      </c>
      <c r="AY313" s="252" t="s">
        <v>132</v>
      </c>
    </row>
    <row r="314" s="15" customFormat="1">
      <c r="A314" s="15"/>
      <c r="B314" s="253"/>
      <c r="C314" s="254"/>
      <c r="D314" s="233" t="s">
        <v>142</v>
      </c>
      <c r="E314" s="255" t="s">
        <v>1</v>
      </c>
      <c r="F314" s="256" t="s">
        <v>147</v>
      </c>
      <c r="G314" s="254"/>
      <c r="H314" s="257">
        <v>2.4500000000000002</v>
      </c>
      <c r="I314" s="258"/>
      <c r="J314" s="254"/>
      <c r="K314" s="254"/>
      <c r="L314" s="259"/>
      <c r="M314" s="260"/>
      <c r="N314" s="261"/>
      <c r="O314" s="261"/>
      <c r="P314" s="261"/>
      <c r="Q314" s="261"/>
      <c r="R314" s="261"/>
      <c r="S314" s="261"/>
      <c r="T314" s="262"/>
      <c r="U314" s="15"/>
      <c r="V314" s="15"/>
      <c r="W314" s="15"/>
      <c r="X314" s="15"/>
      <c r="Y314" s="15"/>
      <c r="Z314" s="15"/>
      <c r="AA314" s="15"/>
      <c r="AB314" s="15"/>
      <c r="AC314" s="15"/>
      <c r="AD314" s="15"/>
      <c r="AE314" s="15"/>
      <c r="AT314" s="263" t="s">
        <v>142</v>
      </c>
      <c r="AU314" s="263" t="s">
        <v>84</v>
      </c>
      <c r="AV314" s="15" t="s">
        <v>140</v>
      </c>
      <c r="AW314" s="15" t="s">
        <v>30</v>
      </c>
      <c r="AX314" s="15" t="s">
        <v>82</v>
      </c>
      <c r="AY314" s="263" t="s">
        <v>132</v>
      </c>
    </row>
    <row r="315" s="2" customFormat="1" ht="33" customHeight="1">
      <c r="A315" s="38"/>
      <c r="B315" s="39"/>
      <c r="C315" s="218" t="s">
        <v>453</v>
      </c>
      <c r="D315" s="218" t="s">
        <v>135</v>
      </c>
      <c r="E315" s="219" t="s">
        <v>454</v>
      </c>
      <c r="F315" s="220" t="s">
        <v>455</v>
      </c>
      <c r="G315" s="221" t="s">
        <v>150</v>
      </c>
      <c r="H315" s="222">
        <v>2.4500000000000002</v>
      </c>
      <c r="I315" s="223"/>
      <c r="J315" s="224">
        <f>ROUND(I315*H315,2)</f>
        <v>0</v>
      </c>
      <c r="K315" s="220" t="s">
        <v>139</v>
      </c>
      <c r="L315" s="44"/>
      <c r="M315" s="225" t="s">
        <v>1</v>
      </c>
      <c r="N315" s="226" t="s">
        <v>39</v>
      </c>
      <c r="O315" s="91"/>
      <c r="P315" s="227">
        <f>O315*H315</f>
        <v>0</v>
      </c>
      <c r="Q315" s="227">
        <v>0.0060000000000000001</v>
      </c>
      <c r="R315" s="227">
        <f>Q315*H315</f>
        <v>0.014700000000000001</v>
      </c>
      <c r="S315" s="227">
        <v>0</v>
      </c>
      <c r="T315" s="228">
        <f>S315*H315</f>
        <v>0</v>
      </c>
      <c r="U315" s="38"/>
      <c r="V315" s="38"/>
      <c r="W315" s="38"/>
      <c r="X315" s="38"/>
      <c r="Y315" s="38"/>
      <c r="Z315" s="38"/>
      <c r="AA315" s="38"/>
      <c r="AB315" s="38"/>
      <c r="AC315" s="38"/>
      <c r="AD315" s="38"/>
      <c r="AE315" s="38"/>
      <c r="AR315" s="229" t="s">
        <v>186</v>
      </c>
      <c r="AT315" s="229" t="s">
        <v>135</v>
      </c>
      <c r="AU315" s="229" t="s">
        <v>84</v>
      </c>
      <c r="AY315" s="17" t="s">
        <v>132</v>
      </c>
      <c r="BE315" s="230">
        <f>IF(N315="základní",J315,0)</f>
        <v>0</v>
      </c>
      <c r="BF315" s="230">
        <f>IF(N315="snížená",J315,0)</f>
        <v>0</v>
      </c>
      <c r="BG315" s="230">
        <f>IF(N315="zákl. přenesená",J315,0)</f>
        <v>0</v>
      </c>
      <c r="BH315" s="230">
        <f>IF(N315="sníž. přenesená",J315,0)</f>
        <v>0</v>
      </c>
      <c r="BI315" s="230">
        <f>IF(N315="nulová",J315,0)</f>
        <v>0</v>
      </c>
      <c r="BJ315" s="17" t="s">
        <v>82</v>
      </c>
      <c r="BK315" s="230">
        <f>ROUND(I315*H315,2)</f>
        <v>0</v>
      </c>
      <c r="BL315" s="17" t="s">
        <v>186</v>
      </c>
      <c r="BM315" s="229" t="s">
        <v>456</v>
      </c>
    </row>
    <row r="316" s="2" customFormat="1" ht="16.5" customHeight="1">
      <c r="A316" s="38"/>
      <c r="B316" s="39"/>
      <c r="C316" s="267" t="s">
        <v>457</v>
      </c>
      <c r="D316" s="267" t="s">
        <v>291</v>
      </c>
      <c r="E316" s="268" t="s">
        <v>458</v>
      </c>
      <c r="F316" s="269" t="s">
        <v>459</v>
      </c>
      <c r="G316" s="270" t="s">
        <v>150</v>
      </c>
      <c r="H316" s="271">
        <v>2.6949999999999998</v>
      </c>
      <c r="I316" s="272"/>
      <c r="J316" s="273">
        <f>ROUND(I316*H316,2)</f>
        <v>0</v>
      </c>
      <c r="K316" s="269" t="s">
        <v>139</v>
      </c>
      <c r="L316" s="274"/>
      <c r="M316" s="275" t="s">
        <v>1</v>
      </c>
      <c r="N316" s="276" t="s">
        <v>39</v>
      </c>
      <c r="O316" s="91"/>
      <c r="P316" s="227">
        <f>O316*H316</f>
        <v>0</v>
      </c>
      <c r="Q316" s="227">
        <v>0.0118</v>
      </c>
      <c r="R316" s="227">
        <f>Q316*H316</f>
        <v>0.031800999999999996</v>
      </c>
      <c r="S316" s="227">
        <v>0</v>
      </c>
      <c r="T316" s="228">
        <f>S316*H316</f>
        <v>0</v>
      </c>
      <c r="U316" s="38"/>
      <c r="V316" s="38"/>
      <c r="W316" s="38"/>
      <c r="X316" s="38"/>
      <c r="Y316" s="38"/>
      <c r="Z316" s="38"/>
      <c r="AA316" s="38"/>
      <c r="AB316" s="38"/>
      <c r="AC316" s="38"/>
      <c r="AD316" s="38"/>
      <c r="AE316" s="38"/>
      <c r="AR316" s="229" t="s">
        <v>294</v>
      </c>
      <c r="AT316" s="229" t="s">
        <v>291</v>
      </c>
      <c r="AU316" s="229" t="s">
        <v>84</v>
      </c>
      <c r="AY316" s="17" t="s">
        <v>132</v>
      </c>
      <c r="BE316" s="230">
        <f>IF(N316="základní",J316,0)</f>
        <v>0</v>
      </c>
      <c r="BF316" s="230">
        <f>IF(N316="snížená",J316,0)</f>
        <v>0</v>
      </c>
      <c r="BG316" s="230">
        <f>IF(N316="zákl. přenesená",J316,0)</f>
        <v>0</v>
      </c>
      <c r="BH316" s="230">
        <f>IF(N316="sníž. přenesená",J316,0)</f>
        <v>0</v>
      </c>
      <c r="BI316" s="230">
        <f>IF(N316="nulová",J316,0)</f>
        <v>0</v>
      </c>
      <c r="BJ316" s="17" t="s">
        <v>82</v>
      </c>
      <c r="BK316" s="230">
        <f>ROUND(I316*H316,2)</f>
        <v>0</v>
      </c>
      <c r="BL316" s="17" t="s">
        <v>186</v>
      </c>
      <c r="BM316" s="229" t="s">
        <v>460</v>
      </c>
    </row>
    <row r="317" s="14" customFormat="1">
      <c r="A317" s="14"/>
      <c r="B317" s="242"/>
      <c r="C317" s="243"/>
      <c r="D317" s="233" t="s">
        <v>142</v>
      </c>
      <c r="E317" s="243"/>
      <c r="F317" s="245" t="s">
        <v>461</v>
      </c>
      <c r="G317" s="243"/>
      <c r="H317" s="246">
        <v>2.6949999999999998</v>
      </c>
      <c r="I317" s="247"/>
      <c r="J317" s="243"/>
      <c r="K317" s="243"/>
      <c r="L317" s="248"/>
      <c r="M317" s="249"/>
      <c r="N317" s="250"/>
      <c r="O317" s="250"/>
      <c r="P317" s="250"/>
      <c r="Q317" s="250"/>
      <c r="R317" s="250"/>
      <c r="S317" s="250"/>
      <c r="T317" s="251"/>
      <c r="U317" s="14"/>
      <c r="V317" s="14"/>
      <c r="W317" s="14"/>
      <c r="X317" s="14"/>
      <c r="Y317" s="14"/>
      <c r="Z317" s="14"/>
      <c r="AA317" s="14"/>
      <c r="AB317" s="14"/>
      <c r="AC317" s="14"/>
      <c r="AD317" s="14"/>
      <c r="AE317" s="14"/>
      <c r="AT317" s="252" t="s">
        <v>142</v>
      </c>
      <c r="AU317" s="252" t="s">
        <v>84</v>
      </c>
      <c r="AV317" s="14" t="s">
        <v>84</v>
      </c>
      <c r="AW317" s="14" t="s">
        <v>4</v>
      </c>
      <c r="AX317" s="14" t="s">
        <v>82</v>
      </c>
      <c r="AY317" s="252" t="s">
        <v>132</v>
      </c>
    </row>
    <row r="318" s="2" customFormat="1" ht="24.15" customHeight="1">
      <c r="A318" s="38"/>
      <c r="B318" s="39"/>
      <c r="C318" s="218" t="s">
        <v>462</v>
      </c>
      <c r="D318" s="218" t="s">
        <v>135</v>
      </c>
      <c r="E318" s="219" t="s">
        <v>463</v>
      </c>
      <c r="F318" s="220" t="s">
        <v>464</v>
      </c>
      <c r="G318" s="221" t="s">
        <v>150</v>
      </c>
      <c r="H318" s="222">
        <v>2.4500000000000002</v>
      </c>
      <c r="I318" s="223"/>
      <c r="J318" s="224">
        <f>ROUND(I318*H318,2)</f>
        <v>0</v>
      </c>
      <c r="K318" s="220" t="s">
        <v>139</v>
      </c>
      <c r="L318" s="44"/>
      <c r="M318" s="225" t="s">
        <v>1</v>
      </c>
      <c r="N318" s="226" t="s">
        <v>39</v>
      </c>
      <c r="O318" s="91"/>
      <c r="P318" s="227">
        <f>O318*H318</f>
        <v>0</v>
      </c>
      <c r="Q318" s="227">
        <v>0</v>
      </c>
      <c r="R318" s="227">
        <f>Q318*H318</f>
        <v>0</v>
      </c>
      <c r="S318" s="227">
        <v>0</v>
      </c>
      <c r="T318" s="228">
        <f>S318*H318</f>
        <v>0</v>
      </c>
      <c r="U318" s="38"/>
      <c r="V318" s="38"/>
      <c r="W318" s="38"/>
      <c r="X318" s="38"/>
      <c r="Y318" s="38"/>
      <c r="Z318" s="38"/>
      <c r="AA318" s="38"/>
      <c r="AB318" s="38"/>
      <c r="AC318" s="38"/>
      <c r="AD318" s="38"/>
      <c r="AE318" s="38"/>
      <c r="AR318" s="229" t="s">
        <v>186</v>
      </c>
      <c r="AT318" s="229" t="s">
        <v>135</v>
      </c>
      <c r="AU318" s="229" t="s">
        <v>84</v>
      </c>
      <c r="AY318" s="17" t="s">
        <v>132</v>
      </c>
      <c r="BE318" s="230">
        <f>IF(N318="základní",J318,0)</f>
        <v>0</v>
      </c>
      <c r="BF318" s="230">
        <f>IF(N318="snížená",J318,0)</f>
        <v>0</v>
      </c>
      <c r="BG318" s="230">
        <f>IF(N318="zákl. přenesená",J318,0)</f>
        <v>0</v>
      </c>
      <c r="BH318" s="230">
        <f>IF(N318="sníž. přenesená",J318,0)</f>
        <v>0</v>
      </c>
      <c r="BI318" s="230">
        <f>IF(N318="nulová",J318,0)</f>
        <v>0</v>
      </c>
      <c r="BJ318" s="17" t="s">
        <v>82</v>
      </c>
      <c r="BK318" s="230">
        <f>ROUND(I318*H318,2)</f>
        <v>0</v>
      </c>
      <c r="BL318" s="17" t="s">
        <v>186</v>
      </c>
      <c r="BM318" s="229" t="s">
        <v>465</v>
      </c>
    </row>
    <row r="319" s="2" customFormat="1" ht="16.5" customHeight="1">
      <c r="A319" s="38"/>
      <c r="B319" s="39"/>
      <c r="C319" s="218" t="s">
        <v>466</v>
      </c>
      <c r="D319" s="218" t="s">
        <v>135</v>
      </c>
      <c r="E319" s="219" t="s">
        <v>467</v>
      </c>
      <c r="F319" s="220" t="s">
        <v>468</v>
      </c>
      <c r="G319" s="221" t="s">
        <v>217</v>
      </c>
      <c r="H319" s="222">
        <v>1.3999999999999999</v>
      </c>
      <c r="I319" s="223"/>
      <c r="J319" s="224">
        <f>ROUND(I319*H319,2)</f>
        <v>0</v>
      </c>
      <c r="K319" s="220" t="s">
        <v>139</v>
      </c>
      <c r="L319" s="44"/>
      <c r="M319" s="225" t="s">
        <v>1</v>
      </c>
      <c r="N319" s="226" t="s">
        <v>39</v>
      </c>
      <c r="O319" s="91"/>
      <c r="P319" s="227">
        <f>O319*H319</f>
        <v>0</v>
      </c>
      <c r="Q319" s="227">
        <v>3.0000000000000001E-05</v>
      </c>
      <c r="R319" s="227">
        <f>Q319*H319</f>
        <v>4.1999999999999998E-05</v>
      </c>
      <c r="S319" s="227">
        <v>0</v>
      </c>
      <c r="T319" s="228">
        <f>S319*H319</f>
        <v>0</v>
      </c>
      <c r="U319" s="38"/>
      <c r="V319" s="38"/>
      <c r="W319" s="38"/>
      <c r="X319" s="38"/>
      <c r="Y319" s="38"/>
      <c r="Z319" s="38"/>
      <c r="AA319" s="38"/>
      <c r="AB319" s="38"/>
      <c r="AC319" s="38"/>
      <c r="AD319" s="38"/>
      <c r="AE319" s="38"/>
      <c r="AR319" s="229" t="s">
        <v>186</v>
      </c>
      <c r="AT319" s="229" t="s">
        <v>135</v>
      </c>
      <c r="AU319" s="229" t="s">
        <v>84</v>
      </c>
      <c r="AY319" s="17" t="s">
        <v>132</v>
      </c>
      <c r="BE319" s="230">
        <f>IF(N319="základní",J319,0)</f>
        <v>0</v>
      </c>
      <c r="BF319" s="230">
        <f>IF(N319="snížená",J319,0)</f>
        <v>0</v>
      </c>
      <c r="BG319" s="230">
        <f>IF(N319="zákl. přenesená",J319,0)</f>
        <v>0</v>
      </c>
      <c r="BH319" s="230">
        <f>IF(N319="sníž. přenesená",J319,0)</f>
        <v>0</v>
      </c>
      <c r="BI319" s="230">
        <f>IF(N319="nulová",J319,0)</f>
        <v>0</v>
      </c>
      <c r="BJ319" s="17" t="s">
        <v>82</v>
      </c>
      <c r="BK319" s="230">
        <f>ROUND(I319*H319,2)</f>
        <v>0</v>
      </c>
      <c r="BL319" s="17" t="s">
        <v>186</v>
      </c>
      <c r="BM319" s="229" t="s">
        <v>469</v>
      </c>
    </row>
    <row r="320" s="13" customFormat="1">
      <c r="A320" s="13"/>
      <c r="B320" s="231"/>
      <c r="C320" s="232"/>
      <c r="D320" s="233" t="s">
        <v>142</v>
      </c>
      <c r="E320" s="234" t="s">
        <v>1</v>
      </c>
      <c r="F320" s="235" t="s">
        <v>245</v>
      </c>
      <c r="G320" s="232"/>
      <c r="H320" s="234" t="s">
        <v>1</v>
      </c>
      <c r="I320" s="236"/>
      <c r="J320" s="232"/>
      <c r="K320" s="232"/>
      <c r="L320" s="237"/>
      <c r="M320" s="238"/>
      <c r="N320" s="239"/>
      <c r="O320" s="239"/>
      <c r="P320" s="239"/>
      <c r="Q320" s="239"/>
      <c r="R320" s="239"/>
      <c r="S320" s="239"/>
      <c r="T320" s="240"/>
      <c r="U320" s="13"/>
      <c r="V320" s="13"/>
      <c r="W320" s="13"/>
      <c r="X320" s="13"/>
      <c r="Y320" s="13"/>
      <c r="Z320" s="13"/>
      <c r="AA320" s="13"/>
      <c r="AB320" s="13"/>
      <c r="AC320" s="13"/>
      <c r="AD320" s="13"/>
      <c r="AE320" s="13"/>
      <c r="AT320" s="241" t="s">
        <v>142</v>
      </c>
      <c r="AU320" s="241" t="s">
        <v>84</v>
      </c>
      <c r="AV320" s="13" t="s">
        <v>82</v>
      </c>
      <c r="AW320" s="13" t="s">
        <v>30</v>
      </c>
      <c r="AX320" s="13" t="s">
        <v>74</v>
      </c>
      <c r="AY320" s="241" t="s">
        <v>132</v>
      </c>
    </row>
    <row r="321" s="13" customFormat="1">
      <c r="A321" s="13"/>
      <c r="B321" s="231"/>
      <c r="C321" s="232"/>
      <c r="D321" s="233" t="s">
        <v>142</v>
      </c>
      <c r="E321" s="234" t="s">
        <v>1</v>
      </c>
      <c r="F321" s="235" t="s">
        <v>246</v>
      </c>
      <c r="G321" s="232"/>
      <c r="H321" s="234" t="s">
        <v>1</v>
      </c>
      <c r="I321" s="236"/>
      <c r="J321" s="232"/>
      <c r="K321" s="232"/>
      <c r="L321" s="237"/>
      <c r="M321" s="238"/>
      <c r="N321" s="239"/>
      <c r="O321" s="239"/>
      <c r="P321" s="239"/>
      <c r="Q321" s="239"/>
      <c r="R321" s="239"/>
      <c r="S321" s="239"/>
      <c r="T321" s="240"/>
      <c r="U321" s="13"/>
      <c r="V321" s="13"/>
      <c r="W321" s="13"/>
      <c r="X321" s="13"/>
      <c r="Y321" s="13"/>
      <c r="Z321" s="13"/>
      <c r="AA321" s="13"/>
      <c r="AB321" s="13"/>
      <c r="AC321" s="13"/>
      <c r="AD321" s="13"/>
      <c r="AE321" s="13"/>
      <c r="AT321" s="241" t="s">
        <v>142</v>
      </c>
      <c r="AU321" s="241" t="s">
        <v>84</v>
      </c>
      <c r="AV321" s="13" t="s">
        <v>82</v>
      </c>
      <c r="AW321" s="13" t="s">
        <v>30</v>
      </c>
      <c r="AX321" s="13" t="s">
        <v>74</v>
      </c>
      <c r="AY321" s="241" t="s">
        <v>132</v>
      </c>
    </row>
    <row r="322" s="14" customFormat="1">
      <c r="A322" s="14"/>
      <c r="B322" s="242"/>
      <c r="C322" s="243"/>
      <c r="D322" s="233" t="s">
        <v>142</v>
      </c>
      <c r="E322" s="244" t="s">
        <v>1</v>
      </c>
      <c r="F322" s="245" t="s">
        <v>470</v>
      </c>
      <c r="G322" s="243"/>
      <c r="H322" s="246">
        <v>1.3999999999999999</v>
      </c>
      <c r="I322" s="247"/>
      <c r="J322" s="243"/>
      <c r="K322" s="243"/>
      <c r="L322" s="248"/>
      <c r="M322" s="249"/>
      <c r="N322" s="250"/>
      <c r="O322" s="250"/>
      <c r="P322" s="250"/>
      <c r="Q322" s="250"/>
      <c r="R322" s="250"/>
      <c r="S322" s="250"/>
      <c r="T322" s="251"/>
      <c r="U322" s="14"/>
      <c r="V322" s="14"/>
      <c r="W322" s="14"/>
      <c r="X322" s="14"/>
      <c r="Y322" s="14"/>
      <c r="Z322" s="14"/>
      <c r="AA322" s="14"/>
      <c r="AB322" s="14"/>
      <c r="AC322" s="14"/>
      <c r="AD322" s="14"/>
      <c r="AE322" s="14"/>
      <c r="AT322" s="252" t="s">
        <v>142</v>
      </c>
      <c r="AU322" s="252" t="s">
        <v>84</v>
      </c>
      <c r="AV322" s="14" t="s">
        <v>84</v>
      </c>
      <c r="AW322" s="14" t="s">
        <v>30</v>
      </c>
      <c r="AX322" s="14" t="s">
        <v>74</v>
      </c>
      <c r="AY322" s="252" t="s">
        <v>132</v>
      </c>
    </row>
    <row r="323" s="15" customFormat="1">
      <c r="A323" s="15"/>
      <c r="B323" s="253"/>
      <c r="C323" s="254"/>
      <c r="D323" s="233" t="s">
        <v>142</v>
      </c>
      <c r="E323" s="255" t="s">
        <v>1</v>
      </c>
      <c r="F323" s="256" t="s">
        <v>147</v>
      </c>
      <c r="G323" s="254"/>
      <c r="H323" s="257">
        <v>1.3999999999999999</v>
      </c>
      <c r="I323" s="258"/>
      <c r="J323" s="254"/>
      <c r="K323" s="254"/>
      <c r="L323" s="259"/>
      <c r="M323" s="260"/>
      <c r="N323" s="261"/>
      <c r="O323" s="261"/>
      <c r="P323" s="261"/>
      <c r="Q323" s="261"/>
      <c r="R323" s="261"/>
      <c r="S323" s="261"/>
      <c r="T323" s="262"/>
      <c r="U323" s="15"/>
      <c r="V323" s="15"/>
      <c r="W323" s="15"/>
      <c r="X323" s="15"/>
      <c r="Y323" s="15"/>
      <c r="Z323" s="15"/>
      <c r="AA323" s="15"/>
      <c r="AB323" s="15"/>
      <c r="AC323" s="15"/>
      <c r="AD323" s="15"/>
      <c r="AE323" s="15"/>
      <c r="AT323" s="263" t="s">
        <v>142</v>
      </c>
      <c r="AU323" s="263" t="s">
        <v>84</v>
      </c>
      <c r="AV323" s="15" t="s">
        <v>140</v>
      </c>
      <c r="AW323" s="15" t="s">
        <v>30</v>
      </c>
      <c r="AX323" s="15" t="s">
        <v>82</v>
      </c>
      <c r="AY323" s="263" t="s">
        <v>132</v>
      </c>
    </row>
    <row r="324" s="2" customFormat="1" ht="24.15" customHeight="1">
      <c r="A324" s="38"/>
      <c r="B324" s="39"/>
      <c r="C324" s="218" t="s">
        <v>471</v>
      </c>
      <c r="D324" s="218" t="s">
        <v>135</v>
      </c>
      <c r="E324" s="219" t="s">
        <v>472</v>
      </c>
      <c r="F324" s="220" t="s">
        <v>473</v>
      </c>
      <c r="G324" s="221" t="s">
        <v>163</v>
      </c>
      <c r="H324" s="222">
        <v>0.047</v>
      </c>
      <c r="I324" s="223"/>
      <c r="J324" s="224">
        <f>ROUND(I324*H324,2)</f>
        <v>0</v>
      </c>
      <c r="K324" s="220" t="s">
        <v>139</v>
      </c>
      <c r="L324" s="44"/>
      <c r="M324" s="225" t="s">
        <v>1</v>
      </c>
      <c r="N324" s="226" t="s">
        <v>39</v>
      </c>
      <c r="O324" s="91"/>
      <c r="P324" s="227">
        <f>O324*H324</f>
        <v>0</v>
      </c>
      <c r="Q324" s="227">
        <v>0</v>
      </c>
      <c r="R324" s="227">
        <f>Q324*H324</f>
        <v>0</v>
      </c>
      <c r="S324" s="227">
        <v>0</v>
      </c>
      <c r="T324" s="228">
        <f>S324*H324</f>
        <v>0</v>
      </c>
      <c r="U324" s="38"/>
      <c r="V324" s="38"/>
      <c r="W324" s="38"/>
      <c r="X324" s="38"/>
      <c r="Y324" s="38"/>
      <c r="Z324" s="38"/>
      <c r="AA324" s="38"/>
      <c r="AB324" s="38"/>
      <c r="AC324" s="38"/>
      <c r="AD324" s="38"/>
      <c r="AE324" s="38"/>
      <c r="AR324" s="229" t="s">
        <v>186</v>
      </c>
      <c r="AT324" s="229" t="s">
        <v>135</v>
      </c>
      <c r="AU324" s="229" t="s">
        <v>84</v>
      </c>
      <c r="AY324" s="17" t="s">
        <v>132</v>
      </c>
      <c r="BE324" s="230">
        <f>IF(N324="základní",J324,0)</f>
        <v>0</v>
      </c>
      <c r="BF324" s="230">
        <f>IF(N324="snížená",J324,0)</f>
        <v>0</v>
      </c>
      <c r="BG324" s="230">
        <f>IF(N324="zákl. přenesená",J324,0)</f>
        <v>0</v>
      </c>
      <c r="BH324" s="230">
        <f>IF(N324="sníž. přenesená",J324,0)</f>
        <v>0</v>
      </c>
      <c r="BI324" s="230">
        <f>IF(N324="nulová",J324,0)</f>
        <v>0</v>
      </c>
      <c r="BJ324" s="17" t="s">
        <v>82</v>
      </c>
      <c r="BK324" s="230">
        <f>ROUND(I324*H324,2)</f>
        <v>0</v>
      </c>
      <c r="BL324" s="17" t="s">
        <v>186</v>
      </c>
      <c r="BM324" s="229" t="s">
        <v>474</v>
      </c>
    </row>
    <row r="325" s="2" customFormat="1" ht="24.15" customHeight="1">
      <c r="A325" s="38"/>
      <c r="B325" s="39"/>
      <c r="C325" s="218" t="s">
        <v>475</v>
      </c>
      <c r="D325" s="218" t="s">
        <v>135</v>
      </c>
      <c r="E325" s="219" t="s">
        <v>476</v>
      </c>
      <c r="F325" s="220" t="s">
        <v>477</v>
      </c>
      <c r="G325" s="221" t="s">
        <v>163</v>
      </c>
      <c r="H325" s="222">
        <v>0.047</v>
      </c>
      <c r="I325" s="223"/>
      <c r="J325" s="224">
        <f>ROUND(I325*H325,2)</f>
        <v>0</v>
      </c>
      <c r="K325" s="220" t="s">
        <v>139</v>
      </c>
      <c r="L325" s="44"/>
      <c r="M325" s="225" t="s">
        <v>1</v>
      </c>
      <c r="N325" s="226" t="s">
        <v>39</v>
      </c>
      <c r="O325" s="91"/>
      <c r="P325" s="227">
        <f>O325*H325</f>
        <v>0</v>
      </c>
      <c r="Q325" s="227">
        <v>0</v>
      </c>
      <c r="R325" s="227">
        <f>Q325*H325</f>
        <v>0</v>
      </c>
      <c r="S325" s="227">
        <v>0</v>
      </c>
      <c r="T325" s="228">
        <f>S325*H325</f>
        <v>0</v>
      </c>
      <c r="U325" s="38"/>
      <c r="V325" s="38"/>
      <c r="W325" s="38"/>
      <c r="X325" s="38"/>
      <c r="Y325" s="38"/>
      <c r="Z325" s="38"/>
      <c r="AA325" s="38"/>
      <c r="AB325" s="38"/>
      <c r="AC325" s="38"/>
      <c r="AD325" s="38"/>
      <c r="AE325" s="38"/>
      <c r="AR325" s="229" t="s">
        <v>186</v>
      </c>
      <c r="AT325" s="229" t="s">
        <v>135</v>
      </c>
      <c r="AU325" s="229" t="s">
        <v>84</v>
      </c>
      <c r="AY325" s="17" t="s">
        <v>132</v>
      </c>
      <c r="BE325" s="230">
        <f>IF(N325="základní",J325,0)</f>
        <v>0</v>
      </c>
      <c r="BF325" s="230">
        <f>IF(N325="snížená",J325,0)</f>
        <v>0</v>
      </c>
      <c r="BG325" s="230">
        <f>IF(N325="zákl. přenesená",J325,0)</f>
        <v>0</v>
      </c>
      <c r="BH325" s="230">
        <f>IF(N325="sníž. přenesená",J325,0)</f>
        <v>0</v>
      </c>
      <c r="BI325" s="230">
        <f>IF(N325="nulová",J325,0)</f>
        <v>0</v>
      </c>
      <c r="BJ325" s="17" t="s">
        <v>82</v>
      </c>
      <c r="BK325" s="230">
        <f>ROUND(I325*H325,2)</f>
        <v>0</v>
      </c>
      <c r="BL325" s="17" t="s">
        <v>186</v>
      </c>
      <c r="BM325" s="229" t="s">
        <v>478</v>
      </c>
    </row>
    <row r="326" s="12" customFormat="1" ht="22.8" customHeight="1">
      <c r="A326" s="12"/>
      <c r="B326" s="202"/>
      <c r="C326" s="203"/>
      <c r="D326" s="204" t="s">
        <v>73</v>
      </c>
      <c r="E326" s="216" t="s">
        <v>479</v>
      </c>
      <c r="F326" s="216" t="s">
        <v>480</v>
      </c>
      <c r="G326" s="203"/>
      <c r="H326" s="203"/>
      <c r="I326" s="206"/>
      <c r="J326" s="217">
        <f>BK326</f>
        <v>0</v>
      </c>
      <c r="K326" s="203"/>
      <c r="L326" s="208"/>
      <c r="M326" s="209"/>
      <c r="N326" s="210"/>
      <c r="O326" s="210"/>
      <c r="P326" s="211">
        <f>SUM(P327:P341)</f>
        <v>0</v>
      </c>
      <c r="Q326" s="210"/>
      <c r="R326" s="211">
        <f>SUM(R327:R341)</f>
        <v>0.12186986000000001</v>
      </c>
      <c r="S326" s="210"/>
      <c r="T326" s="212">
        <f>SUM(T327:T341)</f>
        <v>0</v>
      </c>
      <c r="U326" s="12"/>
      <c r="V326" s="12"/>
      <c r="W326" s="12"/>
      <c r="X326" s="12"/>
      <c r="Y326" s="12"/>
      <c r="Z326" s="12"/>
      <c r="AA326" s="12"/>
      <c r="AB326" s="12"/>
      <c r="AC326" s="12"/>
      <c r="AD326" s="12"/>
      <c r="AE326" s="12"/>
      <c r="AR326" s="213" t="s">
        <v>84</v>
      </c>
      <c r="AT326" s="214" t="s">
        <v>73</v>
      </c>
      <c r="AU326" s="214" t="s">
        <v>82</v>
      </c>
      <c r="AY326" s="213" t="s">
        <v>132</v>
      </c>
      <c r="BK326" s="215">
        <f>SUM(BK327:BK341)</f>
        <v>0</v>
      </c>
    </row>
    <row r="327" s="2" customFormat="1" ht="33" customHeight="1">
      <c r="A327" s="38"/>
      <c r="B327" s="39"/>
      <c r="C327" s="218" t="s">
        <v>481</v>
      </c>
      <c r="D327" s="218" t="s">
        <v>135</v>
      </c>
      <c r="E327" s="219" t="s">
        <v>482</v>
      </c>
      <c r="F327" s="220" t="s">
        <v>483</v>
      </c>
      <c r="G327" s="221" t="s">
        <v>150</v>
      </c>
      <c r="H327" s="222">
        <v>248.714</v>
      </c>
      <c r="I327" s="223"/>
      <c r="J327" s="224">
        <f>ROUND(I327*H327,2)</f>
        <v>0</v>
      </c>
      <c r="K327" s="220" t="s">
        <v>139</v>
      </c>
      <c r="L327" s="44"/>
      <c r="M327" s="225" t="s">
        <v>1</v>
      </c>
      <c r="N327" s="226" t="s">
        <v>39</v>
      </c>
      <c r="O327" s="91"/>
      <c r="P327" s="227">
        <f>O327*H327</f>
        <v>0</v>
      </c>
      <c r="Q327" s="227">
        <v>0.00020000000000000001</v>
      </c>
      <c r="R327" s="227">
        <f>Q327*H327</f>
        <v>0.049742800000000004</v>
      </c>
      <c r="S327" s="227">
        <v>0</v>
      </c>
      <c r="T327" s="228">
        <f>S327*H327</f>
        <v>0</v>
      </c>
      <c r="U327" s="38"/>
      <c r="V327" s="38"/>
      <c r="W327" s="38"/>
      <c r="X327" s="38"/>
      <c r="Y327" s="38"/>
      <c r="Z327" s="38"/>
      <c r="AA327" s="38"/>
      <c r="AB327" s="38"/>
      <c r="AC327" s="38"/>
      <c r="AD327" s="38"/>
      <c r="AE327" s="38"/>
      <c r="AR327" s="229" t="s">
        <v>186</v>
      </c>
      <c r="AT327" s="229" t="s">
        <v>135</v>
      </c>
      <c r="AU327" s="229" t="s">
        <v>84</v>
      </c>
      <c r="AY327" s="17" t="s">
        <v>132</v>
      </c>
      <c r="BE327" s="230">
        <f>IF(N327="základní",J327,0)</f>
        <v>0</v>
      </c>
      <c r="BF327" s="230">
        <f>IF(N327="snížená",J327,0)</f>
        <v>0</v>
      </c>
      <c r="BG327" s="230">
        <f>IF(N327="zákl. přenesená",J327,0)</f>
        <v>0</v>
      </c>
      <c r="BH327" s="230">
        <f>IF(N327="sníž. přenesená",J327,0)</f>
        <v>0</v>
      </c>
      <c r="BI327" s="230">
        <f>IF(N327="nulová",J327,0)</f>
        <v>0</v>
      </c>
      <c r="BJ327" s="17" t="s">
        <v>82</v>
      </c>
      <c r="BK327" s="230">
        <f>ROUND(I327*H327,2)</f>
        <v>0</v>
      </c>
      <c r="BL327" s="17" t="s">
        <v>186</v>
      </c>
      <c r="BM327" s="229" t="s">
        <v>484</v>
      </c>
    </row>
    <row r="328" s="13" customFormat="1">
      <c r="A328" s="13"/>
      <c r="B328" s="231"/>
      <c r="C328" s="232"/>
      <c r="D328" s="233" t="s">
        <v>142</v>
      </c>
      <c r="E328" s="234" t="s">
        <v>1</v>
      </c>
      <c r="F328" s="235" t="s">
        <v>245</v>
      </c>
      <c r="G328" s="232"/>
      <c r="H328" s="234" t="s">
        <v>1</v>
      </c>
      <c r="I328" s="236"/>
      <c r="J328" s="232"/>
      <c r="K328" s="232"/>
      <c r="L328" s="237"/>
      <c r="M328" s="238"/>
      <c r="N328" s="239"/>
      <c r="O328" s="239"/>
      <c r="P328" s="239"/>
      <c r="Q328" s="239"/>
      <c r="R328" s="239"/>
      <c r="S328" s="239"/>
      <c r="T328" s="240"/>
      <c r="U328" s="13"/>
      <c r="V328" s="13"/>
      <c r="W328" s="13"/>
      <c r="X328" s="13"/>
      <c r="Y328" s="13"/>
      <c r="Z328" s="13"/>
      <c r="AA328" s="13"/>
      <c r="AB328" s="13"/>
      <c r="AC328" s="13"/>
      <c r="AD328" s="13"/>
      <c r="AE328" s="13"/>
      <c r="AT328" s="241" t="s">
        <v>142</v>
      </c>
      <c r="AU328" s="241" t="s">
        <v>84</v>
      </c>
      <c r="AV328" s="13" t="s">
        <v>82</v>
      </c>
      <c r="AW328" s="13" t="s">
        <v>30</v>
      </c>
      <c r="AX328" s="13" t="s">
        <v>74</v>
      </c>
      <c r="AY328" s="241" t="s">
        <v>132</v>
      </c>
    </row>
    <row r="329" s="13" customFormat="1">
      <c r="A329" s="13"/>
      <c r="B329" s="231"/>
      <c r="C329" s="232"/>
      <c r="D329" s="233" t="s">
        <v>142</v>
      </c>
      <c r="E329" s="234" t="s">
        <v>1</v>
      </c>
      <c r="F329" s="235" t="s">
        <v>246</v>
      </c>
      <c r="G329" s="232"/>
      <c r="H329" s="234" t="s">
        <v>1</v>
      </c>
      <c r="I329" s="236"/>
      <c r="J329" s="232"/>
      <c r="K329" s="232"/>
      <c r="L329" s="237"/>
      <c r="M329" s="238"/>
      <c r="N329" s="239"/>
      <c r="O329" s="239"/>
      <c r="P329" s="239"/>
      <c r="Q329" s="239"/>
      <c r="R329" s="239"/>
      <c r="S329" s="239"/>
      <c r="T329" s="240"/>
      <c r="U329" s="13"/>
      <c r="V329" s="13"/>
      <c r="W329" s="13"/>
      <c r="X329" s="13"/>
      <c r="Y329" s="13"/>
      <c r="Z329" s="13"/>
      <c r="AA329" s="13"/>
      <c r="AB329" s="13"/>
      <c r="AC329" s="13"/>
      <c r="AD329" s="13"/>
      <c r="AE329" s="13"/>
      <c r="AT329" s="241" t="s">
        <v>142</v>
      </c>
      <c r="AU329" s="241" t="s">
        <v>84</v>
      </c>
      <c r="AV329" s="13" t="s">
        <v>82</v>
      </c>
      <c r="AW329" s="13" t="s">
        <v>30</v>
      </c>
      <c r="AX329" s="13" t="s">
        <v>74</v>
      </c>
      <c r="AY329" s="241" t="s">
        <v>132</v>
      </c>
    </row>
    <row r="330" s="14" customFormat="1">
      <c r="A330" s="14"/>
      <c r="B330" s="242"/>
      <c r="C330" s="243"/>
      <c r="D330" s="233" t="s">
        <v>142</v>
      </c>
      <c r="E330" s="244" t="s">
        <v>1</v>
      </c>
      <c r="F330" s="245" t="s">
        <v>247</v>
      </c>
      <c r="G330" s="243"/>
      <c r="H330" s="246">
        <v>119.7</v>
      </c>
      <c r="I330" s="247"/>
      <c r="J330" s="243"/>
      <c r="K330" s="243"/>
      <c r="L330" s="248"/>
      <c r="M330" s="249"/>
      <c r="N330" s="250"/>
      <c r="O330" s="250"/>
      <c r="P330" s="250"/>
      <c r="Q330" s="250"/>
      <c r="R330" s="250"/>
      <c r="S330" s="250"/>
      <c r="T330" s="251"/>
      <c r="U330" s="14"/>
      <c r="V330" s="14"/>
      <c r="W330" s="14"/>
      <c r="X330" s="14"/>
      <c r="Y330" s="14"/>
      <c r="Z330" s="14"/>
      <c r="AA330" s="14"/>
      <c r="AB330" s="14"/>
      <c r="AC330" s="14"/>
      <c r="AD330" s="14"/>
      <c r="AE330" s="14"/>
      <c r="AT330" s="252" t="s">
        <v>142</v>
      </c>
      <c r="AU330" s="252" t="s">
        <v>84</v>
      </c>
      <c r="AV330" s="14" t="s">
        <v>84</v>
      </c>
      <c r="AW330" s="14" t="s">
        <v>30</v>
      </c>
      <c r="AX330" s="14" t="s">
        <v>74</v>
      </c>
      <c r="AY330" s="252" t="s">
        <v>132</v>
      </c>
    </row>
    <row r="331" s="14" customFormat="1">
      <c r="A331" s="14"/>
      <c r="B331" s="242"/>
      <c r="C331" s="243"/>
      <c r="D331" s="233" t="s">
        <v>142</v>
      </c>
      <c r="E331" s="244" t="s">
        <v>1</v>
      </c>
      <c r="F331" s="245" t="s">
        <v>248</v>
      </c>
      <c r="G331" s="243"/>
      <c r="H331" s="246">
        <v>-0.33100000000000002</v>
      </c>
      <c r="I331" s="247"/>
      <c r="J331" s="243"/>
      <c r="K331" s="243"/>
      <c r="L331" s="248"/>
      <c r="M331" s="249"/>
      <c r="N331" s="250"/>
      <c r="O331" s="250"/>
      <c r="P331" s="250"/>
      <c r="Q331" s="250"/>
      <c r="R331" s="250"/>
      <c r="S331" s="250"/>
      <c r="T331" s="251"/>
      <c r="U331" s="14"/>
      <c r="V331" s="14"/>
      <c r="W331" s="14"/>
      <c r="X331" s="14"/>
      <c r="Y331" s="14"/>
      <c r="Z331" s="14"/>
      <c r="AA331" s="14"/>
      <c r="AB331" s="14"/>
      <c r="AC331" s="14"/>
      <c r="AD331" s="14"/>
      <c r="AE331" s="14"/>
      <c r="AT331" s="252" t="s">
        <v>142</v>
      </c>
      <c r="AU331" s="252" t="s">
        <v>84</v>
      </c>
      <c r="AV331" s="14" t="s">
        <v>84</v>
      </c>
      <c r="AW331" s="14" t="s">
        <v>30</v>
      </c>
      <c r="AX331" s="14" t="s">
        <v>74</v>
      </c>
      <c r="AY331" s="252" t="s">
        <v>132</v>
      </c>
    </row>
    <row r="332" s="13" customFormat="1">
      <c r="A332" s="13"/>
      <c r="B332" s="231"/>
      <c r="C332" s="232"/>
      <c r="D332" s="233" t="s">
        <v>142</v>
      </c>
      <c r="E332" s="234" t="s">
        <v>1</v>
      </c>
      <c r="F332" s="235" t="s">
        <v>249</v>
      </c>
      <c r="G332" s="232"/>
      <c r="H332" s="234" t="s">
        <v>1</v>
      </c>
      <c r="I332" s="236"/>
      <c r="J332" s="232"/>
      <c r="K332" s="232"/>
      <c r="L332" s="237"/>
      <c r="M332" s="238"/>
      <c r="N332" s="239"/>
      <c r="O332" s="239"/>
      <c r="P332" s="239"/>
      <c r="Q332" s="239"/>
      <c r="R332" s="239"/>
      <c r="S332" s="239"/>
      <c r="T332" s="240"/>
      <c r="U332" s="13"/>
      <c r="V332" s="13"/>
      <c r="W332" s="13"/>
      <c r="X332" s="13"/>
      <c r="Y332" s="13"/>
      <c r="Z332" s="13"/>
      <c r="AA332" s="13"/>
      <c r="AB332" s="13"/>
      <c r="AC332" s="13"/>
      <c r="AD332" s="13"/>
      <c r="AE332" s="13"/>
      <c r="AT332" s="241" t="s">
        <v>142</v>
      </c>
      <c r="AU332" s="241" t="s">
        <v>84</v>
      </c>
      <c r="AV332" s="13" t="s">
        <v>82</v>
      </c>
      <c r="AW332" s="13" t="s">
        <v>30</v>
      </c>
      <c r="AX332" s="13" t="s">
        <v>74</v>
      </c>
      <c r="AY332" s="241" t="s">
        <v>132</v>
      </c>
    </row>
    <row r="333" s="14" customFormat="1">
      <c r="A333" s="14"/>
      <c r="B333" s="242"/>
      <c r="C333" s="243"/>
      <c r="D333" s="233" t="s">
        <v>142</v>
      </c>
      <c r="E333" s="244" t="s">
        <v>1</v>
      </c>
      <c r="F333" s="245" t="s">
        <v>250</v>
      </c>
      <c r="G333" s="243"/>
      <c r="H333" s="246">
        <v>108.90000000000001</v>
      </c>
      <c r="I333" s="247"/>
      <c r="J333" s="243"/>
      <c r="K333" s="243"/>
      <c r="L333" s="248"/>
      <c r="M333" s="249"/>
      <c r="N333" s="250"/>
      <c r="O333" s="250"/>
      <c r="P333" s="250"/>
      <c r="Q333" s="250"/>
      <c r="R333" s="250"/>
      <c r="S333" s="250"/>
      <c r="T333" s="251"/>
      <c r="U333" s="14"/>
      <c r="V333" s="14"/>
      <c r="W333" s="14"/>
      <c r="X333" s="14"/>
      <c r="Y333" s="14"/>
      <c r="Z333" s="14"/>
      <c r="AA333" s="14"/>
      <c r="AB333" s="14"/>
      <c r="AC333" s="14"/>
      <c r="AD333" s="14"/>
      <c r="AE333" s="14"/>
      <c r="AT333" s="252" t="s">
        <v>142</v>
      </c>
      <c r="AU333" s="252" t="s">
        <v>84</v>
      </c>
      <c r="AV333" s="14" t="s">
        <v>84</v>
      </c>
      <c r="AW333" s="14" t="s">
        <v>30</v>
      </c>
      <c r="AX333" s="14" t="s">
        <v>74</v>
      </c>
      <c r="AY333" s="252" t="s">
        <v>132</v>
      </c>
    </row>
    <row r="334" s="14" customFormat="1">
      <c r="A334" s="14"/>
      <c r="B334" s="242"/>
      <c r="C334" s="243"/>
      <c r="D334" s="233" t="s">
        <v>142</v>
      </c>
      <c r="E334" s="244" t="s">
        <v>1</v>
      </c>
      <c r="F334" s="245" t="s">
        <v>251</v>
      </c>
      <c r="G334" s="243"/>
      <c r="H334" s="246">
        <v>0.25</v>
      </c>
      <c r="I334" s="247"/>
      <c r="J334" s="243"/>
      <c r="K334" s="243"/>
      <c r="L334" s="248"/>
      <c r="M334" s="249"/>
      <c r="N334" s="250"/>
      <c r="O334" s="250"/>
      <c r="P334" s="250"/>
      <c r="Q334" s="250"/>
      <c r="R334" s="250"/>
      <c r="S334" s="250"/>
      <c r="T334" s="251"/>
      <c r="U334" s="14"/>
      <c r="V334" s="14"/>
      <c r="W334" s="14"/>
      <c r="X334" s="14"/>
      <c r="Y334" s="14"/>
      <c r="Z334" s="14"/>
      <c r="AA334" s="14"/>
      <c r="AB334" s="14"/>
      <c r="AC334" s="14"/>
      <c r="AD334" s="14"/>
      <c r="AE334" s="14"/>
      <c r="AT334" s="252" t="s">
        <v>142</v>
      </c>
      <c r="AU334" s="252" t="s">
        <v>84</v>
      </c>
      <c r="AV334" s="14" t="s">
        <v>84</v>
      </c>
      <c r="AW334" s="14" t="s">
        <v>30</v>
      </c>
      <c r="AX334" s="14" t="s">
        <v>74</v>
      </c>
      <c r="AY334" s="252" t="s">
        <v>132</v>
      </c>
    </row>
    <row r="335" s="13" customFormat="1">
      <c r="A335" s="13"/>
      <c r="B335" s="231"/>
      <c r="C335" s="232"/>
      <c r="D335" s="233" t="s">
        <v>142</v>
      </c>
      <c r="E335" s="234" t="s">
        <v>1</v>
      </c>
      <c r="F335" s="235" t="s">
        <v>485</v>
      </c>
      <c r="G335" s="232"/>
      <c r="H335" s="234" t="s">
        <v>1</v>
      </c>
      <c r="I335" s="236"/>
      <c r="J335" s="232"/>
      <c r="K335" s="232"/>
      <c r="L335" s="237"/>
      <c r="M335" s="238"/>
      <c r="N335" s="239"/>
      <c r="O335" s="239"/>
      <c r="P335" s="239"/>
      <c r="Q335" s="239"/>
      <c r="R335" s="239"/>
      <c r="S335" s="239"/>
      <c r="T335" s="240"/>
      <c r="U335" s="13"/>
      <c r="V335" s="13"/>
      <c r="W335" s="13"/>
      <c r="X335" s="13"/>
      <c r="Y335" s="13"/>
      <c r="Z335" s="13"/>
      <c r="AA335" s="13"/>
      <c r="AB335" s="13"/>
      <c r="AC335" s="13"/>
      <c r="AD335" s="13"/>
      <c r="AE335" s="13"/>
      <c r="AT335" s="241" t="s">
        <v>142</v>
      </c>
      <c r="AU335" s="241" t="s">
        <v>84</v>
      </c>
      <c r="AV335" s="13" t="s">
        <v>82</v>
      </c>
      <c r="AW335" s="13" t="s">
        <v>30</v>
      </c>
      <c r="AX335" s="13" t="s">
        <v>74</v>
      </c>
      <c r="AY335" s="241" t="s">
        <v>132</v>
      </c>
    </row>
    <row r="336" s="14" customFormat="1">
      <c r="A336" s="14"/>
      <c r="B336" s="242"/>
      <c r="C336" s="243"/>
      <c r="D336" s="233" t="s">
        <v>142</v>
      </c>
      <c r="E336" s="244" t="s">
        <v>1</v>
      </c>
      <c r="F336" s="245" t="s">
        <v>486</v>
      </c>
      <c r="G336" s="243"/>
      <c r="H336" s="246">
        <v>16.52</v>
      </c>
      <c r="I336" s="247"/>
      <c r="J336" s="243"/>
      <c r="K336" s="243"/>
      <c r="L336" s="248"/>
      <c r="M336" s="249"/>
      <c r="N336" s="250"/>
      <c r="O336" s="250"/>
      <c r="P336" s="250"/>
      <c r="Q336" s="250"/>
      <c r="R336" s="250"/>
      <c r="S336" s="250"/>
      <c r="T336" s="251"/>
      <c r="U336" s="14"/>
      <c r="V336" s="14"/>
      <c r="W336" s="14"/>
      <c r="X336" s="14"/>
      <c r="Y336" s="14"/>
      <c r="Z336" s="14"/>
      <c r="AA336" s="14"/>
      <c r="AB336" s="14"/>
      <c r="AC336" s="14"/>
      <c r="AD336" s="14"/>
      <c r="AE336" s="14"/>
      <c r="AT336" s="252" t="s">
        <v>142</v>
      </c>
      <c r="AU336" s="252" t="s">
        <v>84</v>
      </c>
      <c r="AV336" s="14" t="s">
        <v>84</v>
      </c>
      <c r="AW336" s="14" t="s">
        <v>30</v>
      </c>
      <c r="AX336" s="14" t="s">
        <v>74</v>
      </c>
      <c r="AY336" s="252" t="s">
        <v>132</v>
      </c>
    </row>
    <row r="337" s="13" customFormat="1">
      <c r="A337" s="13"/>
      <c r="B337" s="231"/>
      <c r="C337" s="232"/>
      <c r="D337" s="233" t="s">
        <v>142</v>
      </c>
      <c r="E337" s="234" t="s">
        <v>1</v>
      </c>
      <c r="F337" s="235" t="s">
        <v>245</v>
      </c>
      <c r="G337" s="232"/>
      <c r="H337" s="234" t="s">
        <v>1</v>
      </c>
      <c r="I337" s="236"/>
      <c r="J337" s="232"/>
      <c r="K337" s="232"/>
      <c r="L337" s="237"/>
      <c r="M337" s="238"/>
      <c r="N337" s="239"/>
      <c r="O337" s="239"/>
      <c r="P337" s="239"/>
      <c r="Q337" s="239"/>
      <c r="R337" s="239"/>
      <c r="S337" s="239"/>
      <c r="T337" s="240"/>
      <c r="U337" s="13"/>
      <c r="V337" s="13"/>
      <c r="W337" s="13"/>
      <c r="X337" s="13"/>
      <c r="Y337" s="13"/>
      <c r="Z337" s="13"/>
      <c r="AA337" s="13"/>
      <c r="AB337" s="13"/>
      <c r="AC337" s="13"/>
      <c r="AD337" s="13"/>
      <c r="AE337" s="13"/>
      <c r="AT337" s="241" t="s">
        <v>142</v>
      </c>
      <c r="AU337" s="241" t="s">
        <v>84</v>
      </c>
      <c r="AV337" s="13" t="s">
        <v>82</v>
      </c>
      <c r="AW337" s="13" t="s">
        <v>30</v>
      </c>
      <c r="AX337" s="13" t="s">
        <v>74</v>
      </c>
      <c r="AY337" s="241" t="s">
        <v>132</v>
      </c>
    </row>
    <row r="338" s="13" customFormat="1">
      <c r="A338" s="13"/>
      <c r="B338" s="231"/>
      <c r="C338" s="232"/>
      <c r="D338" s="233" t="s">
        <v>142</v>
      </c>
      <c r="E338" s="234" t="s">
        <v>1</v>
      </c>
      <c r="F338" s="235" t="s">
        <v>258</v>
      </c>
      <c r="G338" s="232"/>
      <c r="H338" s="234" t="s">
        <v>1</v>
      </c>
      <c r="I338" s="236"/>
      <c r="J338" s="232"/>
      <c r="K338" s="232"/>
      <c r="L338" s="237"/>
      <c r="M338" s="238"/>
      <c r="N338" s="239"/>
      <c r="O338" s="239"/>
      <c r="P338" s="239"/>
      <c r="Q338" s="239"/>
      <c r="R338" s="239"/>
      <c r="S338" s="239"/>
      <c r="T338" s="240"/>
      <c r="U338" s="13"/>
      <c r="V338" s="13"/>
      <c r="W338" s="13"/>
      <c r="X338" s="13"/>
      <c r="Y338" s="13"/>
      <c r="Z338" s="13"/>
      <c r="AA338" s="13"/>
      <c r="AB338" s="13"/>
      <c r="AC338" s="13"/>
      <c r="AD338" s="13"/>
      <c r="AE338" s="13"/>
      <c r="AT338" s="241" t="s">
        <v>142</v>
      </c>
      <c r="AU338" s="241" t="s">
        <v>84</v>
      </c>
      <c r="AV338" s="13" t="s">
        <v>82</v>
      </c>
      <c r="AW338" s="13" t="s">
        <v>30</v>
      </c>
      <c r="AX338" s="13" t="s">
        <v>74</v>
      </c>
      <c r="AY338" s="241" t="s">
        <v>132</v>
      </c>
    </row>
    <row r="339" s="14" customFormat="1">
      <c r="A339" s="14"/>
      <c r="B339" s="242"/>
      <c r="C339" s="243"/>
      <c r="D339" s="233" t="s">
        <v>142</v>
      </c>
      <c r="E339" s="244" t="s">
        <v>1</v>
      </c>
      <c r="F339" s="245" t="s">
        <v>259</v>
      </c>
      <c r="G339" s="243"/>
      <c r="H339" s="246">
        <v>3.6749999999999998</v>
      </c>
      <c r="I339" s="247"/>
      <c r="J339" s="243"/>
      <c r="K339" s="243"/>
      <c r="L339" s="248"/>
      <c r="M339" s="249"/>
      <c r="N339" s="250"/>
      <c r="O339" s="250"/>
      <c r="P339" s="250"/>
      <c r="Q339" s="250"/>
      <c r="R339" s="250"/>
      <c r="S339" s="250"/>
      <c r="T339" s="251"/>
      <c r="U339" s="14"/>
      <c r="V339" s="14"/>
      <c r="W339" s="14"/>
      <c r="X339" s="14"/>
      <c r="Y339" s="14"/>
      <c r="Z339" s="14"/>
      <c r="AA339" s="14"/>
      <c r="AB339" s="14"/>
      <c r="AC339" s="14"/>
      <c r="AD339" s="14"/>
      <c r="AE339" s="14"/>
      <c r="AT339" s="252" t="s">
        <v>142</v>
      </c>
      <c r="AU339" s="252" t="s">
        <v>84</v>
      </c>
      <c r="AV339" s="14" t="s">
        <v>84</v>
      </c>
      <c r="AW339" s="14" t="s">
        <v>30</v>
      </c>
      <c r="AX339" s="14" t="s">
        <v>74</v>
      </c>
      <c r="AY339" s="252" t="s">
        <v>132</v>
      </c>
    </row>
    <row r="340" s="15" customFormat="1">
      <c r="A340" s="15"/>
      <c r="B340" s="253"/>
      <c r="C340" s="254"/>
      <c r="D340" s="233" t="s">
        <v>142</v>
      </c>
      <c r="E340" s="255" t="s">
        <v>1</v>
      </c>
      <c r="F340" s="256" t="s">
        <v>147</v>
      </c>
      <c r="G340" s="254"/>
      <c r="H340" s="257">
        <v>248.71400000000003</v>
      </c>
      <c r="I340" s="258"/>
      <c r="J340" s="254"/>
      <c r="K340" s="254"/>
      <c r="L340" s="259"/>
      <c r="M340" s="260"/>
      <c r="N340" s="261"/>
      <c r="O340" s="261"/>
      <c r="P340" s="261"/>
      <c r="Q340" s="261"/>
      <c r="R340" s="261"/>
      <c r="S340" s="261"/>
      <c r="T340" s="262"/>
      <c r="U340" s="15"/>
      <c r="V340" s="15"/>
      <c r="W340" s="15"/>
      <c r="X340" s="15"/>
      <c r="Y340" s="15"/>
      <c r="Z340" s="15"/>
      <c r="AA340" s="15"/>
      <c r="AB340" s="15"/>
      <c r="AC340" s="15"/>
      <c r="AD340" s="15"/>
      <c r="AE340" s="15"/>
      <c r="AT340" s="263" t="s">
        <v>142</v>
      </c>
      <c r="AU340" s="263" t="s">
        <v>84</v>
      </c>
      <c r="AV340" s="15" t="s">
        <v>140</v>
      </c>
      <c r="AW340" s="15" t="s">
        <v>30</v>
      </c>
      <c r="AX340" s="15" t="s">
        <v>82</v>
      </c>
      <c r="AY340" s="263" t="s">
        <v>132</v>
      </c>
    </row>
    <row r="341" s="2" customFormat="1" ht="33" customHeight="1">
      <c r="A341" s="38"/>
      <c r="B341" s="39"/>
      <c r="C341" s="218" t="s">
        <v>487</v>
      </c>
      <c r="D341" s="218" t="s">
        <v>135</v>
      </c>
      <c r="E341" s="219" t="s">
        <v>488</v>
      </c>
      <c r="F341" s="220" t="s">
        <v>489</v>
      </c>
      <c r="G341" s="221" t="s">
        <v>150</v>
      </c>
      <c r="H341" s="222">
        <v>248.714</v>
      </c>
      <c r="I341" s="223"/>
      <c r="J341" s="224">
        <f>ROUND(I341*H341,2)</f>
        <v>0</v>
      </c>
      <c r="K341" s="220" t="s">
        <v>139</v>
      </c>
      <c r="L341" s="44"/>
      <c r="M341" s="225" t="s">
        <v>1</v>
      </c>
      <c r="N341" s="226" t="s">
        <v>39</v>
      </c>
      <c r="O341" s="91"/>
      <c r="P341" s="227">
        <f>O341*H341</f>
        <v>0</v>
      </c>
      <c r="Q341" s="227">
        <v>0.00029</v>
      </c>
      <c r="R341" s="227">
        <f>Q341*H341</f>
        <v>0.072127060000000007</v>
      </c>
      <c r="S341" s="227">
        <v>0</v>
      </c>
      <c r="T341" s="228">
        <f>S341*H341</f>
        <v>0</v>
      </c>
      <c r="U341" s="38"/>
      <c r="V341" s="38"/>
      <c r="W341" s="38"/>
      <c r="X341" s="38"/>
      <c r="Y341" s="38"/>
      <c r="Z341" s="38"/>
      <c r="AA341" s="38"/>
      <c r="AB341" s="38"/>
      <c r="AC341" s="38"/>
      <c r="AD341" s="38"/>
      <c r="AE341" s="38"/>
      <c r="AR341" s="229" t="s">
        <v>186</v>
      </c>
      <c r="AT341" s="229" t="s">
        <v>135</v>
      </c>
      <c r="AU341" s="229" t="s">
        <v>84</v>
      </c>
      <c r="AY341" s="17" t="s">
        <v>132</v>
      </c>
      <c r="BE341" s="230">
        <f>IF(N341="základní",J341,0)</f>
        <v>0</v>
      </c>
      <c r="BF341" s="230">
        <f>IF(N341="snížená",J341,0)</f>
        <v>0</v>
      </c>
      <c r="BG341" s="230">
        <f>IF(N341="zákl. přenesená",J341,0)</f>
        <v>0</v>
      </c>
      <c r="BH341" s="230">
        <f>IF(N341="sníž. přenesená",J341,0)</f>
        <v>0</v>
      </c>
      <c r="BI341" s="230">
        <f>IF(N341="nulová",J341,0)</f>
        <v>0</v>
      </c>
      <c r="BJ341" s="17" t="s">
        <v>82</v>
      </c>
      <c r="BK341" s="230">
        <f>ROUND(I341*H341,2)</f>
        <v>0</v>
      </c>
      <c r="BL341" s="17" t="s">
        <v>186</v>
      </c>
      <c r="BM341" s="229" t="s">
        <v>490</v>
      </c>
    </row>
    <row r="342" s="12" customFormat="1" ht="22.8" customHeight="1">
      <c r="A342" s="12"/>
      <c r="B342" s="202"/>
      <c r="C342" s="203"/>
      <c r="D342" s="204" t="s">
        <v>73</v>
      </c>
      <c r="E342" s="216" t="s">
        <v>491</v>
      </c>
      <c r="F342" s="216" t="s">
        <v>492</v>
      </c>
      <c r="G342" s="203"/>
      <c r="H342" s="203"/>
      <c r="I342" s="206"/>
      <c r="J342" s="217">
        <f>BK342</f>
        <v>0</v>
      </c>
      <c r="K342" s="203"/>
      <c r="L342" s="208"/>
      <c r="M342" s="209"/>
      <c r="N342" s="210"/>
      <c r="O342" s="210"/>
      <c r="P342" s="211">
        <f>SUM(P343:P347)</f>
        <v>0</v>
      </c>
      <c r="Q342" s="210"/>
      <c r="R342" s="211">
        <f>SUM(R343:R347)</f>
        <v>0</v>
      </c>
      <c r="S342" s="210"/>
      <c r="T342" s="212">
        <f>SUM(T343:T347)</f>
        <v>0</v>
      </c>
      <c r="U342" s="12"/>
      <c r="V342" s="12"/>
      <c r="W342" s="12"/>
      <c r="X342" s="12"/>
      <c r="Y342" s="12"/>
      <c r="Z342" s="12"/>
      <c r="AA342" s="12"/>
      <c r="AB342" s="12"/>
      <c r="AC342" s="12"/>
      <c r="AD342" s="12"/>
      <c r="AE342" s="12"/>
      <c r="AR342" s="213" t="s">
        <v>84</v>
      </c>
      <c r="AT342" s="214" t="s">
        <v>73</v>
      </c>
      <c r="AU342" s="214" t="s">
        <v>82</v>
      </c>
      <c r="AY342" s="213" t="s">
        <v>132</v>
      </c>
      <c r="BK342" s="215">
        <f>SUM(BK343:BK347)</f>
        <v>0</v>
      </c>
    </row>
    <row r="343" s="2" customFormat="1" ht="37.8" customHeight="1">
      <c r="A343" s="38"/>
      <c r="B343" s="39"/>
      <c r="C343" s="218" t="s">
        <v>493</v>
      </c>
      <c r="D343" s="218" t="s">
        <v>135</v>
      </c>
      <c r="E343" s="219" t="s">
        <v>494</v>
      </c>
      <c r="F343" s="220" t="s">
        <v>495</v>
      </c>
      <c r="G343" s="221" t="s">
        <v>205</v>
      </c>
      <c r="H343" s="222">
        <v>1</v>
      </c>
      <c r="I343" s="223"/>
      <c r="J343" s="224">
        <f>ROUND(I343*H343,2)</f>
        <v>0</v>
      </c>
      <c r="K343" s="220" t="s">
        <v>1</v>
      </c>
      <c r="L343" s="44"/>
      <c r="M343" s="225" t="s">
        <v>1</v>
      </c>
      <c r="N343" s="226" t="s">
        <v>39</v>
      </c>
      <c r="O343" s="91"/>
      <c r="P343" s="227">
        <f>O343*H343</f>
        <v>0</v>
      </c>
      <c r="Q343" s="227">
        <v>0</v>
      </c>
      <c r="R343" s="227">
        <f>Q343*H343</f>
        <v>0</v>
      </c>
      <c r="S343" s="227">
        <v>0</v>
      </c>
      <c r="T343" s="228">
        <f>S343*H343</f>
        <v>0</v>
      </c>
      <c r="U343" s="38"/>
      <c r="V343" s="38"/>
      <c r="W343" s="38"/>
      <c r="X343" s="38"/>
      <c r="Y343" s="38"/>
      <c r="Z343" s="38"/>
      <c r="AA343" s="38"/>
      <c r="AB343" s="38"/>
      <c r="AC343" s="38"/>
      <c r="AD343" s="38"/>
      <c r="AE343" s="38"/>
      <c r="AR343" s="229" t="s">
        <v>186</v>
      </c>
      <c r="AT343" s="229" t="s">
        <v>135</v>
      </c>
      <c r="AU343" s="229" t="s">
        <v>84</v>
      </c>
      <c r="AY343" s="17" t="s">
        <v>132</v>
      </c>
      <c r="BE343" s="230">
        <f>IF(N343="základní",J343,0)</f>
        <v>0</v>
      </c>
      <c r="BF343" s="230">
        <f>IF(N343="snížená",J343,0)</f>
        <v>0</v>
      </c>
      <c r="BG343" s="230">
        <f>IF(N343="zákl. přenesená",J343,0)</f>
        <v>0</v>
      </c>
      <c r="BH343" s="230">
        <f>IF(N343="sníž. přenesená",J343,0)</f>
        <v>0</v>
      </c>
      <c r="BI343" s="230">
        <f>IF(N343="nulová",J343,0)</f>
        <v>0</v>
      </c>
      <c r="BJ343" s="17" t="s">
        <v>82</v>
      </c>
      <c r="BK343" s="230">
        <f>ROUND(I343*H343,2)</f>
        <v>0</v>
      </c>
      <c r="BL343" s="17" t="s">
        <v>186</v>
      </c>
      <c r="BM343" s="229" t="s">
        <v>496</v>
      </c>
    </row>
    <row r="344" s="2" customFormat="1" ht="44.25" customHeight="1">
      <c r="A344" s="38"/>
      <c r="B344" s="39"/>
      <c r="C344" s="218" t="s">
        <v>497</v>
      </c>
      <c r="D344" s="218" t="s">
        <v>135</v>
      </c>
      <c r="E344" s="219" t="s">
        <v>498</v>
      </c>
      <c r="F344" s="220" t="s">
        <v>499</v>
      </c>
      <c r="G344" s="221" t="s">
        <v>205</v>
      </c>
      <c r="H344" s="222">
        <v>1</v>
      </c>
      <c r="I344" s="223"/>
      <c r="J344" s="224">
        <f>ROUND(I344*H344,2)</f>
        <v>0</v>
      </c>
      <c r="K344" s="220" t="s">
        <v>1</v>
      </c>
      <c r="L344" s="44"/>
      <c r="M344" s="225" t="s">
        <v>1</v>
      </c>
      <c r="N344" s="226" t="s">
        <v>39</v>
      </c>
      <c r="O344" s="91"/>
      <c r="P344" s="227">
        <f>O344*H344</f>
        <v>0</v>
      </c>
      <c r="Q344" s="227">
        <v>0</v>
      </c>
      <c r="R344" s="227">
        <f>Q344*H344</f>
        <v>0</v>
      </c>
      <c r="S344" s="227">
        <v>0</v>
      </c>
      <c r="T344" s="228">
        <f>S344*H344</f>
        <v>0</v>
      </c>
      <c r="U344" s="38"/>
      <c r="V344" s="38"/>
      <c r="W344" s="38"/>
      <c r="X344" s="38"/>
      <c r="Y344" s="38"/>
      <c r="Z344" s="38"/>
      <c r="AA344" s="38"/>
      <c r="AB344" s="38"/>
      <c r="AC344" s="38"/>
      <c r="AD344" s="38"/>
      <c r="AE344" s="38"/>
      <c r="AR344" s="229" t="s">
        <v>186</v>
      </c>
      <c r="AT344" s="229" t="s">
        <v>135</v>
      </c>
      <c r="AU344" s="229" t="s">
        <v>84</v>
      </c>
      <c r="AY344" s="17" t="s">
        <v>132</v>
      </c>
      <c r="BE344" s="230">
        <f>IF(N344="základní",J344,0)</f>
        <v>0</v>
      </c>
      <c r="BF344" s="230">
        <f>IF(N344="snížená",J344,0)</f>
        <v>0</v>
      </c>
      <c r="BG344" s="230">
        <f>IF(N344="zákl. přenesená",J344,0)</f>
        <v>0</v>
      </c>
      <c r="BH344" s="230">
        <f>IF(N344="sníž. přenesená",J344,0)</f>
        <v>0</v>
      </c>
      <c r="BI344" s="230">
        <f>IF(N344="nulová",J344,0)</f>
        <v>0</v>
      </c>
      <c r="BJ344" s="17" t="s">
        <v>82</v>
      </c>
      <c r="BK344" s="230">
        <f>ROUND(I344*H344,2)</f>
        <v>0</v>
      </c>
      <c r="BL344" s="17" t="s">
        <v>186</v>
      </c>
      <c r="BM344" s="229" t="s">
        <v>500</v>
      </c>
    </row>
    <row r="345" s="2" customFormat="1" ht="33" customHeight="1">
      <c r="A345" s="38"/>
      <c r="B345" s="39"/>
      <c r="C345" s="218" t="s">
        <v>501</v>
      </c>
      <c r="D345" s="218" t="s">
        <v>135</v>
      </c>
      <c r="E345" s="219" t="s">
        <v>502</v>
      </c>
      <c r="F345" s="220" t="s">
        <v>503</v>
      </c>
      <c r="G345" s="221" t="s">
        <v>205</v>
      </c>
      <c r="H345" s="222">
        <v>1</v>
      </c>
      <c r="I345" s="223"/>
      <c r="J345" s="224">
        <f>ROUND(I345*H345,2)</f>
        <v>0</v>
      </c>
      <c r="K345" s="220" t="s">
        <v>1</v>
      </c>
      <c r="L345" s="44"/>
      <c r="M345" s="225" t="s">
        <v>1</v>
      </c>
      <c r="N345" s="226" t="s">
        <v>39</v>
      </c>
      <c r="O345" s="91"/>
      <c r="P345" s="227">
        <f>O345*H345</f>
        <v>0</v>
      </c>
      <c r="Q345" s="227">
        <v>0</v>
      </c>
      <c r="R345" s="227">
        <f>Q345*H345</f>
        <v>0</v>
      </c>
      <c r="S345" s="227">
        <v>0</v>
      </c>
      <c r="T345" s="228">
        <f>S345*H345</f>
        <v>0</v>
      </c>
      <c r="U345" s="38"/>
      <c r="V345" s="38"/>
      <c r="W345" s="38"/>
      <c r="X345" s="38"/>
      <c r="Y345" s="38"/>
      <c r="Z345" s="38"/>
      <c r="AA345" s="38"/>
      <c r="AB345" s="38"/>
      <c r="AC345" s="38"/>
      <c r="AD345" s="38"/>
      <c r="AE345" s="38"/>
      <c r="AR345" s="229" t="s">
        <v>186</v>
      </c>
      <c r="AT345" s="229" t="s">
        <v>135</v>
      </c>
      <c r="AU345" s="229" t="s">
        <v>84</v>
      </c>
      <c r="AY345" s="17" t="s">
        <v>132</v>
      </c>
      <c r="BE345" s="230">
        <f>IF(N345="základní",J345,0)</f>
        <v>0</v>
      </c>
      <c r="BF345" s="230">
        <f>IF(N345="snížená",J345,0)</f>
        <v>0</v>
      </c>
      <c r="BG345" s="230">
        <f>IF(N345="zákl. přenesená",J345,0)</f>
        <v>0</v>
      </c>
      <c r="BH345" s="230">
        <f>IF(N345="sníž. přenesená",J345,0)</f>
        <v>0</v>
      </c>
      <c r="BI345" s="230">
        <f>IF(N345="nulová",J345,0)</f>
        <v>0</v>
      </c>
      <c r="BJ345" s="17" t="s">
        <v>82</v>
      </c>
      <c r="BK345" s="230">
        <f>ROUND(I345*H345,2)</f>
        <v>0</v>
      </c>
      <c r="BL345" s="17" t="s">
        <v>186</v>
      </c>
      <c r="BM345" s="229" t="s">
        <v>504</v>
      </c>
    </row>
    <row r="346" s="2" customFormat="1" ht="49.05" customHeight="1">
      <c r="A346" s="38"/>
      <c r="B346" s="39"/>
      <c r="C346" s="218" t="s">
        <v>505</v>
      </c>
      <c r="D346" s="218" t="s">
        <v>135</v>
      </c>
      <c r="E346" s="219" t="s">
        <v>506</v>
      </c>
      <c r="F346" s="220" t="s">
        <v>507</v>
      </c>
      <c r="G346" s="221" t="s">
        <v>205</v>
      </c>
      <c r="H346" s="222">
        <v>1</v>
      </c>
      <c r="I346" s="223"/>
      <c r="J346" s="224">
        <f>ROUND(I346*H346,2)</f>
        <v>0</v>
      </c>
      <c r="K346" s="220" t="s">
        <v>1</v>
      </c>
      <c r="L346" s="44"/>
      <c r="M346" s="225" t="s">
        <v>1</v>
      </c>
      <c r="N346" s="226" t="s">
        <v>39</v>
      </c>
      <c r="O346" s="91"/>
      <c r="P346" s="227">
        <f>O346*H346</f>
        <v>0</v>
      </c>
      <c r="Q346" s="227">
        <v>0</v>
      </c>
      <c r="R346" s="227">
        <f>Q346*H346</f>
        <v>0</v>
      </c>
      <c r="S346" s="227">
        <v>0</v>
      </c>
      <c r="T346" s="228">
        <f>S346*H346</f>
        <v>0</v>
      </c>
      <c r="U346" s="38"/>
      <c r="V346" s="38"/>
      <c r="W346" s="38"/>
      <c r="X346" s="38"/>
      <c r="Y346" s="38"/>
      <c r="Z346" s="38"/>
      <c r="AA346" s="38"/>
      <c r="AB346" s="38"/>
      <c r="AC346" s="38"/>
      <c r="AD346" s="38"/>
      <c r="AE346" s="38"/>
      <c r="AR346" s="229" t="s">
        <v>186</v>
      </c>
      <c r="AT346" s="229" t="s">
        <v>135</v>
      </c>
      <c r="AU346" s="229" t="s">
        <v>84</v>
      </c>
      <c r="AY346" s="17" t="s">
        <v>132</v>
      </c>
      <c r="BE346" s="230">
        <f>IF(N346="základní",J346,0)</f>
        <v>0</v>
      </c>
      <c r="BF346" s="230">
        <f>IF(N346="snížená",J346,0)</f>
        <v>0</v>
      </c>
      <c r="BG346" s="230">
        <f>IF(N346="zákl. přenesená",J346,0)</f>
        <v>0</v>
      </c>
      <c r="BH346" s="230">
        <f>IF(N346="sníž. přenesená",J346,0)</f>
        <v>0</v>
      </c>
      <c r="BI346" s="230">
        <f>IF(N346="nulová",J346,0)</f>
        <v>0</v>
      </c>
      <c r="BJ346" s="17" t="s">
        <v>82</v>
      </c>
      <c r="BK346" s="230">
        <f>ROUND(I346*H346,2)</f>
        <v>0</v>
      </c>
      <c r="BL346" s="17" t="s">
        <v>186</v>
      </c>
      <c r="BM346" s="229" t="s">
        <v>508</v>
      </c>
    </row>
    <row r="347" s="2" customFormat="1" ht="37.8" customHeight="1">
      <c r="A347" s="38"/>
      <c r="B347" s="39"/>
      <c r="C347" s="218" t="s">
        <v>509</v>
      </c>
      <c r="D347" s="218" t="s">
        <v>135</v>
      </c>
      <c r="E347" s="219" t="s">
        <v>510</v>
      </c>
      <c r="F347" s="220" t="s">
        <v>511</v>
      </c>
      <c r="G347" s="221" t="s">
        <v>205</v>
      </c>
      <c r="H347" s="222">
        <v>2</v>
      </c>
      <c r="I347" s="223"/>
      <c r="J347" s="224">
        <f>ROUND(I347*H347,2)</f>
        <v>0</v>
      </c>
      <c r="K347" s="220" t="s">
        <v>1</v>
      </c>
      <c r="L347" s="44"/>
      <c r="M347" s="277" t="s">
        <v>1</v>
      </c>
      <c r="N347" s="278" t="s">
        <v>39</v>
      </c>
      <c r="O347" s="279"/>
      <c r="P347" s="280">
        <f>O347*H347</f>
        <v>0</v>
      </c>
      <c r="Q347" s="280">
        <v>0</v>
      </c>
      <c r="R347" s="280">
        <f>Q347*H347</f>
        <v>0</v>
      </c>
      <c r="S347" s="280">
        <v>0</v>
      </c>
      <c r="T347" s="281">
        <f>S347*H347</f>
        <v>0</v>
      </c>
      <c r="U347" s="38"/>
      <c r="V347" s="38"/>
      <c r="W347" s="38"/>
      <c r="X347" s="38"/>
      <c r="Y347" s="38"/>
      <c r="Z347" s="38"/>
      <c r="AA347" s="38"/>
      <c r="AB347" s="38"/>
      <c r="AC347" s="38"/>
      <c r="AD347" s="38"/>
      <c r="AE347" s="38"/>
      <c r="AR347" s="229" t="s">
        <v>186</v>
      </c>
      <c r="AT347" s="229" t="s">
        <v>135</v>
      </c>
      <c r="AU347" s="229" t="s">
        <v>84</v>
      </c>
      <c r="AY347" s="17" t="s">
        <v>132</v>
      </c>
      <c r="BE347" s="230">
        <f>IF(N347="základní",J347,0)</f>
        <v>0</v>
      </c>
      <c r="BF347" s="230">
        <f>IF(N347="snížená",J347,0)</f>
        <v>0</v>
      </c>
      <c r="BG347" s="230">
        <f>IF(N347="zákl. přenesená",J347,0)</f>
        <v>0</v>
      </c>
      <c r="BH347" s="230">
        <f>IF(N347="sníž. přenesená",J347,0)</f>
        <v>0</v>
      </c>
      <c r="BI347" s="230">
        <f>IF(N347="nulová",J347,0)</f>
        <v>0</v>
      </c>
      <c r="BJ347" s="17" t="s">
        <v>82</v>
      </c>
      <c r="BK347" s="230">
        <f>ROUND(I347*H347,2)</f>
        <v>0</v>
      </c>
      <c r="BL347" s="17" t="s">
        <v>186</v>
      </c>
      <c r="BM347" s="229" t="s">
        <v>512</v>
      </c>
    </row>
    <row r="348" s="2" customFormat="1" ht="6.96" customHeight="1">
      <c r="A348" s="38"/>
      <c r="B348" s="66"/>
      <c r="C348" s="67"/>
      <c r="D348" s="67"/>
      <c r="E348" s="67"/>
      <c r="F348" s="67"/>
      <c r="G348" s="67"/>
      <c r="H348" s="67"/>
      <c r="I348" s="67"/>
      <c r="J348" s="67"/>
      <c r="K348" s="67"/>
      <c r="L348" s="44"/>
      <c r="M348" s="38"/>
      <c r="O348" s="38"/>
      <c r="P348" s="38"/>
      <c r="Q348" s="38"/>
      <c r="R348" s="38"/>
      <c r="S348" s="38"/>
      <c r="T348" s="38"/>
      <c r="U348" s="38"/>
      <c r="V348" s="38"/>
      <c r="W348" s="38"/>
      <c r="X348" s="38"/>
      <c r="Y348" s="38"/>
      <c r="Z348" s="38"/>
      <c r="AA348" s="38"/>
      <c r="AB348" s="38"/>
      <c r="AC348" s="38"/>
      <c r="AD348" s="38"/>
      <c r="AE348" s="38"/>
    </row>
  </sheetData>
  <sheetProtection sheet="1" autoFilter="0" formatColumns="0" formatRows="0" objects="1" scenarios="1" spinCount="100000" saltValue="4HXBF8IfW3lEr0DmfsYD0uzOckyByJHLkeOVcFAy1H+Q/anjb39kKoqvnWGNCZvYvM0BiLx6yFtPaJbOzXvD7A==" hashValue="d24/15vJ07dr4WLB59TXT4qtVbqkrR2FCV8NRL5e+f656G5Hk3o/xMkT4APJpHbOkqCxhfxwL1RTr3Cw7kgjgg==" algorithmName="SHA-512" password="D993"/>
  <autoFilter ref="C129:K347"/>
  <mergeCells count="9">
    <mergeCell ref="E7:H7"/>
    <mergeCell ref="E9:H9"/>
    <mergeCell ref="E18:H18"/>
    <mergeCell ref="E27:H27"/>
    <mergeCell ref="E85:H85"/>
    <mergeCell ref="E87:H87"/>
    <mergeCell ref="E120:H120"/>
    <mergeCell ref="E122:H122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7" t="s">
        <v>90</v>
      </c>
    </row>
    <row r="3" s="1" customFormat="1" ht="6.96" customHeight="1">
      <c r="B3" s="136"/>
      <c r="C3" s="137"/>
      <c r="D3" s="137"/>
      <c r="E3" s="137"/>
      <c r="F3" s="137"/>
      <c r="G3" s="137"/>
      <c r="H3" s="137"/>
      <c r="I3" s="137"/>
      <c r="J3" s="137"/>
      <c r="K3" s="137"/>
      <c r="L3" s="20"/>
      <c r="AT3" s="17" t="s">
        <v>84</v>
      </c>
    </row>
    <row r="4" s="1" customFormat="1" ht="24.96" customHeight="1">
      <c r="B4" s="20"/>
      <c r="D4" s="138" t="s">
        <v>100</v>
      </c>
      <c r="L4" s="20"/>
      <c r="M4" s="139" t="s">
        <v>10</v>
      </c>
      <c r="AT4" s="17" t="s">
        <v>4</v>
      </c>
    </row>
    <row r="5" s="1" customFormat="1" ht="6.96" customHeight="1">
      <c r="B5" s="20"/>
      <c r="L5" s="20"/>
    </row>
    <row r="6" s="1" customFormat="1" ht="12" customHeight="1">
      <c r="B6" s="20"/>
      <c r="D6" s="140" t="s">
        <v>16</v>
      </c>
      <c r="L6" s="20"/>
    </row>
    <row r="7" s="1" customFormat="1" ht="16.5" customHeight="1">
      <c r="B7" s="20"/>
      <c r="E7" s="141" t="str">
        <f>'Rekapitulace stavby'!K6</f>
        <v>ZŠ Husova</v>
      </c>
      <c r="F7" s="140"/>
      <c r="G7" s="140"/>
      <c r="H7" s="140"/>
      <c r="L7" s="20"/>
    </row>
    <row r="8" s="2" customFormat="1" ht="12" customHeight="1">
      <c r="A8" s="38"/>
      <c r="B8" s="44"/>
      <c r="C8" s="38"/>
      <c r="D8" s="140" t="s">
        <v>101</v>
      </c>
      <c r="E8" s="38"/>
      <c r="F8" s="38"/>
      <c r="G8" s="38"/>
      <c r="H8" s="38"/>
      <c r="I8" s="38"/>
      <c r="J8" s="38"/>
      <c r="K8" s="38"/>
      <c r="L8" s="63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</row>
    <row r="9" s="2" customFormat="1" ht="16.5" customHeight="1">
      <c r="A9" s="38"/>
      <c r="B9" s="44"/>
      <c r="C9" s="38"/>
      <c r="D9" s="38"/>
      <c r="E9" s="142" t="s">
        <v>513</v>
      </c>
      <c r="F9" s="38"/>
      <c r="G9" s="38"/>
      <c r="H9" s="38"/>
      <c r="I9" s="38"/>
      <c r="J9" s="38"/>
      <c r="K9" s="38"/>
      <c r="L9" s="63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</row>
    <row r="10" s="2" customFormat="1">
      <c r="A10" s="38"/>
      <c r="B10" s="44"/>
      <c r="C10" s="38"/>
      <c r="D10" s="38"/>
      <c r="E10" s="38"/>
      <c r="F10" s="38"/>
      <c r="G10" s="38"/>
      <c r="H10" s="38"/>
      <c r="I10" s="38"/>
      <c r="J10" s="38"/>
      <c r="K10" s="38"/>
      <c r="L10" s="63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</row>
    <row r="11" s="2" customFormat="1" ht="12" customHeight="1">
      <c r="A11" s="38"/>
      <c r="B11" s="44"/>
      <c r="C11" s="38"/>
      <c r="D11" s="140" t="s">
        <v>18</v>
      </c>
      <c r="E11" s="38"/>
      <c r="F11" s="143" t="s">
        <v>1</v>
      </c>
      <c r="G11" s="38"/>
      <c r="H11" s="38"/>
      <c r="I11" s="140" t="s">
        <v>19</v>
      </c>
      <c r="J11" s="143" t="s">
        <v>1</v>
      </c>
      <c r="K11" s="38"/>
      <c r="L11" s="63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</row>
    <row r="12" s="2" customFormat="1" ht="12" customHeight="1">
      <c r="A12" s="38"/>
      <c r="B12" s="44"/>
      <c r="C12" s="38"/>
      <c r="D12" s="140" t="s">
        <v>20</v>
      </c>
      <c r="E12" s="38"/>
      <c r="F12" s="143" t="s">
        <v>21</v>
      </c>
      <c r="G12" s="38"/>
      <c r="H12" s="38"/>
      <c r="I12" s="140" t="s">
        <v>22</v>
      </c>
      <c r="J12" s="144" t="str">
        <f>'Rekapitulace stavby'!AN8</f>
        <v>30. 1. 2022</v>
      </c>
      <c r="K12" s="38"/>
      <c r="L12" s="63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</row>
    <row r="13" s="2" customFormat="1" ht="10.8" customHeight="1">
      <c r="A13" s="38"/>
      <c r="B13" s="44"/>
      <c r="C13" s="38"/>
      <c r="D13" s="38"/>
      <c r="E13" s="38"/>
      <c r="F13" s="38"/>
      <c r="G13" s="38"/>
      <c r="H13" s="38"/>
      <c r="I13" s="38"/>
      <c r="J13" s="38"/>
      <c r="K13" s="38"/>
      <c r="L13" s="63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</row>
    <row r="14" s="2" customFormat="1" ht="12" customHeight="1">
      <c r="A14" s="38"/>
      <c r="B14" s="44"/>
      <c r="C14" s="38"/>
      <c r="D14" s="140" t="s">
        <v>24</v>
      </c>
      <c r="E14" s="38"/>
      <c r="F14" s="38"/>
      <c r="G14" s="38"/>
      <c r="H14" s="38"/>
      <c r="I14" s="140" t="s">
        <v>25</v>
      </c>
      <c r="J14" s="143" t="str">
        <f>IF('Rekapitulace stavby'!AN10="","",'Rekapitulace stavby'!AN10)</f>
        <v/>
      </c>
      <c r="K14" s="38"/>
      <c r="L14" s="63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</row>
    <row r="15" s="2" customFormat="1" ht="18" customHeight="1">
      <c r="A15" s="38"/>
      <c r="B15" s="44"/>
      <c r="C15" s="38"/>
      <c r="D15" s="38"/>
      <c r="E15" s="143" t="str">
        <f>IF('Rekapitulace stavby'!E11="","",'Rekapitulace stavby'!E11)</f>
        <v xml:space="preserve"> </v>
      </c>
      <c r="F15" s="38"/>
      <c r="G15" s="38"/>
      <c r="H15" s="38"/>
      <c r="I15" s="140" t="s">
        <v>26</v>
      </c>
      <c r="J15" s="143" t="str">
        <f>IF('Rekapitulace stavby'!AN11="","",'Rekapitulace stavby'!AN11)</f>
        <v/>
      </c>
      <c r="K15" s="38"/>
      <c r="L15" s="63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</row>
    <row r="16" s="2" customFormat="1" ht="6.96" customHeight="1">
      <c r="A16" s="38"/>
      <c r="B16" s="44"/>
      <c r="C16" s="38"/>
      <c r="D16" s="38"/>
      <c r="E16" s="38"/>
      <c r="F16" s="38"/>
      <c r="G16" s="38"/>
      <c r="H16" s="38"/>
      <c r="I16" s="38"/>
      <c r="J16" s="38"/>
      <c r="K16" s="38"/>
      <c r="L16" s="63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</row>
    <row r="17" s="2" customFormat="1" ht="12" customHeight="1">
      <c r="A17" s="38"/>
      <c r="B17" s="44"/>
      <c r="C17" s="38"/>
      <c r="D17" s="140" t="s">
        <v>27</v>
      </c>
      <c r="E17" s="38"/>
      <c r="F17" s="38"/>
      <c r="G17" s="38"/>
      <c r="H17" s="38"/>
      <c r="I17" s="140" t="s">
        <v>25</v>
      </c>
      <c r="J17" s="33" t="str">
        <f>'Rekapitulace stavby'!AN13</f>
        <v>Vyplň údaj</v>
      </c>
      <c r="K17" s="38"/>
      <c r="L17" s="63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</row>
    <row r="18" s="2" customFormat="1" ht="18" customHeight="1">
      <c r="A18" s="38"/>
      <c r="B18" s="44"/>
      <c r="C18" s="38"/>
      <c r="D18" s="38"/>
      <c r="E18" s="33" t="str">
        <f>'Rekapitulace stavby'!E14</f>
        <v>Vyplň údaj</v>
      </c>
      <c r="F18" s="143"/>
      <c r="G18" s="143"/>
      <c r="H18" s="143"/>
      <c r="I18" s="140" t="s">
        <v>26</v>
      </c>
      <c r="J18" s="33" t="str">
        <f>'Rekapitulace stavby'!AN14</f>
        <v>Vyplň údaj</v>
      </c>
      <c r="K18" s="38"/>
      <c r="L18" s="63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</row>
    <row r="19" s="2" customFormat="1" ht="6.96" customHeight="1">
      <c r="A19" s="38"/>
      <c r="B19" s="44"/>
      <c r="C19" s="38"/>
      <c r="D19" s="38"/>
      <c r="E19" s="38"/>
      <c r="F19" s="38"/>
      <c r="G19" s="38"/>
      <c r="H19" s="38"/>
      <c r="I19" s="38"/>
      <c r="J19" s="38"/>
      <c r="K19" s="38"/>
      <c r="L19" s="63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</row>
    <row r="20" s="2" customFormat="1" ht="12" customHeight="1">
      <c r="A20" s="38"/>
      <c r="B20" s="44"/>
      <c r="C20" s="38"/>
      <c r="D20" s="140" t="s">
        <v>29</v>
      </c>
      <c r="E20" s="38"/>
      <c r="F20" s="38"/>
      <c r="G20" s="38"/>
      <c r="H20" s="38"/>
      <c r="I20" s="140" t="s">
        <v>25</v>
      </c>
      <c r="J20" s="143" t="str">
        <f>IF('Rekapitulace stavby'!AN16="","",'Rekapitulace stavby'!AN16)</f>
        <v/>
      </c>
      <c r="K20" s="38"/>
      <c r="L20" s="63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</row>
    <row r="21" s="2" customFormat="1" ht="18" customHeight="1">
      <c r="A21" s="38"/>
      <c r="B21" s="44"/>
      <c r="C21" s="38"/>
      <c r="D21" s="38"/>
      <c r="E21" s="143" t="str">
        <f>IF('Rekapitulace stavby'!E17="","",'Rekapitulace stavby'!E17)</f>
        <v xml:space="preserve"> </v>
      </c>
      <c r="F21" s="38"/>
      <c r="G21" s="38"/>
      <c r="H21" s="38"/>
      <c r="I21" s="140" t="s">
        <v>26</v>
      </c>
      <c r="J21" s="143" t="str">
        <f>IF('Rekapitulace stavby'!AN17="","",'Rekapitulace stavby'!AN17)</f>
        <v/>
      </c>
      <c r="K21" s="38"/>
      <c r="L21" s="63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</row>
    <row r="22" s="2" customFormat="1" ht="6.96" customHeight="1">
      <c r="A22" s="38"/>
      <c r="B22" s="44"/>
      <c r="C22" s="38"/>
      <c r="D22" s="38"/>
      <c r="E22" s="38"/>
      <c r="F22" s="38"/>
      <c r="G22" s="38"/>
      <c r="H22" s="38"/>
      <c r="I22" s="38"/>
      <c r="J22" s="38"/>
      <c r="K22" s="38"/>
      <c r="L22" s="63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</row>
    <row r="23" s="2" customFormat="1" ht="12" customHeight="1">
      <c r="A23" s="38"/>
      <c r="B23" s="44"/>
      <c r="C23" s="38"/>
      <c r="D23" s="140" t="s">
        <v>31</v>
      </c>
      <c r="E23" s="38"/>
      <c r="F23" s="38"/>
      <c r="G23" s="38"/>
      <c r="H23" s="38"/>
      <c r="I23" s="140" t="s">
        <v>25</v>
      </c>
      <c r="J23" s="143" t="str">
        <f>IF('Rekapitulace stavby'!AN19="","",'Rekapitulace stavby'!AN19)</f>
        <v/>
      </c>
      <c r="K23" s="38"/>
      <c r="L23" s="63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</row>
    <row r="24" s="2" customFormat="1" ht="18" customHeight="1">
      <c r="A24" s="38"/>
      <c r="B24" s="44"/>
      <c r="C24" s="38"/>
      <c r="D24" s="38"/>
      <c r="E24" s="143" t="str">
        <f>IF('Rekapitulace stavby'!E20="","",'Rekapitulace stavby'!E20)</f>
        <v xml:space="preserve"> </v>
      </c>
      <c r="F24" s="38"/>
      <c r="G24" s="38"/>
      <c r="H24" s="38"/>
      <c r="I24" s="140" t="s">
        <v>26</v>
      </c>
      <c r="J24" s="143" t="str">
        <f>IF('Rekapitulace stavby'!AN20="","",'Rekapitulace stavby'!AN20)</f>
        <v/>
      </c>
      <c r="K24" s="38"/>
      <c r="L24" s="63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</row>
    <row r="25" s="2" customFormat="1" ht="6.96" customHeight="1">
      <c r="A25" s="38"/>
      <c r="B25" s="44"/>
      <c r="C25" s="38"/>
      <c r="D25" s="38"/>
      <c r="E25" s="38"/>
      <c r="F25" s="38"/>
      <c r="G25" s="38"/>
      <c r="H25" s="38"/>
      <c r="I25" s="38"/>
      <c r="J25" s="38"/>
      <c r="K25" s="38"/>
      <c r="L25" s="63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</row>
    <row r="26" s="2" customFormat="1" ht="12" customHeight="1">
      <c r="A26" s="38"/>
      <c r="B26" s="44"/>
      <c r="C26" s="38"/>
      <c r="D26" s="140" t="s">
        <v>32</v>
      </c>
      <c r="E26" s="38"/>
      <c r="F26" s="38"/>
      <c r="G26" s="38"/>
      <c r="H26" s="38"/>
      <c r="I26" s="38"/>
      <c r="J26" s="38"/>
      <c r="K26" s="38"/>
      <c r="L26" s="63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</row>
    <row r="27" s="8" customFormat="1" ht="16.5" customHeight="1">
      <c r="A27" s="145"/>
      <c r="B27" s="146"/>
      <c r="C27" s="145"/>
      <c r="D27" s="145"/>
      <c r="E27" s="147" t="s">
        <v>1</v>
      </c>
      <c r="F27" s="147"/>
      <c r="G27" s="147"/>
      <c r="H27" s="147"/>
      <c r="I27" s="145"/>
      <c r="J27" s="145"/>
      <c r="K27" s="145"/>
      <c r="L27" s="148"/>
      <c r="S27" s="145"/>
      <c r="T27" s="145"/>
      <c r="U27" s="145"/>
      <c r="V27" s="145"/>
      <c r="W27" s="145"/>
      <c r="X27" s="145"/>
      <c r="Y27" s="145"/>
      <c r="Z27" s="145"/>
      <c r="AA27" s="145"/>
      <c r="AB27" s="145"/>
      <c r="AC27" s="145"/>
      <c r="AD27" s="145"/>
      <c r="AE27" s="145"/>
    </row>
    <row r="28" s="2" customFormat="1" ht="6.96" customHeight="1">
      <c r="A28" s="38"/>
      <c r="B28" s="44"/>
      <c r="C28" s="38"/>
      <c r="D28" s="38"/>
      <c r="E28" s="38"/>
      <c r="F28" s="38"/>
      <c r="G28" s="38"/>
      <c r="H28" s="38"/>
      <c r="I28" s="38"/>
      <c r="J28" s="38"/>
      <c r="K28" s="38"/>
      <c r="L28" s="63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</row>
    <row r="29" s="2" customFormat="1" ht="6.96" customHeight="1">
      <c r="A29" s="38"/>
      <c r="B29" s="44"/>
      <c r="C29" s="38"/>
      <c r="D29" s="149"/>
      <c r="E29" s="149"/>
      <c r="F29" s="149"/>
      <c r="G29" s="149"/>
      <c r="H29" s="149"/>
      <c r="I29" s="149"/>
      <c r="J29" s="149"/>
      <c r="K29" s="149"/>
      <c r="L29" s="63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</row>
    <row r="30" s="2" customFormat="1" ht="25.44" customHeight="1">
      <c r="A30" s="38"/>
      <c r="B30" s="44"/>
      <c r="C30" s="38"/>
      <c r="D30" s="150" t="s">
        <v>34</v>
      </c>
      <c r="E30" s="38"/>
      <c r="F30" s="38"/>
      <c r="G30" s="38"/>
      <c r="H30" s="38"/>
      <c r="I30" s="38"/>
      <c r="J30" s="151">
        <f>ROUND(J128, 2)</f>
        <v>0</v>
      </c>
      <c r="K30" s="38"/>
      <c r="L30" s="63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</row>
    <row r="31" s="2" customFormat="1" ht="6.96" customHeight="1">
      <c r="A31" s="38"/>
      <c r="B31" s="44"/>
      <c r="C31" s="38"/>
      <c r="D31" s="149"/>
      <c r="E31" s="149"/>
      <c r="F31" s="149"/>
      <c r="G31" s="149"/>
      <c r="H31" s="149"/>
      <c r="I31" s="149"/>
      <c r="J31" s="149"/>
      <c r="K31" s="149"/>
      <c r="L31" s="63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</row>
    <row r="32" s="2" customFormat="1" ht="14.4" customHeight="1">
      <c r="A32" s="38"/>
      <c r="B32" s="44"/>
      <c r="C32" s="38"/>
      <c r="D32" s="38"/>
      <c r="E32" s="38"/>
      <c r="F32" s="152" t="s">
        <v>36</v>
      </c>
      <c r="G32" s="38"/>
      <c r="H32" s="38"/>
      <c r="I32" s="152" t="s">
        <v>35</v>
      </c>
      <c r="J32" s="152" t="s">
        <v>37</v>
      </c>
      <c r="K32" s="38"/>
      <c r="L32" s="63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</row>
    <row r="33" s="2" customFormat="1" ht="14.4" customHeight="1">
      <c r="A33" s="38"/>
      <c r="B33" s="44"/>
      <c r="C33" s="38"/>
      <c r="D33" s="153" t="s">
        <v>38</v>
      </c>
      <c r="E33" s="140" t="s">
        <v>39</v>
      </c>
      <c r="F33" s="154">
        <f>ROUND((SUM(BE128:BE185)),  2)</f>
        <v>0</v>
      </c>
      <c r="G33" s="38"/>
      <c r="H33" s="38"/>
      <c r="I33" s="155">
        <v>0.20999999999999999</v>
      </c>
      <c r="J33" s="154">
        <f>ROUND(((SUM(BE128:BE185))*I33),  2)</f>
        <v>0</v>
      </c>
      <c r="K33" s="38"/>
      <c r="L33" s="63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</row>
    <row r="34" s="2" customFormat="1" ht="14.4" customHeight="1">
      <c r="A34" s="38"/>
      <c r="B34" s="44"/>
      <c r="C34" s="38"/>
      <c r="D34" s="38"/>
      <c r="E34" s="140" t="s">
        <v>40</v>
      </c>
      <c r="F34" s="154">
        <f>ROUND((SUM(BF128:BF185)),  2)</f>
        <v>0</v>
      </c>
      <c r="G34" s="38"/>
      <c r="H34" s="38"/>
      <c r="I34" s="155">
        <v>0.14999999999999999</v>
      </c>
      <c r="J34" s="154">
        <f>ROUND(((SUM(BF128:BF185))*I34),  2)</f>
        <v>0</v>
      </c>
      <c r="K34" s="38"/>
      <c r="L34" s="63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</row>
    <row r="35" hidden="1" s="2" customFormat="1" ht="14.4" customHeight="1">
      <c r="A35" s="38"/>
      <c r="B35" s="44"/>
      <c r="C35" s="38"/>
      <c r="D35" s="38"/>
      <c r="E35" s="140" t="s">
        <v>41</v>
      </c>
      <c r="F35" s="154">
        <f>ROUND((SUM(BG128:BG185)),  2)</f>
        <v>0</v>
      </c>
      <c r="G35" s="38"/>
      <c r="H35" s="38"/>
      <c r="I35" s="155">
        <v>0.20999999999999999</v>
      </c>
      <c r="J35" s="154">
        <f>0</f>
        <v>0</v>
      </c>
      <c r="K35" s="38"/>
      <c r="L35" s="63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</row>
    <row r="36" hidden="1" s="2" customFormat="1" ht="14.4" customHeight="1">
      <c r="A36" s="38"/>
      <c r="B36" s="44"/>
      <c r="C36" s="38"/>
      <c r="D36" s="38"/>
      <c r="E36" s="140" t="s">
        <v>42</v>
      </c>
      <c r="F36" s="154">
        <f>ROUND((SUM(BH128:BH185)),  2)</f>
        <v>0</v>
      </c>
      <c r="G36" s="38"/>
      <c r="H36" s="38"/>
      <c r="I36" s="155">
        <v>0.14999999999999999</v>
      </c>
      <c r="J36" s="154">
        <f>0</f>
        <v>0</v>
      </c>
      <c r="K36" s="38"/>
      <c r="L36" s="63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</row>
    <row r="37" hidden="1" s="2" customFormat="1" ht="14.4" customHeight="1">
      <c r="A37" s="38"/>
      <c r="B37" s="44"/>
      <c r="C37" s="38"/>
      <c r="D37" s="38"/>
      <c r="E37" s="140" t="s">
        <v>43</v>
      </c>
      <c r="F37" s="154">
        <f>ROUND((SUM(BI128:BI185)),  2)</f>
        <v>0</v>
      </c>
      <c r="G37" s="38"/>
      <c r="H37" s="38"/>
      <c r="I37" s="155">
        <v>0</v>
      </c>
      <c r="J37" s="154">
        <f>0</f>
        <v>0</v>
      </c>
      <c r="K37" s="38"/>
      <c r="L37" s="63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</row>
    <row r="38" s="2" customFormat="1" ht="6.96" customHeight="1">
      <c r="A38" s="38"/>
      <c r="B38" s="44"/>
      <c r="C38" s="38"/>
      <c r="D38" s="38"/>
      <c r="E38" s="38"/>
      <c r="F38" s="38"/>
      <c r="G38" s="38"/>
      <c r="H38" s="38"/>
      <c r="I38" s="38"/>
      <c r="J38" s="38"/>
      <c r="K38" s="38"/>
      <c r="L38" s="63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</row>
    <row r="39" s="2" customFormat="1" ht="25.44" customHeight="1">
      <c r="A39" s="38"/>
      <c r="B39" s="44"/>
      <c r="C39" s="156"/>
      <c r="D39" s="157" t="s">
        <v>44</v>
      </c>
      <c r="E39" s="158"/>
      <c r="F39" s="158"/>
      <c r="G39" s="159" t="s">
        <v>45</v>
      </c>
      <c r="H39" s="160" t="s">
        <v>46</v>
      </c>
      <c r="I39" s="158"/>
      <c r="J39" s="161">
        <f>SUM(J30:J37)</f>
        <v>0</v>
      </c>
      <c r="K39" s="162"/>
      <c r="L39" s="63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</row>
    <row r="40" s="2" customFormat="1" ht="14.4" customHeight="1">
      <c r="A40" s="38"/>
      <c r="B40" s="44"/>
      <c r="C40" s="38"/>
      <c r="D40" s="38"/>
      <c r="E40" s="38"/>
      <c r="F40" s="38"/>
      <c r="G40" s="38"/>
      <c r="H40" s="38"/>
      <c r="I40" s="38"/>
      <c r="J40" s="38"/>
      <c r="K40" s="38"/>
      <c r="L40" s="63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</row>
    <row r="41" s="1" customFormat="1" ht="14.4" customHeight="1">
      <c r="B41" s="20"/>
      <c r="L41" s="20"/>
    </row>
    <row r="42" s="1" customFormat="1" ht="14.4" customHeight="1">
      <c r="B42" s="20"/>
      <c r="L42" s="20"/>
    </row>
    <row r="43" s="1" customFormat="1" ht="14.4" customHeight="1">
      <c r="B43" s="20"/>
      <c r="L43" s="20"/>
    </row>
    <row r="44" s="1" customFormat="1" ht="14.4" customHeight="1">
      <c r="B44" s="20"/>
      <c r="L44" s="20"/>
    </row>
    <row r="45" s="1" customFormat="1" ht="14.4" customHeight="1">
      <c r="B45" s="20"/>
      <c r="L45" s="20"/>
    </row>
    <row r="46" s="1" customFormat="1" ht="14.4" customHeight="1">
      <c r="B46" s="20"/>
      <c r="L46" s="20"/>
    </row>
    <row r="47" s="1" customFormat="1" ht="14.4" customHeight="1">
      <c r="B47" s="20"/>
      <c r="L47" s="20"/>
    </row>
    <row r="48" s="1" customFormat="1" ht="14.4" customHeight="1">
      <c r="B48" s="20"/>
      <c r="L48" s="20"/>
    </row>
    <row r="49" s="1" customFormat="1" ht="14.4" customHeight="1">
      <c r="B49" s="20"/>
      <c r="L49" s="20"/>
    </row>
    <row r="50" s="2" customFormat="1" ht="14.4" customHeight="1">
      <c r="B50" s="63"/>
      <c r="D50" s="163" t="s">
        <v>47</v>
      </c>
      <c r="E50" s="164"/>
      <c r="F50" s="164"/>
      <c r="G50" s="163" t="s">
        <v>48</v>
      </c>
      <c r="H50" s="164"/>
      <c r="I50" s="164"/>
      <c r="J50" s="164"/>
      <c r="K50" s="164"/>
      <c r="L50" s="63"/>
    </row>
    <row r="51">
      <c r="B51" s="20"/>
      <c r="L51" s="20"/>
    </row>
    <row r="52">
      <c r="B52" s="20"/>
      <c r="L52" s="20"/>
    </row>
    <row r="53">
      <c r="B53" s="20"/>
      <c r="L53" s="20"/>
    </row>
    <row r="54">
      <c r="B54" s="20"/>
      <c r="L54" s="20"/>
    </row>
    <row r="55">
      <c r="B55" s="20"/>
      <c r="L55" s="20"/>
    </row>
    <row r="56">
      <c r="B56" s="20"/>
      <c r="L56" s="20"/>
    </row>
    <row r="57">
      <c r="B57" s="20"/>
      <c r="L57" s="20"/>
    </row>
    <row r="58">
      <c r="B58" s="20"/>
      <c r="L58" s="20"/>
    </row>
    <row r="59">
      <c r="B59" s="20"/>
      <c r="L59" s="20"/>
    </row>
    <row r="60">
      <c r="B60" s="20"/>
      <c r="L60" s="20"/>
    </row>
    <row r="61" s="2" customFormat="1">
      <c r="A61" s="38"/>
      <c r="B61" s="44"/>
      <c r="C61" s="38"/>
      <c r="D61" s="165" t="s">
        <v>49</v>
      </c>
      <c r="E61" s="166"/>
      <c r="F61" s="167" t="s">
        <v>50</v>
      </c>
      <c r="G61" s="165" t="s">
        <v>49</v>
      </c>
      <c r="H61" s="166"/>
      <c r="I61" s="166"/>
      <c r="J61" s="168" t="s">
        <v>50</v>
      </c>
      <c r="K61" s="166"/>
      <c r="L61" s="63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</row>
    <row r="62">
      <c r="B62" s="20"/>
      <c r="L62" s="20"/>
    </row>
    <row r="63">
      <c r="B63" s="20"/>
      <c r="L63" s="20"/>
    </row>
    <row r="64">
      <c r="B64" s="20"/>
      <c r="L64" s="20"/>
    </row>
    <row r="65" s="2" customFormat="1">
      <c r="A65" s="38"/>
      <c r="B65" s="44"/>
      <c r="C65" s="38"/>
      <c r="D65" s="163" t="s">
        <v>51</v>
      </c>
      <c r="E65" s="169"/>
      <c r="F65" s="169"/>
      <c r="G65" s="163" t="s">
        <v>52</v>
      </c>
      <c r="H65" s="169"/>
      <c r="I65" s="169"/>
      <c r="J65" s="169"/>
      <c r="K65" s="169"/>
      <c r="L65" s="63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</row>
    <row r="66">
      <c r="B66" s="20"/>
      <c r="L66" s="20"/>
    </row>
    <row r="67">
      <c r="B67" s="20"/>
      <c r="L67" s="20"/>
    </row>
    <row r="68">
      <c r="B68" s="20"/>
      <c r="L68" s="20"/>
    </row>
    <row r="69">
      <c r="B69" s="20"/>
      <c r="L69" s="20"/>
    </row>
    <row r="70">
      <c r="B70" s="20"/>
      <c r="L70" s="20"/>
    </row>
    <row r="71">
      <c r="B71" s="20"/>
      <c r="L71" s="20"/>
    </row>
    <row r="72">
      <c r="B72" s="20"/>
      <c r="L72" s="20"/>
    </row>
    <row r="73">
      <c r="B73" s="20"/>
      <c r="L73" s="20"/>
    </row>
    <row r="74">
      <c r="B74" s="20"/>
      <c r="L74" s="20"/>
    </row>
    <row r="75">
      <c r="B75" s="20"/>
      <c r="L75" s="20"/>
    </row>
    <row r="76" s="2" customFormat="1">
      <c r="A76" s="38"/>
      <c r="B76" s="44"/>
      <c r="C76" s="38"/>
      <c r="D76" s="165" t="s">
        <v>49</v>
      </c>
      <c r="E76" s="166"/>
      <c r="F76" s="167" t="s">
        <v>50</v>
      </c>
      <c r="G76" s="165" t="s">
        <v>49</v>
      </c>
      <c r="H76" s="166"/>
      <c r="I76" s="166"/>
      <c r="J76" s="168" t="s">
        <v>50</v>
      </c>
      <c r="K76" s="166"/>
      <c r="L76" s="63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</row>
    <row r="77" s="2" customFormat="1" ht="14.4" customHeight="1">
      <c r="A77" s="38"/>
      <c r="B77" s="170"/>
      <c r="C77" s="171"/>
      <c r="D77" s="171"/>
      <c r="E77" s="171"/>
      <c r="F77" s="171"/>
      <c r="G77" s="171"/>
      <c r="H77" s="171"/>
      <c r="I77" s="171"/>
      <c r="J77" s="171"/>
      <c r="K77" s="171"/>
      <c r="L77" s="63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</row>
    <row r="81" s="2" customFormat="1" ht="6.96" customHeight="1">
      <c r="A81" s="38"/>
      <c r="B81" s="172"/>
      <c r="C81" s="173"/>
      <c r="D81" s="173"/>
      <c r="E81" s="173"/>
      <c r="F81" s="173"/>
      <c r="G81" s="173"/>
      <c r="H81" s="173"/>
      <c r="I81" s="173"/>
      <c r="J81" s="173"/>
      <c r="K81" s="173"/>
      <c r="L81" s="63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</row>
    <row r="82" s="2" customFormat="1" ht="24.96" customHeight="1">
      <c r="A82" s="38"/>
      <c r="B82" s="39"/>
      <c r="C82" s="23" t="s">
        <v>104</v>
      </c>
      <c r="D82" s="40"/>
      <c r="E82" s="40"/>
      <c r="F82" s="40"/>
      <c r="G82" s="40"/>
      <c r="H82" s="40"/>
      <c r="I82" s="40"/>
      <c r="J82" s="40"/>
      <c r="K82" s="40"/>
      <c r="L82" s="63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</row>
    <row r="83" s="2" customFormat="1" ht="6.96" customHeight="1">
      <c r="A83" s="38"/>
      <c r="B83" s="39"/>
      <c r="C83" s="40"/>
      <c r="D83" s="40"/>
      <c r="E83" s="40"/>
      <c r="F83" s="40"/>
      <c r="G83" s="40"/>
      <c r="H83" s="40"/>
      <c r="I83" s="40"/>
      <c r="J83" s="40"/>
      <c r="K83" s="40"/>
      <c r="L83" s="63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</row>
    <row r="84" s="2" customFormat="1" ht="12" customHeight="1">
      <c r="A84" s="38"/>
      <c r="B84" s="39"/>
      <c r="C84" s="32" t="s">
        <v>16</v>
      </c>
      <c r="D84" s="40"/>
      <c r="E84" s="40"/>
      <c r="F84" s="40"/>
      <c r="G84" s="40"/>
      <c r="H84" s="40"/>
      <c r="I84" s="40"/>
      <c r="J84" s="40"/>
      <c r="K84" s="40"/>
      <c r="L84" s="63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</row>
    <row r="85" s="2" customFormat="1" ht="16.5" customHeight="1">
      <c r="A85" s="38"/>
      <c r="B85" s="39"/>
      <c r="C85" s="40"/>
      <c r="D85" s="40"/>
      <c r="E85" s="174" t="str">
        <f>E7</f>
        <v>ZŠ Husova</v>
      </c>
      <c r="F85" s="32"/>
      <c r="G85" s="32"/>
      <c r="H85" s="32"/>
      <c r="I85" s="40"/>
      <c r="J85" s="40"/>
      <c r="K85" s="40"/>
      <c r="L85" s="63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</row>
    <row r="86" s="2" customFormat="1" ht="12" customHeight="1">
      <c r="A86" s="38"/>
      <c r="B86" s="39"/>
      <c r="C86" s="32" t="s">
        <v>101</v>
      </c>
      <c r="D86" s="40"/>
      <c r="E86" s="40"/>
      <c r="F86" s="40"/>
      <c r="G86" s="40"/>
      <c r="H86" s="40"/>
      <c r="I86" s="40"/>
      <c r="J86" s="40"/>
      <c r="K86" s="40"/>
      <c r="L86" s="63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</row>
    <row r="87" s="2" customFormat="1" ht="16.5" customHeight="1">
      <c r="A87" s="38"/>
      <c r="B87" s="39"/>
      <c r="C87" s="40"/>
      <c r="D87" s="40"/>
      <c r="E87" s="76" t="str">
        <f>E9</f>
        <v>EL - Elektroinstalace</v>
      </c>
      <c r="F87" s="40"/>
      <c r="G87" s="40"/>
      <c r="H87" s="40"/>
      <c r="I87" s="40"/>
      <c r="J87" s="40"/>
      <c r="K87" s="40"/>
      <c r="L87" s="63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</row>
    <row r="88" s="2" customFormat="1" ht="6.96" customHeight="1">
      <c r="A88" s="38"/>
      <c r="B88" s="39"/>
      <c r="C88" s="40"/>
      <c r="D88" s="40"/>
      <c r="E88" s="40"/>
      <c r="F88" s="40"/>
      <c r="G88" s="40"/>
      <c r="H88" s="40"/>
      <c r="I88" s="40"/>
      <c r="J88" s="40"/>
      <c r="K88" s="40"/>
      <c r="L88" s="63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</row>
    <row r="89" s="2" customFormat="1" ht="12" customHeight="1">
      <c r="A89" s="38"/>
      <c r="B89" s="39"/>
      <c r="C89" s="32" t="s">
        <v>20</v>
      </c>
      <c r="D89" s="40"/>
      <c r="E89" s="40"/>
      <c r="F89" s="27" t="str">
        <f>F12</f>
        <v xml:space="preserve"> </v>
      </c>
      <c r="G89" s="40"/>
      <c r="H89" s="40"/>
      <c r="I89" s="32" t="s">
        <v>22</v>
      </c>
      <c r="J89" s="79" t="str">
        <f>IF(J12="","",J12)</f>
        <v>30. 1. 2022</v>
      </c>
      <c r="K89" s="40"/>
      <c r="L89" s="63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</row>
    <row r="90" s="2" customFormat="1" ht="6.96" customHeight="1">
      <c r="A90" s="38"/>
      <c r="B90" s="39"/>
      <c r="C90" s="40"/>
      <c r="D90" s="40"/>
      <c r="E90" s="40"/>
      <c r="F90" s="40"/>
      <c r="G90" s="40"/>
      <c r="H90" s="40"/>
      <c r="I90" s="40"/>
      <c r="J90" s="40"/>
      <c r="K90" s="40"/>
      <c r="L90" s="63"/>
      <c r="S90" s="38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</row>
    <row r="91" s="2" customFormat="1" ht="15.15" customHeight="1">
      <c r="A91" s="38"/>
      <c r="B91" s="39"/>
      <c r="C91" s="32" t="s">
        <v>24</v>
      </c>
      <c r="D91" s="40"/>
      <c r="E91" s="40"/>
      <c r="F91" s="27" t="str">
        <f>E15</f>
        <v xml:space="preserve"> </v>
      </c>
      <c r="G91" s="40"/>
      <c r="H91" s="40"/>
      <c r="I91" s="32" t="s">
        <v>29</v>
      </c>
      <c r="J91" s="36" t="str">
        <f>E21</f>
        <v xml:space="preserve"> </v>
      </c>
      <c r="K91" s="40"/>
      <c r="L91" s="63"/>
      <c r="S91" s="38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</row>
    <row r="92" s="2" customFormat="1" ht="15.15" customHeight="1">
      <c r="A92" s="38"/>
      <c r="B92" s="39"/>
      <c r="C92" s="32" t="s">
        <v>27</v>
      </c>
      <c r="D92" s="40"/>
      <c r="E92" s="40"/>
      <c r="F92" s="27" t="str">
        <f>IF(E18="","",E18)</f>
        <v>Vyplň údaj</v>
      </c>
      <c r="G92" s="40"/>
      <c r="H92" s="40"/>
      <c r="I92" s="32" t="s">
        <v>31</v>
      </c>
      <c r="J92" s="36" t="str">
        <f>E24</f>
        <v xml:space="preserve"> </v>
      </c>
      <c r="K92" s="40"/>
      <c r="L92" s="63"/>
      <c r="S92" s="38"/>
      <c r="T92" s="38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</row>
    <row r="93" s="2" customFormat="1" ht="10.32" customHeight="1">
      <c r="A93" s="38"/>
      <c r="B93" s="39"/>
      <c r="C93" s="40"/>
      <c r="D93" s="40"/>
      <c r="E93" s="40"/>
      <c r="F93" s="40"/>
      <c r="G93" s="40"/>
      <c r="H93" s="40"/>
      <c r="I93" s="40"/>
      <c r="J93" s="40"/>
      <c r="K93" s="40"/>
      <c r="L93" s="63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</row>
    <row r="94" s="2" customFormat="1" ht="29.28" customHeight="1">
      <c r="A94" s="38"/>
      <c r="B94" s="39"/>
      <c r="C94" s="175" t="s">
        <v>105</v>
      </c>
      <c r="D94" s="176"/>
      <c r="E94" s="176"/>
      <c r="F94" s="176"/>
      <c r="G94" s="176"/>
      <c r="H94" s="176"/>
      <c r="I94" s="176"/>
      <c r="J94" s="177" t="s">
        <v>106</v>
      </c>
      <c r="K94" s="176"/>
      <c r="L94" s="63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</row>
    <row r="95" s="2" customFormat="1" ht="10.32" customHeight="1">
      <c r="A95" s="38"/>
      <c r="B95" s="39"/>
      <c r="C95" s="40"/>
      <c r="D95" s="40"/>
      <c r="E95" s="40"/>
      <c r="F95" s="40"/>
      <c r="G95" s="40"/>
      <c r="H95" s="40"/>
      <c r="I95" s="40"/>
      <c r="J95" s="40"/>
      <c r="K95" s="40"/>
      <c r="L95" s="63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</row>
    <row r="96" s="2" customFormat="1" ht="22.8" customHeight="1">
      <c r="A96" s="38"/>
      <c r="B96" s="39"/>
      <c r="C96" s="178" t="s">
        <v>107</v>
      </c>
      <c r="D96" s="40"/>
      <c r="E96" s="40"/>
      <c r="F96" s="40"/>
      <c r="G96" s="40"/>
      <c r="H96" s="40"/>
      <c r="I96" s="40"/>
      <c r="J96" s="110">
        <f>J128</f>
        <v>0</v>
      </c>
      <c r="K96" s="40"/>
      <c r="L96" s="63"/>
      <c r="S96" s="38"/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  <c r="AU96" s="17" t="s">
        <v>108</v>
      </c>
    </row>
    <row r="97" s="9" customFormat="1" ht="24.96" customHeight="1">
      <c r="A97" s="9"/>
      <c r="B97" s="179"/>
      <c r="C97" s="180"/>
      <c r="D97" s="181" t="s">
        <v>514</v>
      </c>
      <c r="E97" s="182"/>
      <c r="F97" s="182"/>
      <c r="G97" s="182"/>
      <c r="H97" s="182"/>
      <c r="I97" s="182"/>
      <c r="J97" s="183">
        <f>J129</f>
        <v>0</v>
      </c>
      <c r="K97" s="180"/>
      <c r="L97" s="184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185"/>
      <c r="C98" s="186"/>
      <c r="D98" s="187" t="s">
        <v>515</v>
      </c>
      <c r="E98" s="188"/>
      <c r="F98" s="188"/>
      <c r="G98" s="188"/>
      <c r="H98" s="188"/>
      <c r="I98" s="188"/>
      <c r="J98" s="189">
        <f>J130</f>
        <v>0</v>
      </c>
      <c r="K98" s="186"/>
      <c r="L98" s="19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10" customFormat="1" ht="19.92" customHeight="1">
      <c r="A99" s="10"/>
      <c r="B99" s="185"/>
      <c r="C99" s="186"/>
      <c r="D99" s="187" t="s">
        <v>516</v>
      </c>
      <c r="E99" s="188"/>
      <c r="F99" s="188"/>
      <c r="G99" s="188"/>
      <c r="H99" s="188"/>
      <c r="I99" s="188"/>
      <c r="J99" s="189">
        <f>J133</f>
        <v>0</v>
      </c>
      <c r="K99" s="186"/>
      <c r="L99" s="19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s="10" customFormat="1" ht="19.92" customHeight="1">
      <c r="A100" s="10"/>
      <c r="B100" s="185"/>
      <c r="C100" s="186"/>
      <c r="D100" s="187" t="s">
        <v>517</v>
      </c>
      <c r="E100" s="188"/>
      <c r="F100" s="188"/>
      <c r="G100" s="188"/>
      <c r="H100" s="188"/>
      <c r="I100" s="188"/>
      <c r="J100" s="189">
        <f>J139</f>
        <v>0</v>
      </c>
      <c r="K100" s="186"/>
      <c r="L100" s="19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10" customFormat="1" ht="19.92" customHeight="1">
      <c r="A101" s="10"/>
      <c r="B101" s="185"/>
      <c r="C101" s="186"/>
      <c r="D101" s="187" t="s">
        <v>518</v>
      </c>
      <c r="E101" s="188"/>
      <c r="F101" s="188"/>
      <c r="G101" s="188"/>
      <c r="H101" s="188"/>
      <c r="I101" s="188"/>
      <c r="J101" s="189">
        <f>J141</f>
        <v>0</v>
      </c>
      <c r="K101" s="186"/>
      <c r="L101" s="19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10" customFormat="1" ht="19.92" customHeight="1">
      <c r="A102" s="10"/>
      <c r="B102" s="185"/>
      <c r="C102" s="186"/>
      <c r="D102" s="187" t="s">
        <v>519</v>
      </c>
      <c r="E102" s="188"/>
      <c r="F102" s="188"/>
      <c r="G102" s="188"/>
      <c r="H102" s="188"/>
      <c r="I102" s="188"/>
      <c r="J102" s="189">
        <f>J146</f>
        <v>0</v>
      </c>
      <c r="K102" s="186"/>
      <c r="L102" s="19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10" customFormat="1" ht="19.92" customHeight="1">
      <c r="A103" s="10"/>
      <c r="B103" s="185"/>
      <c r="C103" s="186"/>
      <c r="D103" s="187" t="s">
        <v>520</v>
      </c>
      <c r="E103" s="188"/>
      <c r="F103" s="188"/>
      <c r="G103" s="188"/>
      <c r="H103" s="188"/>
      <c r="I103" s="188"/>
      <c r="J103" s="189">
        <f>J150</f>
        <v>0</v>
      </c>
      <c r="K103" s="186"/>
      <c r="L103" s="19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s="10" customFormat="1" ht="19.92" customHeight="1">
      <c r="A104" s="10"/>
      <c r="B104" s="185"/>
      <c r="C104" s="186"/>
      <c r="D104" s="187" t="s">
        <v>521</v>
      </c>
      <c r="E104" s="188"/>
      <c r="F104" s="188"/>
      <c r="G104" s="188"/>
      <c r="H104" s="188"/>
      <c r="I104" s="188"/>
      <c r="J104" s="189">
        <f>J152</f>
        <v>0</v>
      </c>
      <c r="K104" s="186"/>
      <c r="L104" s="19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</row>
    <row r="105" s="9" customFormat="1" ht="24.96" customHeight="1">
      <c r="A105" s="9"/>
      <c r="B105" s="179"/>
      <c r="C105" s="180"/>
      <c r="D105" s="181" t="s">
        <v>522</v>
      </c>
      <c r="E105" s="182"/>
      <c r="F105" s="182"/>
      <c r="G105" s="182"/>
      <c r="H105" s="182"/>
      <c r="I105" s="182"/>
      <c r="J105" s="183">
        <f>J155</f>
        <v>0</v>
      </c>
      <c r="K105" s="180"/>
      <c r="L105" s="184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</row>
    <row r="106" s="10" customFormat="1" ht="19.92" customHeight="1">
      <c r="A106" s="10"/>
      <c r="B106" s="185"/>
      <c r="C106" s="186"/>
      <c r="D106" s="187" t="s">
        <v>523</v>
      </c>
      <c r="E106" s="188"/>
      <c r="F106" s="188"/>
      <c r="G106" s="188"/>
      <c r="H106" s="188"/>
      <c r="I106" s="188"/>
      <c r="J106" s="189">
        <f>J156</f>
        <v>0</v>
      </c>
      <c r="K106" s="186"/>
      <c r="L106" s="19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</row>
    <row r="107" s="10" customFormat="1" ht="19.92" customHeight="1">
      <c r="A107" s="10"/>
      <c r="B107" s="185"/>
      <c r="C107" s="186"/>
      <c r="D107" s="187" t="s">
        <v>524</v>
      </c>
      <c r="E107" s="188"/>
      <c r="F107" s="188"/>
      <c r="G107" s="188"/>
      <c r="H107" s="188"/>
      <c r="I107" s="188"/>
      <c r="J107" s="189">
        <f>J167</f>
        <v>0</v>
      </c>
      <c r="K107" s="186"/>
      <c r="L107" s="19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</row>
    <row r="108" s="10" customFormat="1" ht="19.92" customHeight="1">
      <c r="A108" s="10"/>
      <c r="B108" s="185"/>
      <c r="C108" s="186"/>
      <c r="D108" s="187" t="s">
        <v>525</v>
      </c>
      <c r="E108" s="188"/>
      <c r="F108" s="188"/>
      <c r="G108" s="188"/>
      <c r="H108" s="188"/>
      <c r="I108" s="188"/>
      <c r="J108" s="189">
        <f>J179</f>
        <v>0</v>
      </c>
      <c r="K108" s="186"/>
      <c r="L108" s="19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</row>
    <row r="109" s="2" customFormat="1" ht="21.84" customHeight="1">
      <c r="A109" s="38"/>
      <c r="B109" s="39"/>
      <c r="C109" s="40"/>
      <c r="D109" s="40"/>
      <c r="E109" s="40"/>
      <c r="F109" s="40"/>
      <c r="G109" s="40"/>
      <c r="H109" s="40"/>
      <c r="I109" s="40"/>
      <c r="J109" s="40"/>
      <c r="K109" s="40"/>
      <c r="L109" s="63"/>
      <c r="S109" s="38"/>
      <c r="T109" s="38"/>
      <c r="U109" s="38"/>
      <c r="V109" s="38"/>
      <c r="W109" s="38"/>
      <c r="X109" s="38"/>
      <c r="Y109" s="38"/>
      <c r="Z109" s="38"/>
      <c r="AA109" s="38"/>
      <c r="AB109" s="38"/>
      <c r="AC109" s="38"/>
      <c r="AD109" s="38"/>
      <c r="AE109" s="38"/>
    </row>
    <row r="110" s="2" customFormat="1" ht="6.96" customHeight="1">
      <c r="A110" s="38"/>
      <c r="B110" s="66"/>
      <c r="C110" s="67"/>
      <c r="D110" s="67"/>
      <c r="E110" s="67"/>
      <c r="F110" s="67"/>
      <c r="G110" s="67"/>
      <c r="H110" s="67"/>
      <c r="I110" s="67"/>
      <c r="J110" s="67"/>
      <c r="K110" s="67"/>
      <c r="L110" s="63"/>
      <c r="S110" s="38"/>
      <c r="T110" s="38"/>
      <c r="U110" s="38"/>
      <c r="V110" s="38"/>
      <c r="W110" s="38"/>
      <c r="X110" s="38"/>
      <c r="Y110" s="38"/>
      <c r="Z110" s="38"/>
      <c r="AA110" s="38"/>
      <c r="AB110" s="38"/>
      <c r="AC110" s="38"/>
      <c r="AD110" s="38"/>
      <c r="AE110" s="38"/>
    </row>
    <row r="114" s="2" customFormat="1" ht="6.96" customHeight="1">
      <c r="A114" s="38"/>
      <c r="B114" s="68"/>
      <c r="C114" s="69"/>
      <c r="D114" s="69"/>
      <c r="E114" s="69"/>
      <c r="F114" s="69"/>
      <c r="G114" s="69"/>
      <c r="H114" s="69"/>
      <c r="I114" s="69"/>
      <c r="J114" s="69"/>
      <c r="K114" s="69"/>
      <c r="L114" s="63"/>
      <c r="S114" s="38"/>
      <c r="T114" s="38"/>
      <c r="U114" s="38"/>
      <c r="V114" s="38"/>
      <c r="W114" s="38"/>
      <c r="X114" s="38"/>
      <c r="Y114" s="38"/>
      <c r="Z114" s="38"/>
      <c r="AA114" s="38"/>
      <c r="AB114" s="38"/>
      <c r="AC114" s="38"/>
      <c r="AD114" s="38"/>
      <c r="AE114" s="38"/>
    </row>
    <row r="115" s="2" customFormat="1" ht="24.96" customHeight="1">
      <c r="A115" s="38"/>
      <c r="B115" s="39"/>
      <c r="C115" s="23" t="s">
        <v>117</v>
      </c>
      <c r="D115" s="40"/>
      <c r="E115" s="40"/>
      <c r="F115" s="40"/>
      <c r="G115" s="40"/>
      <c r="H115" s="40"/>
      <c r="I115" s="40"/>
      <c r="J115" s="40"/>
      <c r="K115" s="40"/>
      <c r="L115" s="63"/>
      <c r="S115" s="38"/>
      <c r="T115" s="38"/>
      <c r="U115" s="38"/>
      <c r="V115" s="38"/>
      <c r="W115" s="38"/>
      <c r="X115" s="38"/>
      <c r="Y115" s="38"/>
      <c r="Z115" s="38"/>
      <c r="AA115" s="38"/>
      <c r="AB115" s="38"/>
      <c r="AC115" s="38"/>
      <c r="AD115" s="38"/>
      <c r="AE115" s="38"/>
    </row>
    <row r="116" s="2" customFormat="1" ht="6.96" customHeight="1">
      <c r="A116" s="38"/>
      <c r="B116" s="39"/>
      <c r="C116" s="40"/>
      <c r="D116" s="40"/>
      <c r="E116" s="40"/>
      <c r="F116" s="40"/>
      <c r="G116" s="40"/>
      <c r="H116" s="40"/>
      <c r="I116" s="40"/>
      <c r="J116" s="40"/>
      <c r="K116" s="40"/>
      <c r="L116" s="63"/>
      <c r="S116" s="38"/>
      <c r="T116" s="38"/>
      <c r="U116" s="38"/>
      <c r="V116" s="38"/>
      <c r="W116" s="38"/>
      <c r="X116" s="38"/>
      <c r="Y116" s="38"/>
      <c r="Z116" s="38"/>
      <c r="AA116" s="38"/>
      <c r="AB116" s="38"/>
      <c r="AC116" s="38"/>
      <c r="AD116" s="38"/>
      <c r="AE116" s="38"/>
    </row>
    <row r="117" s="2" customFormat="1" ht="12" customHeight="1">
      <c r="A117" s="38"/>
      <c r="B117" s="39"/>
      <c r="C117" s="32" t="s">
        <v>16</v>
      </c>
      <c r="D117" s="40"/>
      <c r="E117" s="40"/>
      <c r="F117" s="40"/>
      <c r="G117" s="40"/>
      <c r="H117" s="40"/>
      <c r="I117" s="40"/>
      <c r="J117" s="40"/>
      <c r="K117" s="40"/>
      <c r="L117" s="63"/>
      <c r="S117" s="38"/>
      <c r="T117" s="38"/>
      <c r="U117" s="38"/>
      <c r="V117" s="38"/>
      <c r="W117" s="38"/>
      <c r="X117" s="38"/>
      <c r="Y117" s="38"/>
      <c r="Z117" s="38"/>
      <c r="AA117" s="38"/>
      <c r="AB117" s="38"/>
      <c r="AC117" s="38"/>
      <c r="AD117" s="38"/>
      <c r="AE117" s="38"/>
    </row>
    <row r="118" s="2" customFormat="1" ht="16.5" customHeight="1">
      <c r="A118" s="38"/>
      <c r="B118" s="39"/>
      <c r="C118" s="40"/>
      <c r="D118" s="40"/>
      <c r="E118" s="174" t="str">
        <f>E7</f>
        <v>ZŠ Husova</v>
      </c>
      <c r="F118" s="32"/>
      <c r="G118" s="32"/>
      <c r="H118" s="32"/>
      <c r="I118" s="40"/>
      <c r="J118" s="40"/>
      <c r="K118" s="40"/>
      <c r="L118" s="63"/>
      <c r="S118" s="38"/>
      <c r="T118" s="38"/>
      <c r="U118" s="38"/>
      <c r="V118" s="38"/>
      <c r="W118" s="38"/>
      <c r="X118" s="38"/>
      <c r="Y118" s="38"/>
      <c r="Z118" s="38"/>
      <c r="AA118" s="38"/>
      <c r="AB118" s="38"/>
      <c r="AC118" s="38"/>
      <c r="AD118" s="38"/>
      <c r="AE118" s="38"/>
    </row>
    <row r="119" s="2" customFormat="1" ht="12" customHeight="1">
      <c r="A119" s="38"/>
      <c r="B119" s="39"/>
      <c r="C119" s="32" t="s">
        <v>101</v>
      </c>
      <c r="D119" s="40"/>
      <c r="E119" s="40"/>
      <c r="F119" s="40"/>
      <c r="G119" s="40"/>
      <c r="H119" s="40"/>
      <c r="I119" s="40"/>
      <c r="J119" s="40"/>
      <c r="K119" s="40"/>
      <c r="L119" s="63"/>
      <c r="S119" s="38"/>
      <c r="T119" s="38"/>
      <c r="U119" s="38"/>
      <c r="V119" s="38"/>
      <c r="W119" s="38"/>
      <c r="X119" s="38"/>
      <c r="Y119" s="38"/>
      <c r="Z119" s="38"/>
      <c r="AA119" s="38"/>
      <c r="AB119" s="38"/>
      <c r="AC119" s="38"/>
      <c r="AD119" s="38"/>
      <c r="AE119" s="38"/>
    </row>
    <row r="120" s="2" customFormat="1" ht="16.5" customHeight="1">
      <c r="A120" s="38"/>
      <c r="B120" s="39"/>
      <c r="C120" s="40"/>
      <c r="D120" s="40"/>
      <c r="E120" s="76" t="str">
        <f>E9</f>
        <v>EL - Elektroinstalace</v>
      </c>
      <c r="F120" s="40"/>
      <c r="G120" s="40"/>
      <c r="H120" s="40"/>
      <c r="I120" s="40"/>
      <c r="J120" s="40"/>
      <c r="K120" s="40"/>
      <c r="L120" s="63"/>
      <c r="S120" s="38"/>
      <c r="T120" s="38"/>
      <c r="U120" s="38"/>
      <c r="V120" s="38"/>
      <c r="W120" s="38"/>
      <c r="X120" s="38"/>
      <c r="Y120" s="38"/>
      <c r="Z120" s="38"/>
      <c r="AA120" s="38"/>
      <c r="AB120" s="38"/>
      <c r="AC120" s="38"/>
      <c r="AD120" s="38"/>
      <c r="AE120" s="38"/>
    </row>
    <row r="121" s="2" customFormat="1" ht="6.96" customHeight="1">
      <c r="A121" s="38"/>
      <c r="B121" s="39"/>
      <c r="C121" s="40"/>
      <c r="D121" s="40"/>
      <c r="E121" s="40"/>
      <c r="F121" s="40"/>
      <c r="G121" s="40"/>
      <c r="H121" s="40"/>
      <c r="I121" s="40"/>
      <c r="J121" s="40"/>
      <c r="K121" s="40"/>
      <c r="L121" s="63"/>
      <c r="S121" s="38"/>
      <c r="T121" s="38"/>
      <c r="U121" s="38"/>
      <c r="V121" s="38"/>
      <c r="W121" s="38"/>
      <c r="X121" s="38"/>
      <c r="Y121" s="38"/>
      <c r="Z121" s="38"/>
      <c r="AA121" s="38"/>
      <c r="AB121" s="38"/>
      <c r="AC121" s="38"/>
      <c r="AD121" s="38"/>
      <c r="AE121" s="38"/>
    </row>
    <row r="122" s="2" customFormat="1" ht="12" customHeight="1">
      <c r="A122" s="38"/>
      <c r="B122" s="39"/>
      <c r="C122" s="32" t="s">
        <v>20</v>
      </c>
      <c r="D122" s="40"/>
      <c r="E122" s="40"/>
      <c r="F122" s="27" t="str">
        <f>F12</f>
        <v xml:space="preserve"> </v>
      </c>
      <c r="G122" s="40"/>
      <c r="H122" s="40"/>
      <c r="I122" s="32" t="s">
        <v>22</v>
      </c>
      <c r="J122" s="79" t="str">
        <f>IF(J12="","",J12)</f>
        <v>30. 1. 2022</v>
      </c>
      <c r="K122" s="40"/>
      <c r="L122" s="63"/>
      <c r="S122" s="38"/>
      <c r="T122" s="38"/>
      <c r="U122" s="38"/>
      <c r="V122" s="38"/>
      <c r="W122" s="38"/>
      <c r="X122" s="38"/>
      <c r="Y122" s="38"/>
      <c r="Z122" s="38"/>
      <c r="AA122" s="38"/>
      <c r="AB122" s="38"/>
      <c r="AC122" s="38"/>
      <c r="AD122" s="38"/>
      <c r="AE122" s="38"/>
    </row>
    <row r="123" s="2" customFormat="1" ht="6.96" customHeight="1">
      <c r="A123" s="38"/>
      <c r="B123" s="39"/>
      <c r="C123" s="40"/>
      <c r="D123" s="40"/>
      <c r="E123" s="40"/>
      <c r="F123" s="40"/>
      <c r="G123" s="40"/>
      <c r="H123" s="40"/>
      <c r="I123" s="40"/>
      <c r="J123" s="40"/>
      <c r="K123" s="40"/>
      <c r="L123" s="63"/>
      <c r="S123" s="38"/>
      <c r="T123" s="38"/>
      <c r="U123" s="38"/>
      <c r="V123" s="38"/>
      <c r="W123" s="38"/>
      <c r="X123" s="38"/>
      <c r="Y123" s="38"/>
      <c r="Z123" s="38"/>
      <c r="AA123" s="38"/>
      <c r="AB123" s="38"/>
      <c r="AC123" s="38"/>
      <c r="AD123" s="38"/>
      <c r="AE123" s="38"/>
    </row>
    <row r="124" s="2" customFormat="1" ht="15.15" customHeight="1">
      <c r="A124" s="38"/>
      <c r="B124" s="39"/>
      <c r="C124" s="32" t="s">
        <v>24</v>
      </c>
      <c r="D124" s="40"/>
      <c r="E124" s="40"/>
      <c r="F124" s="27" t="str">
        <f>E15</f>
        <v xml:space="preserve"> </v>
      </c>
      <c r="G124" s="40"/>
      <c r="H124" s="40"/>
      <c r="I124" s="32" t="s">
        <v>29</v>
      </c>
      <c r="J124" s="36" t="str">
        <f>E21</f>
        <v xml:space="preserve"> </v>
      </c>
      <c r="K124" s="40"/>
      <c r="L124" s="63"/>
      <c r="S124" s="38"/>
      <c r="T124" s="38"/>
      <c r="U124" s="38"/>
      <c r="V124" s="38"/>
      <c r="W124" s="38"/>
      <c r="X124" s="38"/>
      <c r="Y124" s="38"/>
      <c r="Z124" s="38"/>
      <c r="AA124" s="38"/>
      <c r="AB124" s="38"/>
      <c r="AC124" s="38"/>
      <c r="AD124" s="38"/>
      <c r="AE124" s="38"/>
    </row>
    <row r="125" s="2" customFormat="1" ht="15.15" customHeight="1">
      <c r="A125" s="38"/>
      <c r="B125" s="39"/>
      <c r="C125" s="32" t="s">
        <v>27</v>
      </c>
      <c r="D125" s="40"/>
      <c r="E125" s="40"/>
      <c r="F125" s="27" t="str">
        <f>IF(E18="","",E18)</f>
        <v>Vyplň údaj</v>
      </c>
      <c r="G125" s="40"/>
      <c r="H125" s="40"/>
      <c r="I125" s="32" t="s">
        <v>31</v>
      </c>
      <c r="J125" s="36" t="str">
        <f>E24</f>
        <v xml:space="preserve"> </v>
      </c>
      <c r="K125" s="40"/>
      <c r="L125" s="63"/>
      <c r="S125" s="38"/>
      <c r="T125" s="38"/>
      <c r="U125" s="38"/>
      <c r="V125" s="38"/>
      <c r="W125" s="38"/>
      <c r="X125" s="38"/>
      <c r="Y125" s="38"/>
      <c r="Z125" s="38"/>
      <c r="AA125" s="38"/>
      <c r="AB125" s="38"/>
      <c r="AC125" s="38"/>
      <c r="AD125" s="38"/>
      <c r="AE125" s="38"/>
    </row>
    <row r="126" s="2" customFormat="1" ht="10.32" customHeight="1">
      <c r="A126" s="38"/>
      <c r="B126" s="39"/>
      <c r="C126" s="40"/>
      <c r="D126" s="40"/>
      <c r="E126" s="40"/>
      <c r="F126" s="40"/>
      <c r="G126" s="40"/>
      <c r="H126" s="40"/>
      <c r="I126" s="40"/>
      <c r="J126" s="40"/>
      <c r="K126" s="40"/>
      <c r="L126" s="63"/>
      <c r="S126" s="38"/>
      <c r="T126" s="38"/>
      <c r="U126" s="38"/>
      <c r="V126" s="38"/>
      <c r="W126" s="38"/>
      <c r="X126" s="38"/>
      <c r="Y126" s="38"/>
      <c r="Z126" s="38"/>
      <c r="AA126" s="38"/>
      <c r="AB126" s="38"/>
      <c r="AC126" s="38"/>
      <c r="AD126" s="38"/>
      <c r="AE126" s="38"/>
    </row>
    <row r="127" s="11" customFormat="1" ht="29.28" customHeight="1">
      <c r="A127" s="191"/>
      <c r="B127" s="192"/>
      <c r="C127" s="193" t="s">
        <v>118</v>
      </c>
      <c r="D127" s="194" t="s">
        <v>59</v>
      </c>
      <c r="E127" s="194" t="s">
        <v>55</v>
      </c>
      <c r="F127" s="194" t="s">
        <v>56</v>
      </c>
      <c r="G127" s="194" t="s">
        <v>119</v>
      </c>
      <c r="H127" s="194" t="s">
        <v>120</v>
      </c>
      <c r="I127" s="194" t="s">
        <v>121</v>
      </c>
      <c r="J127" s="194" t="s">
        <v>106</v>
      </c>
      <c r="K127" s="195" t="s">
        <v>122</v>
      </c>
      <c r="L127" s="196"/>
      <c r="M127" s="100" t="s">
        <v>1</v>
      </c>
      <c r="N127" s="101" t="s">
        <v>38</v>
      </c>
      <c r="O127" s="101" t="s">
        <v>123</v>
      </c>
      <c r="P127" s="101" t="s">
        <v>124</v>
      </c>
      <c r="Q127" s="101" t="s">
        <v>125</v>
      </c>
      <c r="R127" s="101" t="s">
        <v>126</v>
      </c>
      <c r="S127" s="101" t="s">
        <v>127</v>
      </c>
      <c r="T127" s="102" t="s">
        <v>128</v>
      </c>
      <c r="U127" s="191"/>
      <c r="V127" s="191"/>
      <c r="W127" s="191"/>
      <c r="X127" s="191"/>
      <c r="Y127" s="191"/>
      <c r="Z127" s="191"/>
      <c r="AA127" s="191"/>
      <c r="AB127" s="191"/>
      <c r="AC127" s="191"/>
      <c r="AD127" s="191"/>
      <c r="AE127" s="191"/>
    </row>
    <row r="128" s="2" customFormat="1" ht="22.8" customHeight="1">
      <c r="A128" s="38"/>
      <c r="B128" s="39"/>
      <c r="C128" s="107" t="s">
        <v>129</v>
      </c>
      <c r="D128" s="40"/>
      <c r="E128" s="40"/>
      <c r="F128" s="40"/>
      <c r="G128" s="40"/>
      <c r="H128" s="40"/>
      <c r="I128" s="40"/>
      <c r="J128" s="197">
        <f>BK128</f>
        <v>0</v>
      </c>
      <c r="K128" s="40"/>
      <c r="L128" s="44"/>
      <c r="M128" s="103"/>
      <c r="N128" s="198"/>
      <c r="O128" s="104"/>
      <c r="P128" s="199">
        <f>P129+P155</f>
        <v>0</v>
      </c>
      <c r="Q128" s="104"/>
      <c r="R128" s="199">
        <f>R129+R155</f>
        <v>0</v>
      </c>
      <c r="S128" s="104"/>
      <c r="T128" s="200">
        <f>T129+T155</f>
        <v>0</v>
      </c>
      <c r="U128" s="38"/>
      <c r="V128" s="38"/>
      <c r="W128" s="38"/>
      <c r="X128" s="38"/>
      <c r="Y128" s="38"/>
      <c r="Z128" s="38"/>
      <c r="AA128" s="38"/>
      <c r="AB128" s="38"/>
      <c r="AC128" s="38"/>
      <c r="AD128" s="38"/>
      <c r="AE128" s="38"/>
      <c r="AT128" s="17" t="s">
        <v>73</v>
      </c>
      <c r="AU128" s="17" t="s">
        <v>108</v>
      </c>
      <c r="BK128" s="201">
        <f>BK129+BK155</f>
        <v>0</v>
      </c>
    </row>
    <row r="129" s="12" customFormat="1" ht="25.92" customHeight="1">
      <c r="A129" s="12"/>
      <c r="B129" s="202"/>
      <c r="C129" s="203"/>
      <c r="D129" s="204" t="s">
        <v>73</v>
      </c>
      <c r="E129" s="205" t="s">
        <v>526</v>
      </c>
      <c r="F129" s="205" t="s">
        <v>527</v>
      </c>
      <c r="G129" s="203"/>
      <c r="H129" s="203"/>
      <c r="I129" s="206"/>
      <c r="J129" s="207">
        <f>BK129</f>
        <v>0</v>
      </c>
      <c r="K129" s="203"/>
      <c r="L129" s="208"/>
      <c r="M129" s="209"/>
      <c r="N129" s="210"/>
      <c r="O129" s="210"/>
      <c r="P129" s="211">
        <f>P130+P133+P139+P141+P146+P150+P152</f>
        <v>0</v>
      </c>
      <c r="Q129" s="210"/>
      <c r="R129" s="211">
        <f>R130+R133+R139+R141+R146+R150+R152</f>
        <v>0</v>
      </c>
      <c r="S129" s="210"/>
      <c r="T129" s="212">
        <f>T130+T133+T139+T141+T146+T150+T152</f>
        <v>0</v>
      </c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R129" s="213" t="s">
        <v>82</v>
      </c>
      <c r="AT129" s="214" t="s">
        <v>73</v>
      </c>
      <c r="AU129" s="214" t="s">
        <v>74</v>
      </c>
      <c r="AY129" s="213" t="s">
        <v>132</v>
      </c>
      <c r="BK129" s="215">
        <f>BK130+BK133+BK139+BK141+BK146+BK150+BK152</f>
        <v>0</v>
      </c>
    </row>
    <row r="130" s="12" customFormat="1" ht="22.8" customHeight="1">
      <c r="A130" s="12"/>
      <c r="B130" s="202"/>
      <c r="C130" s="203"/>
      <c r="D130" s="204" t="s">
        <v>73</v>
      </c>
      <c r="E130" s="216" t="s">
        <v>528</v>
      </c>
      <c r="F130" s="216" t="s">
        <v>529</v>
      </c>
      <c r="G130" s="203"/>
      <c r="H130" s="203"/>
      <c r="I130" s="206"/>
      <c r="J130" s="217">
        <f>BK130</f>
        <v>0</v>
      </c>
      <c r="K130" s="203"/>
      <c r="L130" s="208"/>
      <c r="M130" s="209"/>
      <c r="N130" s="210"/>
      <c r="O130" s="210"/>
      <c r="P130" s="211">
        <f>SUM(P131:P132)</f>
        <v>0</v>
      </c>
      <c r="Q130" s="210"/>
      <c r="R130" s="211">
        <f>SUM(R131:R132)</f>
        <v>0</v>
      </c>
      <c r="S130" s="210"/>
      <c r="T130" s="212">
        <f>SUM(T131:T132)</f>
        <v>0</v>
      </c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R130" s="213" t="s">
        <v>82</v>
      </c>
      <c r="AT130" s="214" t="s">
        <v>73</v>
      </c>
      <c r="AU130" s="214" t="s">
        <v>82</v>
      </c>
      <c r="AY130" s="213" t="s">
        <v>132</v>
      </c>
      <c r="BK130" s="215">
        <f>SUM(BK131:BK132)</f>
        <v>0</v>
      </c>
    </row>
    <row r="131" s="2" customFormat="1" ht="16.5" customHeight="1">
      <c r="A131" s="38"/>
      <c r="B131" s="39"/>
      <c r="C131" s="267" t="s">
        <v>82</v>
      </c>
      <c r="D131" s="267" t="s">
        <v>291</v>
      </c>
      <c r="E131" s="268" t="s">
        <v>82</v>
      </c>
      <c r="F131" s="269" t="s">
        <v>530</v>
      </c>
      <c r="G131" s="270" t="s">
        <v>531</v>
      </c>
      <c r="H131" s="271">
        <v>25</v>
      </c>
      <c r="I131" s="272"/>
      <c r="J131" s="273">
        <f>ROUND(I131*H131,2)</f>
        <v>0</v>
      </c>
      <c r="K131" s="269" t="s">
        <v>1</v>
      </c>
      <c r="L131" s="274"/>
      <c r="M131" s="275" t="s">
        <v>1</v>
      </c>
      <c r="N131" s="276" t="s">
        <v>39</v>
      </c>
      <c r="O131" s="91"/>
      <c r="P131" s="227">
        <f>O131*H131</f>
        <v>0</v>
      </c>
      <c r="Q131" s="227">
        <v>0</v>
      </c>
      <c r="R131" s="227">
        <f>Q131*H131</f>
        <v>0</v>
      </c>
      <c r="S131" s="227">
        <v>0</v>
      </c>
      <c r="T131" s="228">
        <f>S131*H131</f>
        <v>0</v>
      </c>
      <c r="U131" s="38"/>
      <c r="V131" s="38"/>
      <c r="W131" s="38"/>
      <c r="X131" s="38"/>
      <c r="Y131" s="38"/>
      <c r="Z131" s="38"/>
      <c r="AA131" s="38"/>
      <c r="AB131" s="38"/>
      <c r="AC131" s="38"/>
      <c r="AD131" s="38"/>
      <c r="AE131" s="38"/>
      <c r="AR131" s="229" t="s">
        <v>532</v>
      </c>
      <c r="AT131" s="229" t="s">
        <v>291</v>
      </c>
      <c r="AU131" s="229" t="s">
        <v>84</v>
      </c>
      <c r="AY131" s="17" t="s">
        <v>132</v>
      </c>
      <c r="BE131" s="230">
        <f>IF(N131="základní",J131,0)</f>
        <v>0</v>
      </c>
      <c r="BF131" s="230">
        <f>IF(N131="snížená",J131,0)</f>
        <v>0</v>
      </c>
      <c r="BG131" s="230">
        <f>IF(N131="zákl. přenesená",J131,0)</f>
        <v>0</v>
      </c>
      <c r="BH131" s="230">
        <f>IF(N131="sníž. přenesená",J131,0)</f>
        <v>0</v>
      </c>
      <c r="BI131" s="230">
        <f>IF(N131="nulová",J131,0)</f>
        <v>0</v>
      </c>
      <c r="BJ131" s="17" t="s">
        <v>82</v>
      </c>
      <c r="BK131" s="230">
        <f>ROUND(I131*H131,2)</f>
        <v>0</v>
      </c>
      <c r="BL131" s="17" t="s">
        <v>533</v>
      </c>
      <c r="BM131" s="229" t="s">
        <v>84</v>
      </c>
    </row>
    <row r="132" s="2" customFormat="1" ht="16.5" customHeight="1">
      <c r="A132" s="38"/>
      <c r="B132" s="39"/>
      <c r="C132" s="267" t="s">
        <v>84</v>
      </c>
      <c r="D132" s="267" t="s">
        <v>291</v>
      </c>
      <c r="E132" s="268" t="s">
        <v>84</v>
      </c>
      <c r="F132" s="269" t="s">
        <v>534</v>
      </c>
      <c r="G132" s="270" t="s">
        <v>535</v>
      </c>
      <c r="H132" s="271">
        <v>8</v>
      </c>
      <c r="I132" s="272"/>
      <c r="J132" s="273">
        <f>ROUND(I132*H132,2)</f>
        <v>0</v>
      </c>
      <c r="K132" s="269" t="s">
        <v>1</v>
      </c>
      <c r="L132" s="274"/>
      <c r="M132" s="275" t="s">
        <v>1</v>
      </c>
      <c r="N132" s="276" t="s">
        <v>39</v>
      </c>
      <c r="O132" s="91"/>
      <c r="P132" s="227">
        <f>O132*H132</f>
        <v>0</v>
      </c>
      <c r="Q132" s="227">
        <v>0</v>
      </c>
      <c r="R132" s="227">
        <f>Q132*H132</f>
        <v>0</v>
      </c>
      <c r="S132" s="227">
        <v>0</v>
      </c>
      <c r="T132" s="228">
        <f>S132*H132</f>
        <v>0</v>
      </c>
      <c r="U132" s="38"/>
      <c r="V132" s="38"/>
      <c r="W132" s="38"/>
      <c r="X132" s="38"/>
      <c r="Y132" s="38"/>
      <c r="Z132" s="38"/>
      <c r="AA132" s="38"/>
      <c r="AB132" s="38"/>
      <c r="AC132" s="38"/>
      <c r="AD132" s="38"/>
      <c r="AE132" s="38"/>
      <c r="AR132" s="229" t="s">
        <v>532</v>
      </c>
      <c r="AT132" s="229" t="s">
        <v>291</v>
      </c>
      <c r="AU132" s="229" t="s">
        <v>84</v>
      </c>
      <c r="AY132" s="17" t="s">
        <v>132</v>
      </c>
      <c r="BE132" s="230">
        <f>IF(N132="základní",J132,0)</f>
        <v>0</v>
      </c>
      <c r="BF132" s="230">
        <f>IF(N132="snížená",J132,0)</f>
        <v>0</v>
      </c>
      <c r="BG132" s="230">
        <f>IF(N132="zákl. přenesená",J132,0)</f>
        <v>0</v>
      </c>
      <c r="BH132" s="230">
        <f>IF(N132="sníž. přenesená",J132,0)</f>
        <v>0</v>
      </c>
      <c r="BI132" s="230">
        <f>IF(N132="nulová",J132,0)</f>
        <v>0</v>
      </c>
      <c r="BJ132" s="17" t="s">
        <v>82</v>
      </c>
      <c r="BK132" s="230">
        <f>ROUND(I132*H132,2)</f>
        <v>0</v>
      </c>
      <c r="BL132" s="17" t="s">
        <v>533</v>
      </c>
      <c r="BM132" s="229" t="s">
        <v>140</v>
      </c>
    </row>
    <row r="133" s="12" customFormat="1" ht="22.8" customHeight="1">
      <c r="A133" s="12"/>
      <c r="B133" s="202"/>
      <c r="C133" s="203"/>
      <c r="D133" s="204" t="s">
        <v>73</v>
      </c>
      <c r="E133" s="216" t="s">
        <v>536</v>
      </c>
      <c r="F133" s="216" t="s">
        <v>537</v>
      </c>
      <c r="G133" s="203"/>
      <c r="H133" s="203"/>
      <c r="I133" s="206"/>
      <c r="J133" s="217">
        <f>BK133</f>
        <v>0</v>
      </c>
      <c r="K133" s="203"/>
      <c r="L133" s="208"/>
      <c r="M133" s="209"/>
      <c r="N133" s="210"/>
      <c r="O133" s="210"/>
      <c r="P133" s="211">
        <f>SUM(P134:P138)</f>
        <v>0</v>
      </c>
      <c r="Q133" s="210"/>
      <c r="R133" s="211">
        <f>SUM(R134:R138)</f>
        <v>0</v>
      </c>
      <c r="S133" s="210"/>
      <c r="T133" s="212">
        <f>SUM(T134:T138)</f>
        <v>0</v>
      </c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R133" s="213" t="s">
        <v>82</v>
      </c>
      <c r="AT133" s="214" t="s">
        <v>73</v>
      </c>
      <c r="AU133" s="214" t="s">
        <v>82</v>
      </c>
      <c r="AY133" s="213" t="s">
        <v>132</v>
      </c>
      <c r="BK133" s="215">
        <f>SUM(BK134:BK138)</f>
        <v>0</v>
      </c>
    </row>
    <row r="134" s="2" customFormat="1" ht="16.5" customHeight="1">
      <c r="A134" s="38"/>
      <c r="B134" s="39"/>
      <c r="C134" s="267" t="s">
        <v>153</v>
      </c>
      <c r="D134" s="267" t="s">
        <v>291</v>
      </c>
      <c r="E134" s="268" t="s">
        <v>153</v>
      </c>
      <c r="F134" s="269" t="s">
        <v>538</v>
      </c>
      <c r="G134" s="270" t="s">
        <v>535</v>
      </c>
      <c r="H134" s="271">
        <v>7</v>
      </c>
      <c r="I134" s="272"/>
      <c r="J134" s="273">
        <f>ROUND(I134*H134,2)</f>
        <v>0</v>
      </c>
      <c r="K134" s="269" t="s">
        <v>1</v>
      </c>
      <c r="L134" s="274"/>
      <c r="M134" s="275" t="s">
        <v>1</v>
      </c>
      <c r="N134" s="276" t="s">
        <v>39</v>
      </c>
      <c r="O134" s="91"/>
      <c r="P134" s="227">
        <f>O134*H134</f>
        <v>0</v>
      </c>
      <c r="Q134" s="227">
        <v>0</v>
      </c>
      <c r="R134" s="227">
        <f>Q134*H134</f>
        <v>0</v>
      </c>
      <c r="S134" s="227">
        <v>0</v>
      </c>
      <c r="T134" s="228">
        <f>S134*H134</f>
        <v>0</v>
      </c>
      <c r="U134" s="38"/>
      <c r="V134" s="38"/>
      <c r="W134" s="38"/>
      <c r="X134" s="38"/>
      <c r="Y134" s="38"/>
      <c r="Z134" s="38"/>
      <c r="AA134" s="38"/>
      <c r="AB134" s="38"/>
      <c r="AC134" s="38"/>
      <c r="AD134" s="38"/>
      <c r="AE134" s="38"/>
      <c r="AR134" s="229" t="s">
        <v>532</v>
      </c>
      <c r="AT134" s="229" t="s">
        <v>291</v>
      </c>
      <c r="AU134" s="229" t="s">
        <v>84</v>
      </c>
      <c r="AY134" s="17" t="s">
        <v>132</v>
      </c>
      <c r="BE134" s="230">
        <f>IF(N134="základní",J134,0)</f>
        <v>0</v>
      </c>
      <c r="BF134" s="230">
        <f>IF(N134="snížená",J134,0)</f>
        <v>0</v>
      </c>
      <c r="BG134" s="230">
        <f>IF(N134="zákl. přenesená",J134,0)</f>
        <v>0</v>
      </c>
      <c r="BH134" s="230">
        <f>IF(N134="sníž. přenesená",J134,0)</f>
        <v>0</v>
      </c>
      <c r="BI134" s="230">
        <f>IF(N134="nulová",J134,0)</f>
        <v>0</v>
      </c>
      <c r="BJ134" s="17" t="s">
        <v>82</v>
      </c>
      <c r="BK134" s="230">
        <f>ROUND(I134*H134,2)</f>
        <v>0</v>
      </c>
      <c r="BL134" s="17" t="s">
        <v>533</v>
      </c>
      <c r="BM134" s="229" t="s">
        <v>170</v>
      </c>
    </row>
    <row r="135" s="13" customFormat="1">
      <c r="A135" s="13"/>
      <c r="B135" s="231"/>
      <c r="C135" s="232"/>
      <c r="D135" s="233" t="s">
        <v>142</v>
      </c>
      <c r="E135" s="234" t="s">
        <v>1</v>
      </c>
      <c r="F135" s="235" t="s">
        <v>539</v>
      </c>
      <c r="G135" s="232"/>
      <c r="H135" s="234" t="s">
        <v>1</v>
      </c>
      <c r="I135" s="236"/>
      <c r="J135" s="232"/>
      <c r="K135" s="232"/>
      <c r="L135" s="237"/>
      <c r="M135" s="238"/>
      <c r="N135" s="239"/>
      <c r="O135" s="239"/>
      <c r="P135" s="239"/>
      <c r="Q135" s="239"/>
      <c r="R135" s="239"/>
      <c r="S135" s="239"/>
      <c r="T135" s="240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T135" s="241" t="s">
        <v>142</v>
      </c>
      <c r="AU135" s="241" t="s">
        <v>84</v>
      </c>
      <c r="AV135" s="13" t="s">
        <v>82</v>
      </c>
      <c r="AW135" s="13" t="s">
        <v>30</v>
      </c>
      <c r="AX135" s="13" t="s">
        <v>74</v>
      </c>
      <c r="AY135" s="241" t="s">
        <v>132</v>
      </c>
    </row>
    <row r="136" s="14" customFormat="1">
      <c r="A136" s="14"/>
      <c r="B136" s="242"/>
      <c r="C136" s="243"/>
      <c r="D136" s="233" t="s">
        <v>142</v>
      </c>
      <c r="E136" s="244" t="s">
        <v>1</v>
      </c>
      <c r="F136" s="245" t="s">
        <v>175</v>
      </c>
      <c r="G136" s="243"/>
      <c r="H136" s="246">
        <v>7</v>
      </c>
      <c r="I136" s="247"/>
      <c r="J136" s="243"/>
      <c r="K136" s="243"/>
      <c r="L136" s="248"/>
      <c r="M136" s="249"/>
      <c r="N136" s="250"/>
      <c r="O136" s="250"/>
      <c r="P136" s="250"/>
      <c r="Q136" s="250"/>
      <c r="R136" s="250"/>
      <c r="S136" s="250"/>
      <c r="T136" s="251"/>
      <c r="U136" s="14"/>
      <c r="V136" s="14"/>
      <c r="W136" s="14"/>
      <c r="X136" s="14"/>
      <c r="Y136" s="14"/>
      <c r="Z136" s="14"/>
      <c r="AA136" s="14"/>
      <c r="AB136" s="14"/>
      <c r="AC136" s="14"/>
      <c r="AD136" s="14"/>
      <c r="AE136" s="14"/>
      <c r="AT136" s="252" t="s">
        <v>142</v>
      </c>
      <c r="AU136" s="252" t="s">
        <v>84</v>
      </c>
      <c r="AV136" s="14" t="s">
        <v>84</v>
      </c>
      <c r="AW136" s="14" t="s">
        <v>30</v>
      </c>
      <c r="AX136" s="14" t="s">
        <v>74</v>
      </c>
      <c r="AY136" s="252" t="s">
        <v>132</v>
      </c>
    </row>
    <row r="137" s="15" customFormat="1">
      <c r="A137" s="15"/>
      <c r="B137" s="253"/>
      <c r="C137" s="254"/>
      <c r="D137" s="233" t="s">
        <v>142</v>
      </c>
      <c r="E137" s="255" t="s">
        <v>1</v>
      </c>
      <c r="F137" s="256" t="s">
        <v>147</v>
      </c>
      <c r="G137" s="254"/>
      <c r="H137" s="257">
        <v>7</v>
      </c>
      <c r="I137" s="258"/>
      <c r="J137" s="254"/>
      <c r="K137" s="254"/>
      <c r="L137" s="259"/>
      <c r="M137" s="260"/>
      <c r="N137" s="261"/>
      <c r="O137" s="261"/>
      <c r="P137" s="261"/>
      <c r="Q137" s="261"/>
      <c r="R137" s="261"/>
      <c r="S137" s="261"/>
      <c r="T137" s="262"/>
      <c r="U137" s="15"/>
      <c r="V137" s="15"/>
      <c r="W137" s="15"/>
      <c r="X137" s="15"/>
      <c r="Y137" s="15"/>
      <c r="Z137" s="15"/>
      <c r="AA137" s="15"/>
      <c r="AB137" s="15"/>
      <c r="AC137" s="15"/>
      <c r="AD137" s="15"/>
      <c r="AE137" s="15"/>
      <c r="AT137" s="263" t="s">
        <v>142</v>
      </c>
      <c r="AU137" s="263" t="s">
        <v>84</v>
      </c>
      <c r="AV137" s="15" t="s">
        <v>140</v>
      </c>
      <c r="AW137" s="15" t="s">
        <v>30</v>
      </c>
      <c r="AX137" s="15" t="s">
        <v>82</v>
      </c>
      <c r="AY137" s="263" t="s">
        <v>132</v>
      </c>
    </row>
    <row r="138" s="2" customFormat="1" ht="16.5" customHeight="1">
      <c r="A138" s="38"/>
      <c r="B138" s="39"/>
      <c r="C138" s="267" t="s">
        <v>140</v>
      </c>
      <c r="D138" s="267" t="s">
        <v>291</v>
      </c>
      <c r="E138" s="268" t="s">
        <v>140</v>
      </c>
      <c r="F138" s="269" t="s">
        <v>540</v>
      </c>
      <c r="G138" s="270" t="s">
        <v>535</v>
      </c>
      <c r="H138" s="271">
        <v>2</v>
      </c>
      <c r="I138" s="272"/>
      <c r="J138" s="273">
        <f>ROUND(I138*H138,2)</f>
        <v>0</v>
      </c>
      <c r="K138" s="269" t="s">
        <v>1</v>
      </c>
      <c r="L138" s="274"/>
      <c r="M138" s="275" t="s">
        <v>1</v>
      </c>
      <c r="N138" s="276" t="s">
        <v>39</v>
      </c>
      <c r="O138" s="91"/>
      <c r="P138" s="227">
        <f>O138*H138</f>
        <v>0</v>
      </c>
      <c r="Q138" s="227">
        <v>0</v>
      </c>
      <c r="R138" s="227">
        <f>Q138*H138</f>
        <v>0</v>
      </c>
      <c r="S138" s="227">
        <v>0</v>
      </c>
      <c r="T138" s="228">
        <f>S138*H138</f>
        <v>0</v>
      </c>
      <c r="U138" s="38"/>
      <c r="V138" s="38"/>
      <c r="W138" s="38"/>
      <c r="X138" s="38"/>
      <c r="Y138" s="38"/>
      <c r="Z138" s="38"/>
      <c r="AA138" s="38"/>
      <c r="AB138" s="38"/>
      <c r="AC138" s="38"/>
      <c r="AD138" s="38"/>
      <c r="AE138" s="38"/>
      <c r="AR138" s="229" t="s">
        <v>532</v>
      </c>
      <c r="AT138" s="229" t="s">
        <v>291</v>
      </c>
      <c r="AU138" s="229" t="s">
        <v>84</v>
      </c>
      <c r="AY138" s="17" t="s">
        <v>132</v>
      </c>
      <c r="BE138" s="230">
        <f>IF(N138="základní",J138,0)</f>
        <v>0</v>
      </c>
      <c r="BF138" s="230">
        <f>IF(N138="snížená",J138,0)</f>
        <v>0</v>
      </c>
      <c r="BG138" s="230">
        <f>IF(N138="zákl. přenesená",J138,0)</f>
        <v>0</v>
      </c>
      <c r="BH138" s="230">
        <f>IF(N138="sníž. přenesená",J138,0)</f>
        <v>0</v>
      </c>
      <c r="BI138" s="230">
        <f>IF(N138="nulová",J138,0)</f>
        <v>0</v>
      </c>
      <c r="BJ138" s="17" t="s">
        <v>82</v>
      </c>
      <c r="BK138" s="230">
        <f>ROUND(I138*H138,2)</f>
        <v>0</v>
      </c>
      <c r="BL138" s="17" t="s">
        <v>533</v>
      </c>
      <c r="BM138" s="229" t="s">
        <v>183</v>
      </c>
    </row>
    <row r="139" s="12" customFormat="1" ht="22.8" customHeight="1">
      <c r="A139" s="12"/>
      <c r="B139" s="202"/>
      <c r="C139" s="203"/>
      <c r="D139" s="204" t="s">
        <v>73</v>
      </c>
      <c r="E139" s="216" t="s">
        <v>541</v>
      </c>
      <c r="F139" s="216" t="s">
        <v>542</v>
      </c>
      <c r="G139" s="203"/>
      <c r="H139" s="203"/>
      <c r="I139" s="206"/>
      <c r="J139" s="217">
        <f>BK139</f>
        <v>0</v>
      </c>
      <c r="K139" s="203"/>
      <c r="L139" s="208"/>
      <c r="M139" s="209"/>
      <c r="N139" s="210"/>
      <c r="O139" s="210"/>
      <c r="P139" s="211">
        <f>P140</f>
        <v>0</v>
      </c>
      <c r="Q139" s="210"/>
      <c r="R139" s="211">
        <f>R140</f>
        <v>0</v>
      </c>
      <c r="S139" s="210"/>
      <c r="T139" s="212">
        <f>T140</f>
        <v>0</v>
      </c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R139" s="213" t="s">
        <v>82</v>
      </c>
      <c r="AT139" s="214" t="s">
        <v>73</v>
      </c>
      <c r="AU139" s="214" t="s">
        <v>82</v>
      </c>
      <c r="AY139" s="213" t="s">
        <v>132</v>
      </c>
      <c r="BK139" s="215">
        <f>BK140</f>
        <v>0</v>
      </c>
    </row>
    <row r="140" s="2" customFormat="1" ht="16.5" customHeight="1">
      <c r="A140" s="38"/>
      <c r="B140" s="39"/>
      <c r="C140" s="267" t="s">
        <v>165</v>
      </c>
      <c r="D140" s="267" t="s">
        <v>291</v>
      </c>
      <c r="E140" s="268" t="s">
        <v>165</v>
      </c>
      <c r="F140" s="269" t="s">
        <v>543</v>
      </c>
      <c r="G140" s="270" t="s">
        <v>217</v>
      </c>
      <c r="H140" s="271">
        <v>10</v>
      </c>
      <c r="I140" s="272"/>
      <c r="J140" s="273">
        <f>ROUND(I140*H140,2)</f>
        <v>0</v>
      </c>
      <c r="K140" s="269" t="s">
        <v>1</v>
      </c>
      <c r="L140" s="274"/>
      <c r="M140" s="275" t="s">
        <v>1</v>
      </c>
      <c r="N140" s="276" t="s">
        <v>39</v>
      </c>
      <c r="O140" s="91"/>
      <c r="P140" s="227">
        <f>O140*H140</f>
        <v>0</v>
      </c>
      <c r="Q140" s="227">
        <v>0</v>
      </c>
      <c r="R140" s="227">
        <f>Q140*H140</f>
        <v>0</v>
      </c>
      <c r="S140" s="227">
        <v>0</v>
      </c>
      <c r="T140" s="228">
        <f>S140*H140</f>
        <v>0</v>
      </c>
      <c r="U140" s="38"/>
      <c r="V140" s="38"/>
      <c r="W140" s="38"/>
      <c r="X140" s="38"/>
      <c r="Y140" s="38"/>
      <c r="Z140" s="38"/>
      <c r="AA140" s="38"/>
      <c r="AB140" s="38"/>
      <c r="AC140" s="38"/>
      <c r="AD140" s="38"/>
      <c r="AE140" s="38"/>
      <c r="AR140" s="229" t="s">
        <v>532</v>
      </c>
      <c r="AT140" s="229" t="s">
        <v>291</v>
      </c>
      <c r="AU140" s="229" t="s">
        <v>84</v>
      </c>
      <c r="AY140" s="17" t="s">
        <v>132</v>
      </c>
      <c r="BE140" s="230">
        <f>IF(N140="základní",J140,0)</f>
        <v>0</v>
      </c>
      <c r="BF140" s="230">
        <f>IF(N140="snížená",J140,0)</f>
        <v>0</v>
      </c>
      <c r="BG140" s="230">
        <f>IF(N140="zákl. přenesená",J140,0)</f>
        <v>0</v>
      </c>
      <c r="BH140" s="230">
        <f>IF(N140="sníž. přenesená",J140,0)</f>
        <v>0</v>
      </c>
      <c r="BI140" s="230">
        <f>IF(N140="nulová",J140,0)</f>
        <v>0</v>
      </c>
      <c r="BJ140" s="17" t="s">
        <v>82</v>
      </c>
      <c r="BK140" s="230">
        <f>ROUND(I140*H140,2)</f>
        <v>0</v>
      </c>
      <c r="BL140" s="17" t="s">
        <v>533</v>
      </c>
      <c r="BM140" s="229" t="s">
        <v>197</v>
      </c>
    </row>
    <row r="141" s="12" customFormat="1" ht="22.8" customHeight="1">
      <c r="A141" s="12"/>
      <c r="B141" s="202"/>
      <c r="C141" s="203"/>
      <c r="D141" s="204" t="s">
        <v>73</v>
      </c>
      <c r="E141" s="216" t="s">
        <v>544</v>
      </c>
      <c r="F141" s="216" t="s">
        <v>545</v>
      </c>
      <c r="G141" s="203"/>
      <c r="H141" s="203"/>
      <c r="I141" s="206"/>
      <c r="J141" s="217">
        <f>BK141</f>
        <v>0</v>
      </c>
      <c r="K141" s="203"/>
      <c r="L141" s="208"/>
      <c r="M141" s="209"/>
      <c r="N141" s="210"/>
      <c r="O141" s="210"/>
      <c r="P141" s="211">
        <f>SUM(P142:P145)</f>
        <v>0</v>
      </c>
      <c r="Q141" s="210"/>
      <c r="R141" s="211">
        <f>SUM(R142:R145)</f>
        <v>0</v>
      </c>
      <c r="S141" s="210"/>
      <c r="T141" s="212">
        <f>SUM(T142:T145)</f>
        <v>0</v>
      </c>
      <c r="U141" s="12"/>
      <c r="V141" s="12"/>
      <c r="W141" s="12"/>
      <c r="X141" s="12"/>
      <c r="Y141" s="12"/>
      <c r="Z141" s="12"/>
      <c r="AA141" s="12"/>
      <c r="AB141" s="12"/>
      <c r="AC141" s="12"/>
      <c r="AD141" s="12"/>
      <c r="AE141" s="12"/>
      <c r="AR141" s="213" t="s">
        <v>82</v>
      </c>
      <c r="AT141" s="214" t="s">
        <v>73</v>
      </c>
      <c r="AU141" s="214" t="s">
        <v>82</v>
      </c>
      <c r="AY141" s="213" t="s">
        <v>132</v>
      </c>
      <c r="BK141" s="215">
        <f>SUM(BK142:BK145)</f>
        <v>0</v>
      </c>
    </row>
    <row r="142" s="2" customFormat="1" ht="21.75" customHeight="1">
      <c r="A142" s="38"/>
      <c r="B142" s="39"/>
      <c r="C142" s="267" t="s">
        <v>170</v>
      </c>
      <c r="D142" s="267" t="s">
        <v>291</v>
      </c>
      <c r="E142" s="268" t="s">
        <v>170</v>
      </c>
      <c r="F142" s="269" t="s">
        <v>546</v>
      </c>
      <c r="G142" s="270" t="s">
        <v>535</v>
      </c>
      <c r="H142" s="271">
        <v>16</v>
      </c>
      <c r="I142" s="272"/>
      <c r="J142" s="273">
        <f>ROUND(I142*H142,2)</f>
        <v>0</v>
      </c>
      <c r="K142" s="269" t="s">
        <v>1</v>
      </c>
      <c r="L142" s="274"/>
      <c r="M142" s="275" t="s">
        <v>1</v>
      </c>
      <c r="N142" s="276" t="s">
        <v>39</v>
      </c>
      <c r="O142" s="91"/>
      <c r="P142" s="227">
        <f>O142*H142</f>
        <v>0</v>
      </c>
      <c r="Q142" s="227">
        <v>0</v>
      </c>
      <c r="R142" s="227">
        <f>Q142*H142</f>
        <v>0</v>
      </c>
      <c r="S142" s="227">
        <v>0</v>
      </c>
      <c r="T142" s="228">
        <f>S142*H142</f>
        <v>0</v>
      </c>
      <c r="U142" s="38"/>
      <c r="V142" s="38"/>
      <c r="W142" s="38"/>
      <c r="X142" s="38"/>
      <c r="Y142" s="38"/>
      <c r="Z142" s="38"/>
      <c r="AA142" s="38"/>
      <c r="AB142" s="38"/>
      <c r="AC142" s="38"/>
      <c r="AD142" s="38"/>
      <c r="AE142" s="38"/>
      <c r="AR142" s="229" t="s">
        <v>532</v>
      </c>
      <c r="AT142" s="229" t="s">
        <v>291</v>
      </c>
      <c r="AU142" s="229" t="s">
        <v>84</v>
      </c>
      <c r="AY142" s="17" t="s">
        <v>132</v>
      </c>
      <c r="BE142" s="230">
        <f>IF(N142="základní",J142,0)</f>
        <v>0</v>
      </c>
      <c r="BF142" s="230">
        <f>IF(N142="snížená",J142,0)</f>
        <v>0</v>
      </c>
      <c r="BG142" s="230">
        <f>IF(N142="zákl. přenesená",J142,0)</f>
        <v>0</v>
      </c>
      <c r="BH142" s="230">
        <f>IF(N142="sníž. přenesená",J142,0)</f>
        <v>0</v>
      </c>
      <c r="BI142" s="230">
        <f>IF(N142="nulová",J142,0)</f>
        <v>0</v>
      </c>
      <c r="BJ142" s="17" t="s">
        <v>82</v>
      </c>
      <c r="BK142" s="230">
        <f>ROUND(I142*H142,2)</f>
        <v>0</v>
      </c>
      <c r="BL142" s="17" t="s">
        <v>533</v>
      </c>
      <c r="BM142" s="229" t="s">
        <v>210</v>
      </c>
    </row>
    <row r="143" s="13" customFormat="1">
      <c r="A143" s="13"/>
      <c r="B143" s="231"/>
      <c r="C143" s="232"/>
      <c r="D143" s="233" t="s">
        <v>142</v>
      </c>
      <c r="E143" s="234" t="s">
        <v>1</v>
      </c>
      <c r="F143" s="235" t="s">
        <v>547</v>
      </c>
      <c r="G143" s="232"/>
      <c r="H143" s="234" t="s">
        <v>1</v>
      </c>
      <c r="I143" s="236"/>
      <c r="J143" s="232"/>
      <c r="K143" s="232"/>
      <c r="L143" s="237"/>
      <c r="M143" s="238"/>
      <c r="N143" s="239"/>
      <c r="O143" s="239"/>
      <c r="P143" s="239"/>
      <c r="Q143" s="239"/>
      <c r="R143" s="239"/>
      <c r="S143" s="239"/>
      <c r="T143" s="240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T143" s="241" t="s">
        <v>142</v>
      </c>
      <c r="AU143" s="241" t="s">
        <v>84</v>
      </c>
      <c r="AV143" s="13" t="s">
        <v>82</v>
      </c>
      <c r="AW143" s="13" t="s">
        <v>30</v>
      </c>
      <c r="AX143" s="13" t="s">
        <v>74</v>
      </c>
      <c r="AY143" s="241" t="s">
        <v>132</v>
      </c>
    </row>
    <row r="144" s="14" customFormat="1">
      <c r="A144" s="14"/>
      <c r="B144" s="242"/>
      <c r="C144" s="243"/>
      <c r="D144" s="233" t="s">
        <v>142</v>
      </c>
      <c r="E144" s="244" t="s">
        <v>1</v>
      </c>
      <c r="F144" s="245" t="s">
        <v>186</v>
      </c>
      <c r="G144" s="243"/>
      <c r="H144" s="246">
        <v>16</v>
      </c>
      <c r="I144" s="247"/>
      <c r="J144" s="243"/>
      <c r="K144" s="243"/>
      <c r="L144" s="248"/>
      <c r="M144" s="249"/>
      <c r="N144" s="250"/>
      <c r="O144" s="250"/>
      <c r="P144" s="250"/>
      <c r="Q144" s="250"/>
      <c r="R144" s="250"/>
      <c r="S144" s="250"/>
      <c r="T144" s="251"/>
      <c r="U144" s="14"/>
      <c r="V144" s="14"/>
      <c r="W144" s="14"/>
      <c r="X144" s="14"/>
      <c r="Y144" s="14"/>
      <c r="Z144" s="14"/>
      <c r="AA144" s="14"/>
      <c r="AB144" s="14"/>
      <c r="AC144" s="14"/>
      <c r="AD144" s="14"/>
      <c r="AE144" s="14"/>
      <c r="AT144" s="252" t="s">
        <v>142</v>
      </c>
      <c r="AU144" s="252" t="s">
        <v>84</v>
      </c>
      <c r="AV144" s="14" t="s">
        <v>84</v>
      </c>
      <c r="AW144" s="14" t="s">
        <v>30</v>
      </c>
      <c r="AX144" s="14" t="s">
        <v>74</v>
      </c>
      <c r="AY144" s="252" t="s">
        <v>132</v>
      </c>
    </row>
    <row r="145" s="15" customFormat="1">
      <c r="A145" s="15"/>
      <c r="B145" s="253"/>
      <c r="C145" s="254"/>
      <c r="D145" s="233" t="s">
        <v>142</v>
      </c>
      <c r="E145" s="255" t="s">
        <v>1</v>
      </c>
      <c r="F145" s="256" t="s">
        <v>147</v>
      </c>
      <c r="G145" s="254"/>
      <c r="H145" s="257">
        <v>16</v>
      </c>
      <c r="I145" s="258"/>
      <c r="J145" s="254"/>
      <c r="K145" s="254"/>
      <c r="L145" s="259"/>
      <c r="M145" s="260"/>
      <c r="N145" s="261"/>
      <c r="O145" s="261"/>
      <c r="P145" s="261"/>
      <c r="Q145" s="261"/>
      <c r="R145" s="261"/>
      <c r="S145" s="261"/>
      <c r="T145" s="262"/>
      <c r="U145" s="15"/>
      <c r="V145" s="15"/>
      <c r="W145" s="15"/>
      <c r="X145" s="15"/>
      <c r="Y145" s="15"/>
      <c r="Z145" s="15"/>
      <c r="AA145" s="15"/>
      <c r="AB145" s="15"/>
      <c r="AC145" s="15"/>
      <c r="AD145" s="15"/>
      <c r="AE145" s="15"/>
      <c r="AT145" s="263" t="s">
        <v>142</v>
      </c>
      <c r="AU145" s="263" t="s">
        <v>84</v>
      </c>
      <c r="AV145" s="15" t="s">
        <v>140</v>
      </c>
      <c r="AW145" s="15" t="s">
        <v>30</v>
      </c>
      <c r="AX145" s="15" t="s">
        <v>82</v>
      </c>
      <c r="AY145" s="263" t="s">
        <v>132</v>
      </c>
    </row>
    <row r="146" s="12" customFormat="1" ht="22.8" customHeight="1">
      <c r="A146" s="12"/>
      <c r="B146" s="202"/>
      <c r="C146" s="203"/>
      <c r="D146" s="204" t="s">
        <v>73</v>
      </c>
      <c r="E146" s="216" t="s">
        <v>548</v>
      </c>
      <c r="F146" s="216" t="s">
        <v>549</v>
      </c>
      <c r="G146" s="203"/>
      <c r="H146" s="203"/>
      <c r="I146" s="206"/>
      <c r="J146" s="217">
        <f>BK146</f>
        <v>0</v>
      </c>
      <c r="K146" s="203"/>
      <c r="L146" s="208"/>
      <c r="M146" s="209"/>
      <c r="N146" s="210"/>
      <c r="O146" s="210"/>
      <c r="P146" s="211">
        <f>SUM(P147:P149)</f>
        <v>0</v>
      </c>
      <c r="Q146" s="210"/>
      <c r="R146" s="211">
        <f>SUM(R147:R149)</f>
        <v>0</v>
      </c>
      <c r="S146" s="210"/>
      <c r="T146" s="212">
        <f>SUM(T147:T149)</f>
        <v>0</v>
      </c>
      <c r="U146" s="12"/>
      <c r="V146" s="12"/>
      <c r="W146" s="12"/>
      <c r="X146" s="12"/>
      <c r="Y146" s="12"/>
      <c r="Z146" s="12"/>
      <c r="AA146" s="12"/>
      <c r="AB146" s="12"/>
      <c r="AC146" s="12"/>
      <c r="AD146" s="12"/>
      <c r="AE146" s="12"/>
      <c r="AR146" s="213" t="s">
        <v>82</v>
      </c>
      <c r="AT146" s="214" t="s">
        <v>73</v>
      </c>
      <c r="AU146" s="214" t="s">
        <v>82</v>
      </c>
      <c r="AY146" s="213" t="s">
        <v>132</v>
      </c>
      <c r="BK146" s="215">
        <f>SUM(BK147:BK149)</f>
        <v>0</v>
      </c>
    </row>
    <row r="147" s="2" customFormat="1" ht="16.5" customHeight="1">
      <c r="A147" s="38"/>
      <c r="B147" s="39"/>
      <c r="C147" s="267" t="s">
        <v>175</v>
      </c>
      <c r="D147" s="267" t="s">
        <v>291</v>
      </c>
      <c r="E147" s="268" t="s">
        <v>175</v>
      </c>
      <c r="F147" s="269" t="s">
        <v>550</v>
      </c>
      <c r="G147" s="270" t="s">
        <v>217</v>
      </c>
      <c r="H147" s="271">
        <v>80</v>
      </c>
      <c r="I147" s="272"/>
      <c r="J147" s="273">
        <f>ROUND(I147*H147,2)</f>
        <v>0</v>
      </c>
      <c r="K147" s="269" t="s">
        <v>1</v>
      </c>
      <c r="L147" s="274"/>
      <c r="M147" s="275" t="s">
        <v>1</v>
      </c>
      <c r="N147" s="276" t="s">
        <v>39</v>
      </c>
      <c r="O147" s="91"/>
      <c r="P147" s="227">
        <f>O147*H147</f>
        <v>0</v>
      </c>
      <c r="Q147" s="227">
        <v>0</v>
      </c>
      <c r="R147" s="227">
        <f>Q147*H147</f>
        <v>0</v>
      </c>
      <c r="S147" s="227">
        <v>0</v>
      </c>
      <c r="T147" s="228">
        <f>S147*H147</f>
        <v>0</v>
      </c>
      <c r="U147" s="38"/>
      <c r="V147" s="38"/>
      <c r="W147" s="38"/>
      <c r="X147" s="38"/>
      <c r="Y147" s="38"/>
      <c r="Z147" s="38"/>
      <c r="AA147" s="38"/>
      <c r="AB147" s="38"/>
      <c r="AC147" s="38"/>
      <c r="AD147" s="38"/>
      <c r="AE147" s="38"/>
      <c r="AR147" s="229" t="s">
        <v>532</v>
      </c>
      <c r="AT147" s="229" t="s">
        <v>291</v>
      </c>
      <c r="AU147" s="229" t="s">
        <v>84</v>
      </c>
      <c r="AY147" s="17" t="s">
        <v>132</v>
      </c>
      <c r="BE147" s="230">
        <f>IF(N147="základní",J147,0)</f>
        <v>0</v>
      </c>
      <c r="BF147" s="230">
        <f>IF(N147="snížená",J147,0)</f>
        <v>0</v>
      </c>
      <c r="BG147" s="230">
        <f>IF(N147="zákl. přenesená",J147,0)</f>
        <v>0</v>
      </c>
      <c r="BH147" s="230">
        <f>IF(N147="sníž. přenesená",J147,0)</f>
        <v>0</v>
      </c>
      <c r="BI147" s="230">
        <f>IF(N147="nulová",J147,0)</f>
        <v>0</v>
      </c>
      <c r="BJ147" s="17" t="s">
        <v>82</v>
      </c>
      <c r="BK147" s="230">
        <f>ROUND(I147*H147,2)</f>
        <v>0</v>
      </c>
      <c r="BL147" s="17" t="s">
        <v>533</v>
      </c>
      <c r="BM147" s="229" t="s">
        <v>223</v>
      </c>
    </row>
    <row r="148" s="2" customFormat="1" ht="16.5" customHeight="1">
      <c r="A148" s="38"/>
      <c r="B148" s="39"/>
      <c r="C148" s="267" t="s">
        <v>183</v>
      </c>
      <c r="D148" s="267" t="s">
        <v>291</v>
      </c>
      <c r="E148" s="268" t="s">
        <v>183</v>
      </c>
      <c r="F148" s="269" t="s">
        <v>551</v>
      </c>
      <c r="G148" s="270" t="s">
        <v>217</v>
      </c>
      <c r="H148" s="271">
        <v>250</v>
      </c>
      <c r="I148" s="272"/>
      <c r="J148" s="273">
        <f>ROUND(I148*H148,2)</f>
        <v>0</v>
      </c>
      <c r="K148" s="269" t="s">
        <v>1</v>
      </c>
      <c r="L148" s="274"/>
      <c r="M148" s="275" t="s">
        <v>1</v>
      </c>
      <c r="N148" s="276" t="s">
        <v>39</v>
      </c>
      <c r="O148" s="91"/>
      <c r="P148" s="227">
        <f>O148*H148</f>
        <v>0</v>
      </c>
      <c r="Q148" s="227">
        <v>0</v>
      </c>
      <c r="R148" s="227">
        <f>Q148*H148</f>
        <v>0</v>
      </c>
      <c r="S148" s="227">
        <v>0</v>
      </c>
      <c r="T148" s="228">
        <f>S148*H148</f>
        <v>0</v>
      </c>
      <c r="U148" s="38"/>
      <c r="V148" s="38"/>
      <c r="W148" s="38"/>
      <c r="X148" s="38"/>
      <c r="Y148" s="38"/>
      <c r="Z148" s="38"/>
      <c r="AA148" s="38"/>
      <c r="AB148" s="38"/>
      <c r="AC148" s="38"/>
      <c r="AD148" s="38"/>
      <c r="AE148" s="38"/>
      <c r="AR148" s="229" t="s">
        <v>532</v>
      </c>
      <c r="AT148" s="229" t="s">
        <v>291</v>
      </c>
      <c r="AU148" s="229" t="s">
        <v>84</v>
      </c>
      <c r="AY148" s="17" t="s">
        <v>132</v>
      </c>
      <c r="BE148" s="230">
        <f>IF(N148="základní",J148,0)</f>
        <v>0</v>
      </c>
      <c r="BF148" s="230">
        <f>IF(N148="snížená",J148,0)</f>
        <v>0</v>
      </c>
      <c r="BG148" s="230">
        <f>IF(N148="zákl. přenesená",J148,0)</f>
        <v>0</v>
      </c>
      <c r="BH148" s="230">
        <f>IF(N148="sníž. přenesená",J148,0)</f>
        <v>0</v>
      </c>
      <c r="BI148" s="230">
        <f>IF(N148="nulová",J148,0)</f>
        <v>0</v>
      </c>
      <c r="BJ148" s="17" t="s">
        <v>82</v>
      </c>
      <c r="BK148" s="230">
        <f>ROUND(I148*H148,2)</f>
        <v>0</v>
      </c>
      <c r="BL148" s="17" t="s">
        <v>533</v>
      </c>
      <c r="BM148" s="229" t="s">
        <v>186</v>
      </c>
    </row>
    <row r="149" s="2" customFormat="1" ht="16.5" customHeight="1">
      <c r="A149" s="38"/>
      <c r="B149" s="39"/>
      <c r="C149" s="267" t="s">
        <v>133</v>
      </c>
      <c r="D149" s="267" t="s">
        <v>291</v>
      </c>
      <c r="E149" s="268" t="s">
        <v>133</v>
      </c>
      <c r="F149" s="269" t="s">
        <v>552</v>
      </c>
      <c r="G149" s="270" t="s">
        <v>217</v>
      </c>
      <c r="H149" s="271">
        <v>25</v>
      </c>
      <c r="I149" s="272"/>
      <c r="J149" s="273">
        <f>ROUND(I149*H149,2)</f>
        <v>0</v>
      </c>
      <c r="K149" s="269" t="s">
        <v>1</v>
      </c>
      <c r="L149" s="274"/>
      <c r="M149" s="275" t="s">
        <v>1</v>
      </c>
      <c r="N149" s="276" t="s">
        <v>39</v>
      </c>
      <c r="O149" s="91"/>
      <c r="P149" s="227">
        <f>O149*H149</f>
        <v>0</v>
      </c>
      <c r="Q149" s="227">
        <v>0</v>
      </c>
      <c r="R149" s="227">
        <f>Q149*H149</f>
        <v>0</v>
      </c>
      <c r="S149" s="227">
        <v>0</v>
      </c>
      <c r="T149" s="228">
        <f>S149*H149</f>
        <v>0</v>
      </c>
      <c r="U149" s="38"/>
      <c r="V149" s="38"/>
      <c r="W149" s="38"/>
      <c r="X149" s="38"/>
      <c r="Y149" s="38"/>
      <c r="Z149" s="38"/>
      <c r="AA149" s="38"/>
      <c r="AB149" s="38"/>
      <c r="AC149" s="38"/>
      <c r="AD149" s="38"/>
      <c r="AE149" s="38"/>
      <c r="AR149" s="229" t="s">
        <v>532</v>
      </c>
      <c r="AT149" s="229" t="s">
        <v>291</v>
      </c>
      <c r="AU149" s="229" t="s">
        <v>84</v>
      </c>
      <c r="AY149" s="17" t="s">
        <v>132</v>
      </c>
      <c r="BE149" s="230">
        <f>IF(N149="základní",J149,0)</f>
        <v>0</v>
      </c>
      <c r="BF149" s="230">
        <f>IF(N149="snížená",J149,0)</f>
        <v>0</v>
      </c>
      <c r="BG149" s="230">
        <f>IF(N149="zákl. přenesená",J149,0)</f>
        <v>0</v>
      </c>
      <c r="BH149" s="230">
        <f>IF(N149="sníž. přenesená",J149,0)</f>
        <v>0</v>
      </c>
      <c r="BI149" s="230">
        <f>IF(N149="nulová",J149,0)</f>
        <v>0</v>
      </c>
      <c r="BJ149" s="17" t="s">
        <v>82</v>
      </c>
      <c r="BK149" s="230">
        <f>ROUND(I149*H149,2)</f>
        <v>0</v>
      </c>
      <c r="BL149" s="17" t="s">
        <v>533</v>
      </c>
      <c r="BM149" s="229" t="s">
        <v>324</v>
      </c>
    </row>
    <row r="150" s="12" customFormat="1" ht="22.8" customHeight="1">
      <c r="A150" s="12"/>
      <c r="B150" s="202"/>
      <c r="C150" s="203"/>
      <c r="D150" s="204" t="s">
        <v>73</v>
      </c>
      <c r="E150" s="216" t="s">
        <v>553</v>
      </c>
      <c r="F150" s="216" t="s">
        <v>554</v>
      </c>
      <c r="G150" s="203"/>
      <c r="H150" s="203"/>
      <c r="I150" s="206"/>
      <c r="J150" s="217">
        <f>BK150</f>
        <v>0</v>
      </c>
      <c r="K150" s="203"/>
      <c r="L150" s="208"/>
      <c r="M150" s="209"/>
      <c r="N150" s="210"/>
      <c r="O150" s="210"/>
      <c r="P150" s="211">
        <f>P151</f>
        <v>0</v>
      </c>
      <c r="Q150" s="210"/>
      <c r="R150" s="211">
        <f>R151</f>
        <v>0</v>
      </c>
      <c r="S150" s="210"/>
      <c r="T150" s="212">
        <f>T151</f>
        <v>0</v>
      </c>
      <c r="U150" s="12"/>
      <c r="V150" s="12"/>
      <c r="W150" s="12"/>
      <c r="X150" s="12"/>
      <c r="Y150" s="12"/>
      <c r="Z150" s="12"/>
      <c r="AA150" s="12"/>
      <c r="AB150" s="12"/>
      <c r="AC150" s="12"/>
      <c r="AD150" s="12"/>
      <c r="AE150" s="12"/>
      <c r="AR150" s="213" t="s">
        <v>82</v>
      </c>
      <c r="AT150" s="214" t="s">
        <v>73</v>
      </c>
      <c r="AU150" s="214" t="s">
        <v>82</v>
      </c>
      <c r="AY150" s="213" t="s">
        <v>132</v>
      </c>
      <c r="BK150" s="215">
        <f>BK151</f>
        <v>0</v>
      </c>
    </row>
    <row r="151" s="2" customFormat="1" ht="16.5" customHeight="1">
      <c r="A151" s="38"/>
      <c r="B151" s="39"/>
      <c r="C151" s="267" t="s">
        <v>197</v>
      </c>
      <c r="D151" s="267" t="s">
        <v>291</v>
      </c>
      <c r="E151" s="268" t="s">
        <v>197</v>
      </c>
      <c r="F151" s="269" t="s">
        <v>555</v>
      </c>
      <c r="G151" s="270" t="s">
        <v>535</v>
      </c>
      <c r="H151" s="271">
        <v>2</v>
      </c>
      <c r="I151" s="272"/>
      <c r="J151" s="273">
        <f>ROUND(I151*H151,2)</f>
        <v>0</v>
      </c>
      <c r="K151" s="269" t="s">
        <v>1</v>
      </c>
      <c r="L151" s="274"/>
      <c r="M151" s="275" t="s">
        <v>1</v>
      </c>
      <c r="N151" s="276" t="s">
        <v>39</v>
      </c>
      <c r="O151" s="91"/>
      <c r="P151" s="227">
        <f>O151*H151</f>
        <v>0</v>
      </c>
      <c r="Q151" s="227">
        <v>0</v>
      </c>
      <c r="R151" s="227">
        <f>Q151*H151</f>
        <v>0</v>
      </c>
      <c r="S151" s="227">
        <v>0</v>
      </c>
      <c r="T151" s="228">
        <f>S151*H151</f>
        <v>0</v>
      </c>
      <c r="U151" s="38"/>
      <c r="V151" s="38"/>
      <c r="W151" s="38"/>
      <c r="X151" s="38"/>
      <c r="Y151" s="38"/>
      <c r="Z151" s="38"/>
      <c r="AA151" s="38"/>
      <c r="AB151" s="38"/>
      <c r="AC151" s="38"/>
      <c r="AD151" s="38"/>
      <c r="AE151" s="38"/>
      <c r="AR151" s="229" t="s">
        <v>532</v>
      </c>
      <c r="AT151" s="229" t="s">
        <v>291</v>
      </c>
      <c r="AU151" s="229" t="s">
        <v>84</v>
      </c>
      <c r="AY151" s="17" t="s">
        <v>132</v>
      </c>
      <c r="BE151" s="230">
        <f>IF(N151="základní",J151,0)</f>
        <v>0</v>
      </c>
      <c r="BF151" s="230">
        <f>IF(N151="snížená",J151,0)</f>
        <v>0</v>
      </c>
      <c r="BG151" s="230">
        <f>IF(N151="zákl. přenesená",J151,0)</f>
        <v>0</v>
      </c>
      <c r="BH151" s="230">
        <f>IF(N151="sníž. přenesená",J151,0)</f>
        <v>0</v>
      </c>
      <c r="BI151" s="230">
        <f>IF(N151="nulová",J151,0)</f>
        <v>0</v>
      </c>
      <c r="BJ151" s="17" t="s">
        <v>82</v>
      </c>
      <c r="BK151" s="230">
        <f>ROUND(I151*H151,2)</f>
        <v>0</v>
      </c>
      <c r="BL151" s="17" t="s">
        <v>533</v>
      </c>
      <c r="BM151" s="229" t="s">
        <v>334</v>
      </c>
    </row>
    <row r="152" s="12" customFormat="1" ht="22.8" customHeight="1">
      <c r="A152" s="12"/>
      <c r="B152" s="202"/>
      <c r="C152" s="203"/>
      <c r="D152" s="204" t="s">
        <v>73</v>
      </c>
      <c r="E152" s="216" t="s">
        <v>556</v>
      </c>
      <c r="F152" s="216" t="s">
        <v>557</v>
      </c>
      <c r="G152" s="203"/>
      <c r="H152" s="203"/>
      <c r="I152" s="206"/>
      <c r="J152" s="217">
        <f>BK152</f>
        <v>0</v>
      </c>
      <c r="K152" s="203"/>
      <c r="L152" s="208"/>
      <c r="M152" s="209"/>
      <c r="N152" s="210"/>
      <c r="O152" s="210"/>
      <c r="P152" s="211">
        <f>SUM(P153:P154)</f>
        <v>0</v>
      </c>
      <c r="Q152" s="210"/>
      <c r="R152" s="211">
        <f>SUM(R153:R154)</f>
        <v>0</v>
      </c>
      <c r="S152" s="210"/>
      <c r="T152" s="212">
        <f>SUM(T153:T154)</f>
        <v>0</v>
      </c>
      <c r="U152" s="12"/>
      <c r="V152" s="12"/>
      <c r="W152" s="12"/>
      <c r="X152" s="12"/>
      <c r="Y152" s="12"/>
      <c r="Z152" s="12"/>
      <c r="AA152" s="12"/>
      <c r="AB152" s="12"/>
      <c r="AC152" s="12"/>
      <c r="AD152" s="12"/>
      <c r="AE152" s="12"/>
      <c r="AR152" s="213" t="s">
        <v>82</v>
      </c>
      <c r="AT152" s="214" t="s">
        <v>73</v>
      </c>
      <c r="AU152" s="214" t="s">
        <v>82</v>
      </c>
      <c r="AY152" s="213" t="s">
        <v>132</v>
      </c>
      <c r="BK152" s="215">
        <f>SUM(BK153:BK154)</f>
        <v>0</v>
      </c>
    </row>
    <row r="153" s="2" customFormat="1" ht="16.5" customHeight="1">
      <c r="A153" s="38"/>
      <c r="B153" s="39"/>
      <c r="C153" s="267" t="s">
        <v>202</v>
      </c>
      <c r="D153" s="267" t="s">
        <v>291</v>
      </c>
      <c r="E153" s="268" t="s">
        <v>202</v>
      </c>
      <c r="F153" s="269" t="s">
        <v>558</v>
      </c>
      <c r="G153" s="270" t="s">
        <v>535</v>
      </c>
      <c r="H153" s="271">
        <v>23</v>
      </c>
      <c r="I153" s="272"/>
      <c r="J153" s="273">
        <f>ROUND(I153*H153,2)</f>
        <v>0</v>
      </c>
      <c r="K153" s="269" t="s">
        <v>1</v>
      </c>
      <c r="L153" s="274"/>
      <c r="M153" s="275" t="s">
        <v>1</v>
      </c>
      <c r="N153" s="276" t="s">
        <v>39</v>
      </c>
      <c r="O153" s="91"/>
      <c r="P153" s="227">
        <f>O153*H153</f>
        <v>0</v>
      </c>
      <c r="Q153" s="227">
        <v>0</v>
      </c>
      <c r="R153" s="227">
        <f>Q153*H153</f>
        <v>0</v>
      </c>
      <c r="S153" s="227">
        <v>0</v>
      </c>
      <c r="T153" s="228">
        <f>S153*H153</f>
        <v>0</v>
      </c>
      <c r="U153" s="38"/>
      <c r="V153" s="38"/>
      <c r="W153" s="38"/>
      <c r="X153" s="38"/>
      <c r="Y153" s="38"/>
      <c r="Z153" s="38"/>
      <c r="AA153" s="38"/>
      <c r="AB153" s="38"/>
      <c r="AC153" s="38"/>
      <c r="AD153" s="38"/>
      <c r="AE153" s="38"/>
      <c r="AR153" s="229" t="s">
        <v>532</v>
      </c>
      <c r="AT153" s="229" t="s">
        <v>291</v>
      </c>
      <c r="AU153" s="229" t="s">
        <v>84</v>
      </c>
      <c r="AY153" s="17" t="s">
        <v>132</v>
      </c>
      <c r="BE153" s="230">
        <f>IF(N153="základní",J153,0)</f>
        <v>0</v>
      </c>
      <c r="BF153" s="230">
        <f>IF(N153="snížená",J153,0)</f>
        <v>0</v>
      </c>
      <c r="BG153" s="230">
        <f>IF(N153="zákl. přenesená",J153,0)</f>
        <v>0</v>
      </c>
      <c r="BH153" s="230">
        <f>IF(N153="sníž. přenesená",J153,0)</f>
        <v>0</v>
      </c>
      <c r="BI153" s="230">
        <f>IF(N153="nulová",J153,0)</f>
        <v>0</v>
      </c>
      <c r="BJ153" s="17" t="s">
        <v>82</v>
      </c>
      <c r="BK153" s="230">
        <f>ROUND(I153*H153,2)</f>
        <v>0</v>
      </c>
      <c r="BL153" s="17" t="s">
        <v>533</v>
      </c>
      <c r="BM153" s="229" t="s">
        <v>345</v>
      </c>
    </row>
    <row r="154" s="2" customFormat="1" ht="24.15" customHeight="1">
      <c r="A154" s="38"/>
      <c r="B154" s="39"/>
      <c r="C154" s="267" t="s">
        <v>210</v>
      </c>
      <c r="D154" s="267" t="s">
        <v>291</v>
      </c>
      <c r="E154" s="268" t="s">
        <v>210</v>
      </c>
      <c r="F154" s="269" t="s">
        <v>559</v>
      </c>
      <c r="G154" s="270" t="s">
        <v>535</v>
      </c>
      <c r="H154" s="271">
        <v>5</v>
      </c>
      <c r="I154" s="272"/>
      <c r="J154" s="273">
        <f>ROUND(I154*H154,2)</f>
        <v>0</v>
      </c>
      <c r="K154" s="269" t="s">
        <v>1</v>
      </c>
      <c r="L154" s="274"/>
      <c r="M154" s="275" t="s">
        <v>1</v>
      </c>
      <c r="N154" s="276" t="s">
        <v>39</v>
      </c>
      <c r="O154" s="91"/>
      <c r="P154" s="227">
        <f>O154*H154</f>
        <v>0</v>
      </c>
      <c r="Q154" s="227">
        <v>0</v>
      </c>
      <c r="R154" s="227">
        <f>Q154*H154</f>
        <v>0</v>
      </c>
      <c r="S154" s="227">
        <v>0</v>
      </c>
      <c r="T154" s="228">
        <f>S154*H154</f>
        <v>0</v>
      </c>
      <c r="U154" s="38"/>
      <c r="V154" s="38"/>
      <c r="W154" s="38"/>
      <c r="X154" s="38"/>
      <c r="Y154" s="38"/>
      <c r="Z154" s="38"/>
      <c r="AA154" s="38"/>
      <c r="AB154" s="38"/>
      <c r="AC154" s="38"/>
      <c r="AD154" s="38"/>
      <c r="AE154" s="38"/>
      <c r="AR154" s="229" t="s">
        <v>532</v>
      </c>
      <c r="AT154" s="229" t="s">
        <v>291</v>
      </c>
      <c r="AU154" s="229" t="s">
        <v>84</v>
      </c>
      <c r="AY154" s="17" t="s">
        <v>132</v>
      </c>
      <c r="BE154" s="230">
        <f>IF(N154="základní",J154,0)</f>
        <v>0</v>
      </c>
      <c r="BF154" s="230">
        <f>IF(N154="snížená",J154,0)</f>
        <v>0</v>
      </c>
      <c r="BG154" s="230">
        <f>IF(N154="zákl. přenesená",J154,0)</f>
        <v>0</v>
      </c>
      <c r="BH154" s="230">
        <f>IF(N154="sníž. přenesená",J154,0)</f>
        <v>0</v>
      </c>
      <c r="BI154" s="230">
        <f>IF(N154="nulová",J154,0)</f>
        <v>0</v>
      </c>
      <c r="BJ154" s="17" t="s">
        <v>82</v>
      </c>
      <c r="BK154" s="230">
        <f>ROUND(I154*H154,2)</f>
        <v>0</v>
      </c>
      <c r="BL154" s="17" t="s">
        <v>533</v>
      </c>
      <c r="BM154" s="229" t="s">
        <v>353</v>
      </c>
    </row>
    <row r="155" s="12" customFormat="1" ht="25.92" customHeight="1">
      <c r="A155" s="12"/>
      <c r="B155" s="202"/>
      <c r="C155" s="203"/>
      <c r="D155" s="204" t="s">
        <v>73</v>
      </c>
      <c r="E155" s="205" t="s">
        <v>560</v>
      </c>
      <c r="F155" s="205" t="s">
        <v>561</v>
      </c>
      <c r="G155" s="203"/>
      <c r="H155" s="203"/>
      <c r="I155" s="206"/>
      <c r="J155" s="207">
        <f>BK155</f>
        <v>0</v>
      </c>
      <c r="K155" s="203"/>
      <c r="L155" s="208"/>
      <c r="M155" s="209"/>
      <c r="N155" s="210"/>
      <c r="O155" s="210"/>
      <c r="P155" s="211">
        <f>P156+P167+P179</f>
        <v>0</v>
      </c>
      <c r="Q155" s="210"/>
      <c r="R155" s="211">
        <f>R156+R167+R179</f>
        <v>0</v>
      </c>
      <c r="S155" s="210"/>
      <c r="T155" s="212">
        <f>T156+T167+T179</f>
        <v>0</v>
      </c>
      <c r="U155" s="12"/>
      <c r="V155" s="12"/>
      <c r="W155" s="12"/>
      <c r="X155" s="12"/>
      <c r="Y155" s="12"/>
      <c r="Z155" s="12"/>
      <c r="AA155" s="12"/>
      <c r="AB155" s="12"/>
      <c r="AC155" s="12"/>
      <c r="AD155" s="12"/>
      <c r="AE155" s="12"/>
      <c r="AR155" s="213" t="s">
        <v>82</v>
      </c>
      <c r="AT155" s="214" t="s">
        <v>73</v>
      </c>
      <c r="AU155" s="214" t="s">
        <v>74</v>
      </c>
      <c r="AY155" s="213" t="s">
        <v>132</v>
      </c>
      <c r="BK155" s="215">
        <f>BK156+BK167+BK179</f>
        <v>0</v>
      </c>
    </row>
    <row r="156" s="12" customFormat="1" ht="22.8" customHeight="1">
      <c r="A156" s="12"/>
      <c r="B156" s="202"/>
      <c r="C156" s="203"/>
      <c r="D156" s="204" t="s">
        <v>73</v>
      </c>
      <c r="E156" s="216" t="s">
        <v>562</v>
      </c>
      <c r="F156" s="216" t="s">
        <v>222</v>
      </c>
      <c r="G156" s="203"/>
      <c r="H156" s="203"/>
      <c r="I156" s="206"/>
      <c r="J156" s="217">
        <f>BK156</f>
        <v>0</v>
      </c>
      <c r="K156" s="203"/>
      <c r="L156" s="208"/>
      <c r="M156" s="209"/>
      <c r="N156" s="210"/>
      <c r="O156" s="210"/>
      <c r="P156" s="211">
        <f>SUM(P157:P166)</f>
        <v>0</v>
      </c>
      <c r="Q156" s="210"/>
      <c r="R156" s="211">
        <f>SUM(R157:R166)</f>
        <v>0</v>
      </c>
      <c r="S156" s="210"/>
      <c r="T156" s="212">
        <f>SUM(T157:T166)</f>
        <v>0</v>
      </c>
      <c r="U156" s="12"/>
      <c r="V156" s="12"/>
      <c r="W156" s="12"/>
      <c r="X156" s="12"/>
      <c r="Y156" s="12"/>
      <c r="Z156" s="12"/>
      <c r="AA156" s="12"/>
      <c r="AB156" s="12"/>
      <c r="AC156" s="12"/>
      <c r="AD156" s="12"/>
      <c r="AE156" s="12"/>
      <c r="AR156" s="213" t="s">
        <v>82</v>
      </c>
      <c r="AT156" s="214" t="s">
        <v>73</v>
      </c>
      <c r="AU156" s="214" t="s">
        <v>82</v>
      </c>
      <c r="AY156" s="213" t="s">
        <v>132</v>
      </c>
      <c r="BK156" s="215">
        <f>SUM(BK157:BK166)</f>
        <v>0</v>
      </c>
    </row>
    <row r="157" s="2" customFormat="1" ht="16.5" customHeight="1">
      <c r="A157" s="38"/>
      <c r="B157" s="39"/>
      <c r="C157" s="218" t="s">
        <v>214</v>
      </c>
      <c r="D157" s="218" t="s">
        <v>135</v>
      </c>
      <c r="E157" s="219" t="s">
        <v>214</v>
      </c>
      <c r="F157" s="220" t="s">
        <v>563</v>
      </c>
      <c r="G157" s="221" t="s">
        <v>226</v>
      </c>
      <c r="H157" s="222">
        <v>2</v>
      </c>
      <c r="I157" s="223"/>
      <c r="J157" s="224">
        <f>ROUND(I157*H157,2)</f>
        <v>0</v>
      </c>
      <c r="K157" s="220" t="s">
        <v>1</v>
      </c>
      <c r="L157" s="44"/>
      <c r="M157" s="225" t="s">
        <v>1</v>
      </c>
      <c r="N157" s="226" t="s">
        <v>39</v>
      </c>
      <c r="O157" s="91"/>
      <c r="P157" s="227">
        <f>O157*H157</f>
        <v>0</v>
      </c>
      <c r="Q157" s="227">
        <v>0</v>
      </c>
      <c r="R157" s="227">
        <f>Q157*H157</f>
        <v>0</v>
      </c>
      <c r="S157" s="227">
        <v>0</v>
      </c>
      <c r="T157" s="228">
        <f>S157*H157</f>
        <v>0</v>
      </c>
      <c r="U157" s="38"/>
      <c r="V157" s="38"/>
      <c r="W157" s="38"/>
      <c r="X157" s="38"/>
      <c r="Y157" s="38"/>
      <c r="Z157" s="38"/>
      <c r="AA157" s="38"/>
      <c r="AB157" s="38"/>
      <c r="AC157" s="38"/>
      <c r="AD157" s="38"/>
      <c r="AE157" s="38"/>
      <c r="AR157" s="229" t="s">
        <v>533</v>
      </c>
      <c r="AT157" s="229" t="s">
        <v>135</v>
      </c>
      <c r="AU157" s="229" t="s">
        <v>84</v>
      </c>
      <c r="AY157" s="17" t="s">
        <v>132</v>
      </c>
      <c r="BE157" s="230">
        <f>IF(N157="základní",J157,0)</f>
        <v>0</v>
      </c>
      <c r="BF157" s="230">
        <f>IF(N157="snížená",J157,0)</f>
        <v>0</v>
      </c>
      <c r="BG157" s="230">
        <f>IF(N157="zákl. přenesená",J157,0)</f>
        <v>0</v>
      </c>
      <c r="BH157" s="230">
        <f>IF(N157="sníž. přenesená",J157,0)</f>
        <v>0</v>
      </c>
      <c r="BI157" s="230">
        <f>IF(N157="nulová",J157,0)</f>
        <v>0</v>
      </c>
      <c r="BJ157" s="17" t="s">
        <v>82</v>
      </c>
      <c r="BK157" s="230">
        <f>ROUND(I157*H157,2)</f>
        <v>0</v>
      </c>
      <c r="BL157" s="17" t="s">
        <v>533</v>
      </c>
      <c r="BM157" s="229" t="s">
        <v>366</v>
      </c>
    </row>
    <row r="158" s="13" customFormat="1">
      <c r="A158" s="13"/>
      <c r="B158" s="231"/>
      <c r="C158" s="232"/>
      <c r="D158" s="233" t="s">
        <v>142</v>
      </c>
      <c r="E158" s="234" t="s">
        <v>1</v>
      </c>
      <c r="F158" s="235" t="s">
        <v>564</v>
      </c>
      <c r="G158" s="232"/>
      <c r="H158" s="234" t="s">
        <v>1</v>
      </c>
      <c r="I158" s="236"/>
      <c r="J158" s="232"/>
      <c r="K158" s="232"/>
      <c r="L158" s="237"/>
      <c r="M158" s="238"/>
      <c r="N158" s="239"/>
      <c r="O158" s="239"/>
      <c r="P158" s="239"/>
      <c r="Q158" s="239"/>
      <c r="R158" s="239"/>
      <c r="S158" s="239"/>
      <c r="T158" s="240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  <c r="AT158" s="241" t="s">
        <v>142</v>
      </c>
      <c r="AU158" s="241" t="s">
        <v>84</v>
      </c>
      <c r="AV158" s="13" t="s">
        <v>82</v>
      </c>
      <c r="AW158" s="13" t="s">
        <v>30</v>
      </c>
      <c r="AX158" s="13" t="s">
        <v>74</v>
      </c>
      <c r="AY158" s="241" t="s">
        <v>132</v>
      </c>
    </row>
    <row r="159" s="14" customFormat="1">
      <c r="A159" s="14"/>
      <c r="B159" s="242"/>
      <c r="C159" s="243"/>
      <c r="D159" s="233" t="s">
        <v>142</v>
      </c>
      <c r="E159" s="244" t="s">
        <v>1</v>
      </c>
      <c r="F159" s="245" t="s">
        <v>84</v>
      </c>
      <c r="G159" s="243"/>
      <c r="H159" s="246">
        <v>2</v>
      </c>
      <c r="I159" s="247"/>
      <c r="J159" s="243"/>
      <c r="K159" s="243"/>
      <c r="L159" s="248"/>
      <c r="M159" s="249"/>
      <c r="N159" s="250"/>
      <c r="O159" s="250"/>
      <c r="P159" s="250"/>
      <c r="Q159" s="250"/>
      <c r="R159" s="250"/>
      <c r="S159" s="250"/>
      <c r="T159" s="251"/>
      <c r="U159" s="14"/>
      <c r="V159" s="14"/>
      <c r="W159" s="14"/>
      <c r="X159" s="14"/>
      <c r="Y159" s="14"/>
      <c r="Z159" s="14"/>
      <c r="AA159" s="14"/>
      <c r="AB159" s="14"/>
      <c r="AC159" s="14"/>
      <c r="AD159" s="14"/>
      <c r="AE159" s="14"/>
      <c r="AT159" s="252" t="s">
        <v>142</v>
      </c>
      <c r="AU159" s="252" t="s">
        <v>84</v>
      </c>
      <c r="AV159" s="14" t="s">
        <v>84</v>
      </c>
      <c r="AW159" s="14" t="s">
        <v>30</v>
      </c>
      <c r="AX159" s="14" t="s">
        <v>74</v>
      </c>
      <c r="AY159" s="252" t="s">
        <v>132</v>
      </c>
    </row>
    <row r="160" s="15" customFormat="1">
      <c r="A160" s="15"/>
      <c r="B160" s="253"/>
      <c r="C160" s="254"/>
      <c r="D160" s="233" t="s">
        <v>142</v>
      </c>
      <c r="E160" s="255" t="s">
        <v>1</v>
      </c>
      <c r="F160" s="256" t="s">
        <v>147</v>
      </c>
      <c r="G160" s="254"/>
      <c r="H160" s="257">
        <v>2</v>
      </c>
      <c r="I160" s="258"/>
      <c r="J160" s="254"/>
      <c r="K160" s="254"/>
      <c r="L160" s="259"/>
      <c r="M160" s="260"/>
      <c r="N160" s="261"/>
      <c r="O160" s="261"/>
      <c r="P160" s="261"/>
      <c r="Q160" s="261"/>
      <c r="R160" s="261"/>
      <c r="S160" s="261"/>
      <c r="T160" s="262"/>
      <c r="U160" s="15"/>
      <c r="V160" s="15"/>
      <c r="W160" s="15"/>
      <c r="X160" s="15"/>
      <c r="Y160" s="15"/>
      <c r="Z160" s="15"/>
      <c r="AA160" s="15"/>
      <c r="AB160" s="15"/>
      <c r="AC160" s="15"/>
      <c r="AD160" s="15"/>
      <c r="AE160" s="15"/>
      <c r="AT160" s="263" t="s">
        <v>142</v>
      </c>
      <c r="AU160" s="263" t="s">
        <v>84</v>
      </c>
      <c r="AV160" s="15" t="s">
        <v>140</v>
      </c>
      <c r="AW160" s="15" t="s">
        <v>30</v>
      </c>
      <c r="AX160" s="15" t="s">
        <v>82</v>
      </c>
      <c r="AY160" s="263" t="s">
        <v>132</v>
      </c>
    </row>
    <row r="161" s="2" customFormat="1" ht="16.5" customHeight="1">
      <c r="A161" s="38"/>
      <c r="B161" s="39"/>
      <c r="C161" s="218" t="s">
        <v>223</v>
      </c>
      <c r="D161" s="218" t="s">
        <v>135</v>
      </c>
      <c r="E161" s="219" t="s">
        <v>223</v>
      </c>
      <c r="F161" s="220" t="s">
        <v>565</v>
      </c>
      <c r="G161" s="221" t="s">
        <v>226</v>
      </c>
      <c r="H161" s="222">
        <v>16</v>
      </c>
      <c r="I161" s="223"/>
      <c r="J161" s="224">
        <f>ROUND(I161*H161,2)</f>
        <v>0</v>
      </c>
      <c r="K161" s="220" t="s">
        <v>1</v>
      </c>
      <c r="L161" s="44"/>
      <c r="M161" s="225" t="s">
        <v>1</v>
      </c>
      <c r="N161" s="226" t="s">
        <v>39</v>
      </c>
      <c r="O161" s="91"/>
      <c r="P161" s="227">
        <f>O161*H161</f>
        <v>0</v>
      </c>
      <c r="Q161" s="227">
        <v>0</v>
      </c>
      <c r="R161" s="227">
        <f>Q161*H161</f>
        <v>0</v>
      </c>
      <c r="S161" s="227">
        <v>0</v>
      </c>
      <c r="T161" s="228">
        <f>S161*H161</f>
        <v>0</v>
      </c>
      <c r="U161" s="38"/>
      <c r="V161" s="38"/>
      <c r="W161" s="38"/>
      <c r="X161" s="38"/>
      <c r="Y161" s="38"/>
      <c r="Z161" s="38"/>
      <c r="AA161" s="38"/>
      <c r="AB161" s="38"/>
      <c r="AC161" s="38"/>
      <c r="AD161" s="38"/>
      <c r="AE161" s="38"/>
      <c r="AR161" s="229" t="s">
        <v>533</v>
      </c>
      <c r="AT161" s="229" t="s">
        <v>135</v>
      </c>
      <c r="AU161" s="229" t="s">
        <v>84</v>
      </c>
      <c r="AY161" s="17" t="s">
        <v>132</v>
      </c>
      <c r="BE161" s="230">
        <f>IF(N161="základní",J161,0)</f>
        <v>0</v>
      </c>
      <c r="BF161" s="230">
        <f>IF(N161="snížená",J161,0)</f>
        <v>0</v>
      </c>
      <c r="BG161" s="230">
        <f>IF(N161="zákl. přenesená",J161,0)</f>
        <v>0</v>
      </c>
      <c r="BH161" s="230">
        <f>IF(N161="sníž. přenesená",J161,0)</f>
        <v>0</v>
      </c>
      <c r="BI161" s="230">
        <f>IF(N161="nulová",J161,0)</f>
        <v>0</v>
      </c>
      <c r="BJ161" s="17" t="s">
        <v>82</v>
      </c>
      <c r="BK161" s="230">
        <f>ROUND(I161*H161,2)</f>
        <v>0</v>
      </c>
      <c r="BL161" s="17" t="s">
        <v>533</v>
      </c>
      <c r="BM161" s="229" t="s">
        <v>375</v>
      </c>
    </row>
    <row r="162" s="2" customFormat="1" ht="16.5" customHeight="1">
      <c r="A162" s="38"/>
      <c r="B162" s="39"/>
      <c r="C162" s="218" t="s">
        <v>8</v>
      </c>
      <c r="D162" s="218" t="s">
        <v>135</v>
      </c>
      <c r="E162" s="219" t="s">
        <v>8</v>
      </c>
      <c r="F162" s="220" t="s">
        <v>566</v>
      </c>
      <c r="G162" s="221" t="s">
        <v>226</v>
      </c>
      <c r="H162" s="222">
        <v>2</v>
      </c>
      <c r="I162" s="223"/>
      <c r="J162" s="224">
        <f>ROUND(I162*H162,2)</f>
        <v>0</v>
      </c>
      <c r="K162" s="220" t="s">
        <v>1</v>
      </c>
      <c r="L162" s="44"/>
      <c r="M162" s="225" t="s">
        <v>1</v>
      </c>
      <c r="N162" s="226" t="s">
        <v>39</v>
      </c>
      <c r="O162" s="91"/>
      <c r="P162" s="227">
        <f>O162*H162</f>
        <v>0</v>
      </c>
      <c r="Q162" s="227">
        <v>0</v>
      </c>
      <c r="R162" s="227">
        <f>Q162*H162</f>
        <v>0</v>
      </c>
      <c r="S162" s="227">
        <v>0</v>
      </c>
      <c r="T162" s="228">
        <f>S162*H162</f>
        <v>0</v>
      </c>
      <c r="U162" s="38"/>
      <c r="V162" s="38"/>
      <c r="W162" s="38"/>
      <c r="X162" s="38"/>
      <c r="Y162" s="38"/>
      <c r="Z162" s="38"/>
      <c r="AA162" s="38"/>
      <c r="AB162" s="38"/>
      <c r="AC162" s="38"/>
      <c r="AD162" s="38"/>
      <c r="AE162" s="38"/>
      <c r="AR162" s="229" t="s">
        <v>533</v>
      </c>
      <c r="AT162" s="229" t="s">
        <v>135</v>
      </c>
      <c r="AU162" s="229" t="s">
        <v>84</v>
      </c>
      <c r="AY162" s="17" t="s">
        <v>132</v>
      </c>
      <c r="BE162" s="230">
        <f>IF(N162="základní",J162,0)</f>
        <v>0</v>
      </c>
      <c r="BF162" s="230">
        <f>IF(N162="snížená",J162,0)</f>
        <v>0</v>
      </c>
      <c r="BG162" s="230">
        <f>IF(N162="zákl. přenesená",J162,0)</f>
        <v>0</v>
      </c>
      <c r="BH162" s="230">
        <f>IF(N162="sníž. přenesená",J162,0)</f>
        <v>0</v>
      </c>
      <c r="BI162" s="230">
        <f>IF(N162="nulová",J162,0)</f>
        <v>0</v>
      </c>
      <c r="BJ162" s="17" t="s">
        <v>82</v>
      </c>
      <c r="BK162" s="230">
        <f>ROUND(I162*H162,2)</f>
        <v>0</v>
      </c>
      <c r="BL162" s="17" t="s">
        <v>533</v>
      </c>
      <c r="BM162" s="229" t="s">
        <v>388</v>
      </c>
    </row>
    <row r="163" s="2" customFormat="1" ht="16.5" customHeight="1">
      <c r="A163" s="38"/>
      <c r="B163" s="39"/>
      <c r="C163" s="218" t="s">
        <v>186</v>
      </c>
      <c r="D163" s="218" t="s">
        <v>135</v>
      </c>
      <c r="E163" s="219" t="s">
        <v>186</v>
      </c>
      <c r="F163" s="220" t="s">
        <v>567</v>
      </c>
      <c r="G163" s="221" t="s">
        <v>226</v>
      </c>
      <c r="H163" s="222">
        <v>8</v>
      </c>
      <c r="I163" s="223"/>
      <c r="J163" s="224">
        <f>ROUND(I163*H163,2)</f>
        <v>0</v>
      </c>
      <c r="K163" s="220" t="s">
        <v>1</v>
      </c>
      <c r="L163" s="44"/>
      <c r="M163" s="225" t="s">
        <v>1</v>
      </c>
      <c r="N163" s="226" t="s">
        <v>39</v>
      </c>
      <c r="O163" s="91"/>
      <c r="P163" s="227">
        <f>O163*H163</f>
        <v>0</v>
      </c>
      <c r="Q163" s="227">
        <v>0</v>
      </c>
      <c r="R163" s="227">
        <f>Q163*H163</f>
        <v>0</v>
      </c>
      <c r="S163" s="227">
        <v>0</v>
      </c>
      <c r="T163" s="228">
        <f>S163*H163</f>
        <v>0</v>
      </c>
      <c r="U163" s="38"/>
      <c r="V163" s="38"/>
      <c r="W163" s="38"/>
      <c r="X163" s="38"/>
      <c r="Y163" s="38"/>
      <c r="Z163" s="38"/>
      <c r="AA163" s="38"/>
      <c r="AB163" s="38"/>
      <c r="AC163" s="38"/>
      <c r="AD163" s="38"/>
      <c r="AE163" s="38"/>
      <c r="AR163" s="229" t="s">
        <v>533</v>
      </c>
      <c r="AT163" s="229" t="s">
        <v>135</v>
      </c>
      <c r="AU163" s="229" t="s">
        <v>84</v>
      </c>
      <c r="AY163" s="17" t="s">
        <v>132</v>
      </c>
      <c r="BE163" s="230">
        <f>IF(N163="základní",J163,0)</f>
        <v>0</v>
      </c>
      <c r="BF163" s="230">
        <f>IF(N163="snížená",J163,0)</f>
        <v>0</v>
      </c>
      <c r="BG163" s="230">
        <f>IF(N163="zákl. přenesená",J163,0)</f>
        <v>0</v>
      </c>
      <c r="BH163" s="230">
        <f>IF(N163="sníž. přenesená",J163,0)</f>
        <v>0</v>
      </c>
      <c r="BI163" s="230">
        <f>IF(N163="nulová",J163,0)</f>
        <v>0</v>
      </c>
      <c r="BJ163" s="17" t="s">
        <v>82</v>
      </c>
      <c r="BK163" s="230">
        <f>ROUND(I163*H163,2)</f>
        <v>0</v>
      </c>
      <c r="BL163" s="17" t="s">
        <v>533</v>
      </c>
      <c r="BM163" s="229" t="s">
        <v>294</v>
      </c>
    </row>
    <row r="164" s="2" customFormat="1" ht="16.5" customHeight="1">
      <c r="A164" s="38"/>
      <c r="B164" s="39"/>
      <c r="C164" s="218" t="s">
        <v>318</v>
      </c>
      <c r="D164" s="218" t="s">
        <v>135</v>
      </c>
      <c r="E164" s="219" t="s">
        <v>318</v>
      </c>
      <c r="F164" s="220" t="s">
        <v>568</v>
      </c>
      <c r="G164" s="221" t="s">
        <v>226</v>
      </c>
      <c r="H164" s="222">
        <v>6</v>
      </c>
      <c r="I164" s="223"/>
      <c r="J164" s="224">
        <f>ROUND(I164*H164,2)</f>
        <v>0</v>
      </c>
      <c r="K164" s="220" t="s">
        <v>1</v>
      </c>
      <c r="L164" s="44"/>
      <c r="M164" s="225" t="s">
        <v>1</v>
      </c>
      <c r="N164" s="226" t="s">
        <v>39</v>
      </c>
      <c r="O164" s="91"/>
      <c r="P164" s="227">
        <f>O164*H164</f>
        <v>0</v>
      </c>
      <c r="Q164" s="227">
        <v>0</v>
      </c>
      <c r="R164" s="227">
        <f>Q164*H164</f>
        <v>0</v>
      </c>
      <c r="S164" s="227">
        <v>0</v>
      </c>
      <c r="T164" s="228">
        <f>S164*H164</f>
        <v>0</v>
      </c>
      <c r="U164" s="38"/>
      <c r="V164" s="38"/>
      <c r="W164" s="38"/>
      <c r="X164" s="38"/>
      <c r="Y164" s="38"/>
      <c r="Z164" s="38"/>
      <c r="AA164" s="38"/>
      <c r="AB164" s="38"/>
      <c r="AC164" s="38"/>
      <c r="AD164" s="38"/>
      <c r="AE164" s="38"/>
      <c r="AR164" s="229" t="s">
        <v>533</v>
      </c>
      <c r="AT164" s="229" t="s">
        <v>135</v>
      </c>
      <c r="AU164" s="229" t="s">
        <v>84</v>
      </c>
      <c r="AY164" s="17" t="s">
        <v>132</v>
      </c>
      <c r="BE164" s="230">
        <f>IF(N164="základní",J164,0)</f>
        <v>0</v>
      </c>
      <c r="BF164" s="230">
        <f>IF(N164="snížená",J164,0)</f>
        <v>0</v>
      </c>
      <c r="BG164" s="230">
        <f>IF(N164="zákl. přenesená",J164,0)</f>
        <v>0</v>
      </c>
      <c r="BH164" s="230">
        <f>IF(N164="sníž. přenesená",J164,0)</f>
        <v>0</v>
      </c>
      <c r="BI164" s="230">
        <f>IF(N164="nulová",J164,0)</f>
        <v>0</v>
      </c>
      <c r="BJ164" s="17" t="s">
        <v>82</v>
      </c>
      <c r="BK164" s="230">
        <f>ROUND(I164*H164,2)</f>
        <v>0</v>
      </c>
      <c r="BL164" s="17" t="s">
        <v>533</v>
      </c>
      <c r="BM164" s="229" t="s">
        <v>405</v>
      </c>
    </row>
    <row r="165" s="2" customFormat="1" ht="16.5" customHeight="1">
      <c r="A165" s="38"/>
      <c r="B165" s="39"/>
      <c r="C165" s="218" t="s">
        <v>324</v>
      </c>
      <c r="D165" s="218" t="s">
        <v>135</v>
      </c>
      <c r="E165" s="219" t="s">
        <v>324</v>
      </c>
      <c r="F165" s="220" t="s">
        <v>569</v>
      </c>
      <c r="G165" s="221" t="s">
        <v>226</v>
      </c>
      <c r="H165" s="222">
        <v>6</v>
      </c>
      <c r="I165" s="223"/>
      <c r="J165" s="224">
        <f>ROUND(I165*H165,2)</f>
        <v>0</v>
      </c>
      <c r="K165" s="220" t="s">
        <v>1</v>
      </c>
      <c r="L165" s="44"/>
      <c r="M165" s="225" t="s">
        <v>1</v>
      </c>
      <c r="N165" s="226" t="s">
        <v>39</v>
      </c>
      <c r="O165" s="91"/>
      <c r="P165" s="227">
        <f>O165*H165</f>
        <v>0</v>
      </c>
      <c r="Q165" s="227">
        <v>0</v>
      </c>
      <c r="R165" s="227">
        <f>Q165*H165</f>
        <v>0</v>
      </c>
      <c r="S165" s="227">
        <v>0</v>
      </c>
      <c r="T165" s="228">
        <f>S165*H165</f>
        <v>0</v>
      </c>
      <c r="U165" s="38"/>
      <c r="V165" s="38"/>
      <c r="W165" s="38"/>
      <c r="X165" s="38"/>
      <c r="Y165" s="38"/>
      <c r="Z165" s="38"/>
      <c r="AA165" s="38"/>
      <c r="AB165" s="38"/>
      <c r="AC165" s="38"/>
      <c r="AD165" s="38"/>
      <c r="AE165" s="38"/>
      <c r="AR165" s="229" t="s">
        <v>533</v>
      </c>
      <c r="AT165" s="229" t="s">
        <v>135</v>
      </c>
      <c r="AU165" s="229" t="s">
        <v>84</v>
      </c>
      <c r="AY165" s="17" t="s">
        <v>132</v>
      </c>
      <c r="BE165" s="230">
        <f>IF(N165="základní",J165,0)</f>
        <v>0</v>
      </c>
      <c r="BF165" s="230">
        <f>IF(N165="snížená",J165,0)</f>
        <v>0</v>
      </c>
      <c r="BG165" s="230">
        <f>IF(N165="zákl. přenesená",J165,0)</f>
        <v>0</v>
      </c>
      <c r="BH165" s="230">
        <f>IF(N165="sníž. přenesená",J165,0)</f>
        <v>0</v>
      </c>
      <c r="BI165" s="230">
        <f>IF(N165="nulová",J165,0)</f>
        <v>0</v>
      </c>
      <c r="BJ165" s="17" t="s">
        <v>82</v>
      </c>
      <c r="BK165" s="230">
        <f>ROUND(I165*H165,2)</f>
        <v>0</v>
      </c>
      <c r="BL165" s="17" t="s">
        <v>533</v>
      </c>
      <c r="BM165" s="229" t="s">
        <v>413</v>
      </c>
    </row>
    <row r="166" s="2" customFormat="1" ht="16.5" customHeight="1">
      <c r="A166" s="38"/>
      <c r="B166" s="39"/>
      <c r="C166" s="218" t="s">
        <v>330</v>
      </c>
      <c r="D166" s="218" t="s">
        <v>135</v>
      </c>
      <c r="E166" s="219" t="s">
        <v>330</v>
      </c>
      <c r="F166" s="220" t="s">
        <v>570</v>
      </c>
      <c r="G166" s="221" t="s">
        <v>226</v>
      </c>
      <c r="H166" s="222">
        <v>6</v>
      </c>
      <c r="I166" s="223"/>
      <c r="J166" s="224">
        <f>ROUND(I166*H166,2)</f>
        <v>0</v>
      </c>
      <c r="K166" s="220" t="s">
        <v>1</v>
      </c>
      <c r="L166" s="44"/>
      <c r="M166" s="225" t="s">
        <v>1</v>
      </c>
      <c r="N166" s="226" t="s">
        <v>39</v>
      </c>
      <c r="O166" s="91"/>
      <c r="P166" s="227">
        <f>O166*H166</f>
        <v>0</v>
      </c>
      <c r="Q166" s="227">
        <v>0</v>
      </c>
      <c r="R166" s="227">
        <f>Q166*H166</f>
        <v>0</v>
      </c>
      <c r="S166" s="227">
        <v>0</v>
      </c>
      <c r="T166" s="228">
        <f>S166*H166</f>
        <v>0</v>
      </c>
      <c r="U166" s="38"/>
      <c r="V166" s="38"/>
      <c r="W166" s="38"/>
      <c r="X166" s="38"/>
      <c r="Y166" s="38"/>
      <c r="Z166" s="38"/>
      <c r="AA166" s="38"/>
      <c r="AB166" s="38"/>
      <c r="AC166" s="38"/>
      <c r="AD166" s="38"/>
      <c r="AE166" s="38"/>
      <c r="AR166" s="229" t="s">
        <v>533</v>
      </c>
      <c r="AT166" s="229" t="s">
        <v>135</v>
      </c>
      <c r="AU166" s="229" t="s">
        <v>84</v>
      </c>
      <c r="AY166" s="17" t="s">
        <v>132</v>
      </c>
      <c r="BE166" s="230">
        <f>IF(N166="základní",J166,0)</f>
        <v>0</v>
      </c>
      <c r="BF166" s="230">
        <f>IF(N166="snížená",J166,0)</f>
        <v>0</v>
      </c>
      <c r="BG166" s="230">
        <f>IF(N166="zákl. přenesená",J166,0)</f>
        <v>0</v>
      </c>
      <c r="BH166" s="230">
        <f>IF(N166="sníž. přenesená",J166,0)</f>
        <v>0</v>
      </c>
      <c r="BI166" s="230">
        <f>IF(N166="nulová",J166,0)</f>
        <v>0</v>
      </c>
      <c r="BJ166" s="17" t="s">
        <v>82</v>
      </c>
      <c r="BK166" s="230">
        <f>ROUND(I166*H166,2)</f>
        <v>0</v>
      </c>
      <c r="BL166" s="17" t="s">
        <v>533</v>
      </c>
      <c r="BM166" s="229" t="s">
        <v>421</v>
      </c>
    </row>
    <row r="167" s="12" customFormat="1" ht="22.8" customHeight="1">
      <c r="A167" s="12"/>
      <c r="B167" s="202"/>
      <c r="C167" s="203"/>
      <c r="D167" s="204" t="s">
        <v>73</v>
      </c>
      <c r="E167" s="216" t="s">
        <v>571</v>
      </c>
      <c r="F167" s="216" t="s">
        <v>572</v>
      </c>
      <c r="G167" s="203"/>
      <c r="H167" s="203"/>
      <c r="I167" s="206"/>
      <c r="J167" s="217">
        <f>BK167</f>
        <v>0</v>
      </c>
      <c r="K167" s="203"/>
      <c r="L167" s="208"/>
      <c r="M167" s="209"/>
      <c r="N167" s="210"/>
      <c r="O167" s="210"/>
      <c r="P167" s="211">
        <f>SUM(P168:P178)</f>
        <v>0</v>
      </c>
      <c r="Q167" s="210"/>
      <c r="R167" s="211">
        <f>SUM(R168:R178)</f>
        <v>0</v>
      </c>
      <c r="S167" s="210"/>
      <c r="T167" s="212">
        <f>SUM(T168:T178)</f>
        <v>0</v>
      </c>
      <c r="U167" s="12"/>
      <c r="V167" s="12"/>
      <c r="W167" s="12"/>
      <c r="X167" s="12"/>
      <c r="Y167" s="12"/>
      <c r="Z167" s="12"/>
      <c r="AA167" s="12"/>
      <c r="AB167" s="12"/>
      <c r="AC167" s="12"/>
      <c r="AD167" s="12"/>
      <c r="AE167" s="12"/>
      <c r="AR167" s="213" t="s">
        <v>82</v>
      </c>
      <c r="AT167" s="214" t="s">
        <v>73</v>
      </c>
      <c r="AU167" s="214" t="s">
        <v>82</v>
      </c>
      <c r="AY167" s="213" t="s">
        <v>132</v>
      </c>
      <c r="BK167" s="215">
        <f>SUM(BK168:BK178)</f>
        <v>0</v>
      </c>
    </row>
    <row r="168" s="2" customFormat="1" ht="16.5" customHeight="1">
      <c r="A168" s="38"/>
      <c r="B168" s="39"/>
      <c r="C168" s="218" t="s">
        <v>334</v>
      </c>
      <c r="D168" s="218" t="s">
        <v>135</v>
      </c>
      <c r="E168" s="219" t="s">
        <v>334</v>
      </c>
      <c r="F168" s="220" t="s">
        <v>573</v>
      </c>
      <c r="G168" s="221" t="s">
        <v>535</v>
      </c>
      <c r="H168" s="222">
        <v>16</v>
      </c>
      <c r="I168" s="223"/>
      <c r="J168" s="224">
        <f>ROUND(I168*H168,2)</f>
        <v>0</v>
      </c>
      <c r="K168" s="220" t="s">
        <v>1</v>
      </c>
      <c r="L168" s="44"/>
      <c r="M168" s="225" t="s">
        <v>1</v>
      </c>
      <c r="N168" s="226" t="s">
        <v>39</v>
      </c>
      <c r="O168" s="91"/>
      <c r="P168" s="227">
        <f>O168*H168</f>
        <v>0</v>
      </c>
      <c r="Q168" s="227">
        <v>0</v>
      </c>
      <c r="R168" s="227">
        <f>Q168*H168</f>
        <v>0</v>
      </c>
      <c r="S168" s="227">
        <v>0</v>
      </c>
      <c r="T168" s="228">
        <f>S168*H168</f>
        <v>0</v>
      </c>
      <c r="U168" s="38"/>
      <c r="V168" s="38"/>
      <c r="W168" s="38"/>
      <c r="X168" s="38"/>
      <c r="Y168" s="38"/>
      <c r="Z168" s="38"/>
      <c r="AA168" s="38"/>
      <c r="AB168" s="38"/>
      <c r="AC168" s="38"/>
      <c r="AD168" s="38"/>
      <c r="AE168" s="38"/>
      <c r="AR168" s="229" t="s">
        <v>533</v>
      </c>
      <c r="AT168" s="229" t="s">
        <v>135</v>
      </c>
      <c r="AU168" s="229" t="s">
        <v>84</v>
      </c>
      <c r="AY168" s="17" t="s">
        <v>132</v>
      </c>
      <c r="BE168" s="230">
        <f>IF(N168="základní",J168,0)</f>
        <v>0</v>
      </c>
      <c r="BF168" s="230">
        <f>IF(N168="snížená",J168,0)</f>
        <v>0</v>
      </c>
      <c r="BG168" s="230">
        <f>IF(N168="zákl. přenesená",J168,0)</f>
        <v>0</v>
      </c>
      <c r="BH168" s="230">
        <f>IF(N168="sníž. přenesená",J168,0)</f>
        <v>0</v>
      </c>
      <c r="BI168" s="230">
        <f>IF(N168="nulová",J168,0)</f>
        <v>0</v>
      </c>
      <c r="BJ168" s="17" t="s">
        <v>82</v>
      </c>
      <c r="BK168" s="230">
        <f>ROUND(I168*H168,2)</f>
        <v>0</v>
      </c>
      <c r="BL168" s="17" t="s">
        <v>533</v>
      </c>
      <c r="BM168" s="229" t="s">
        <v>430</v>
      </c>
    </row>
    <row r="169" s="2" customFormat="1" ht="24.15" customHeight="1">
      <c r="A169" s="38"/>
      <c r="B169" s="39"/>
      <c r="C169" s="218" t="s">
        <v>7</v>
      </c>
      <c r="D169" s="218" t="s">
        <v>135</v>
      </c>
      <c r="E169" s="219" t="s">
        <v>7</v>
      </c>
      <c r="F169" s="220" t="s">
        <v>574</v>
      </c>
      <c r="G169" s="221" t="s">
        <v>150</v>
      </c>
      <c r="H169" s="222">
        <v>78</v>
      </c>
      <c r="I169" s="223"/>
      <c r="J169" s="224">
        <f>ROUND(I169*H169,2)</f>
        <v>0</v>
      </c>
      <c r="K169" s="220" t="s">
        <v>1</v>
      </c>
      <c r="L169" s="44"/>
      <c r="M169" s="225" t="s">
        <v>1</v>
      </c>
      <c r="N169" s="226" t="s">
        <v>39</v>
      </c>
      <c r="O169" s="91"/>
      <c r="P169" s="227">
        <f>O169*H169</f>
        <v>0</v>
      </c>
      <c r="Q169" s="227">
        <v>0</v>
      </c>
      <c r="R169" s="227">
        <f>Q169*H169</f>
        <v>0</v>
      </c>
      <c r="S169" s="227">
        <v>0</v>
      </c>
      <c r="T169" s="228">
        <f>S169*H169</f>
        <v>0</v>
      </c>
      <c r="U169" s="38"/>
      <c r="V169" s="38"/>
      <c r="W169" s="38"/>
      <c r="X169" s="38"/>
      <c r="Y169" s="38"/>
      <c r="Z169" s="38"/>
      <c r="AA169" s="38"/>
      <c r="AB169" s="38"/>
      <c r="AC169" s="38"/>
      <c r="AD169" s="38"/>
      <c r="AE169" s="38"/>
      <c r="AR169" s="229" t="s">
        <v>533</v>
      </c>
      <c r="AT169" s="229" t="s">
        <v>135</v>
      </c>
      <c r="AU169" s="229" t="s">
        <v>84</v>
      </c>
      <c r="AY169" s="17" t="s">
        <v>132</v>
      </c>
      <c r="BE169" s="230">
        <f>IF(N169="základní",J169,0)</f>
        <v>0</v>
      </c>
      <c r="BF169" s="230">
        <f>IF(N169="snížená",J169,0)</f>
        <v>0</v>
      </c>
      <c r="BG169" s="230">
        <f>IF(N169="zákl. přenesená",J169,0)</f>
        <v>0</v>
      </c>
      <c r="BH169" s="230">
        <f>IF(N169="sníž. přenesená",J169,0)</f>
        <v>0</v>
      </c>
      <c r="BI169" s="230">
        <f>IF(N169="nulová",J169,0)</f>
        <v>0</v>
      </c>
      <c r="BJ169" s="17" t="s">
        <v>82</v>
      </c>
      <c r="BK169" s="230">
        <f>ROUND(I169*H169,2)</f>
        <v>0</v>
      </c>
      <c r="BL169" s="17" t="s">
        <v>533</v>
      </c>
      <c r="BM169" s="229" t="s">
        <v>439</v>
      </c>
    </row>
    <row r="170" s="2" customFormat="1" ht="16.5" customHeight="1">
      <c r="A170" s="38"/>
      <c r="B170" s="39"/>
      <c r="C170" s="218" t="s">
        <v>345</v>
      </c>
      <c r="D170" s="218" t="s">
        <v>135</v>
      </c>
      <c r="E170" s="219" t="s">
        <v>345</v>
      </c>
      <c r="F170" s="220" t="s">
        <v>575</v>
      </c>
      <c r="G170" s="221" t="s">
        <v>535</v>
      </c>
      <c r="H170" s="222">
        <v>8</v>
      </c>
      <c r="I170" s="223"/>
      <c r="J170" s="224">
        <f>ROUND(I170*H170,2)</f>
        <v>0</v>
      </c>
      <c r="K170" s="220" t="s">
        <v>1</v>
      </c>
      <c r="L170" s="44"/>
      <c r="M170" s="225" t="s">
        <v>1</v>
      </c>
      <c r="N170" s="226" t="s">
        <v>39</v>
      </c>
      <c r="O170" s="91"/>
      <c r="P170" s="227">
        <f>O170*H170</f>
        <v>0</v>
      </c>
      <c r="Q170" s="227">
        <v>0</v>
      </c>
      <c r="R170" s="227">
        <f>Q170*H170</f>
        <v>0</v>
      </c>
      <c r="S170" s="227">
        <v>0</v>
      </c>
      <c r="T170" s="228">
        <f>S170*H170</f>
        <v>0</v>
      </c>
      <c r="U170" s="38"/>
      <c r="V170" s="38"/>
      <c r="W170" s="38"/>
      <c r="X170" s="38"/>
      <c r="Y170" s="38"/>
      <c r="Z170" s="38"/>
      <c r="AA170" s="38"/>
      <c r="AB170" s="38"/>
      <c r="AC170" s="38"/>
      <c r="AD170" s="38"/>
      <c r="AE170" s="38"/>
      <c r="AR170" s="229" t="s">
        <v>533</v>
      </c>
      <c r="AT170" s="229" t="s">
        <v>135</v>
      </c>
      <c r="AU170" s="229" t="s">
        <v>84</v>
      </c>
      <c r="AY170" s="17" t="s">
        <v>132</v>
      </c>
      <c r="BE170" s="230">
        <f>IF(N170="základní",J170,0)</f>
        <v>0</v>
      </c>
      <c r="BF170" s="230">
        <f>IF(N170="snížená",J170,0)</f>
        <v>0</v>
      </c>
      <c r="BG170" s="230">
        <f>IF(N170="zákl. přenesená",J170,0)</f>
        <v>0</v>
      </c>
      <c r="BH170" s="230">
        <f>IF(N170="sníž. přenesená",J170,0)</f>
        <v>0</v>
      </c>
      <c r="BI170" s="230">
        <f>IF(N170="nulová",J170,0)</f>
        <v>0</v>
      </c>
      <c r="BJ170" s="17" t="s">
        <v>82</v>
      </c>
      <c r="BK170" s="230">
        <f>ROUND(I170*H170,2)</f>
        <v>0</v>
      </c>
      <c r="BL170" s="17" t="s">
        <v>533</v>
      </c>
      <c r="BM170" s="229" t="s">
        <v>449</v>
      </c>
    </row>
    <row r="171" s="2" customFormat="1" ht="21.75" customHeight="1">
      <c r="A171" s="38"/>
      <c r="B171" s="39"/>
      <c r="C171" s="218" t="s">
        <v>349</v>
      </c>
      <c r="D171" s="218" t="s">
        <v>135</v>
      </c>
      <c r="E171" s="219" t="s">
        <v>349</v>
      </c>
      <c r="F171" s="220" t="s">
        <v>576</v>
      </c>
      <c r="G171" s="221" t="s">
        <v>535</v>
      </c>
      <c r="H171" s="222">
        <v>16</v>
      </c>
      <c r="I171" s="223"/>
      <c r="J171" s="224">
        <f>ROUND(I171*H171,2)</f>
        <v>0</v>
      </c>
      <c r="K171" s="220" t="s">
        <v>1</v>
      </c>
      <c r="L171" s="44"/>
      <c r="M171" s="225" t="s">
        <v>1</v>
      </c>
      <c r="N171" s="226" t="s">
        <v>39</v>
      </c>
      <c r="O171" s="91"/>
      <c r="P171" s="227">
        <f>O171*H171</f>
        <v>0</v>
      </c>
      <c r="Q171" s="227">
        <v>0</v>
      </c>
      <c r="R171" s="227">
        <f>Q171*H171</f>
        <v>0</v>
      </c>
      <c r="S171" s="227">
        <v>0</v>
      </c>
      <c r="T171" s="228">
        <f>S171*H171</f>
        <v>0</v>
      </c>
      <c r="U171" s="38"/>
      <c r="V171" s="38"/>
      <c r="W171" s="38"/>
      <c r="X171" s="38"/>
      <c r="Y171" s="38"/>
      <c r="Z171" s="38"/>
      <c r="AA171" s="38"/>
      <c r="AB171" s="38"/>
      <c r="AC171" s="38"/>
      <c r="AD171" s="38"/>
      <c r="AE171" s="38"/>
      <c r="AR171" s="229" t="s">
        <v>533</v>
      </c>
      <c r="AT171" s="229" t="s">
        <v>135</v>
      </c>
      <c r="AU171" s="229" t="s">
        <v>84</v>
      </c>
      <c r="AY171" s="17" t="s">
        <v>132</v>
      </c>
      <c r="BE171" s="230">
        <f>IF(N171="základní",J171,0)</f>
        <v>0</v>
      </c>
      <c r="BF171" s="230">
        <f>IF(N171="snížená",J171,0)</f>
        <v>0</v>
      </c>
      <c r="BG171" s="230">
        <f>IF(N171="zákl. přenesená",J171,0)</f>
        <v>0</v>
      </c>
      <c r="BH171" s="230">
        <f>IF(N171="sníž. přenesená",J171,0)</f>
        <v>0</v>
      </c>
      <c r="BI171" s="230">
        <f>IF(N171="nulová",J171,0)</f>
        <v>0</v>
      </c>
      <c r="BJ171" s="17" t="s">
        <v>82</v>
      </c>
      <c r="BK171" s="230">
        <f>ROUND(I171*H171,2)</f>
        <v>0</v>
      </c>
      <c r="BL171" s="17" t="s">
        <v>533</v>
      </c>
      <c r="BM171" s="229" t="s">
        <v>457</v>
      </c>
    </row>
    <row r="172" s="2" customFormat="1" ht="16.5" customHeight="1">
      <c r="A172" s="38"/>
      <c r="B172" s="39"/>
      <c r="C172" s="218" t="s">
        <v>353</v>
      </c>
      <c r="D172" s="218" t="s">
        <v>135</v>
      </c>
      <c r="E172" s="219" t="s">
        <v>353</v>
      </c>
      <c r="F172" s="220" t="s">
        <v>577</v>
      </c>
      <c r="G172" s="221" t="s">
        <v>535</v>
      </c>
      <c r="H172" s="222">
        <v>5</v>
      </c>
      <c r="I172" s="223"/>
      <c r="J172" s="224">
        <f>ROUND(I172*H172,2)</f>
        <v>0</v>
      </c>
      <c r="K172" s="220" t="s">
        <v>1</v>
      </c>
      <c r="L172" s="44"/>
      <c r="M172" s="225" t="s">
        <v>1</v>
      </c>
      <c r="N172" s="226" t="s">
        <v>39</v>
      </c>
      <c r="O172" s="91"/>
      <c r="P172" s="227">
        <f>O172*H172</f>
        <v>0</v>
      </c>
      <c r="Q172" s="227">
        <v>0</v>
      </c>
      <c r="R172" s="227">
        <f>Q172*H172</f>
        <v>0</v>
      </c>
      <c r="S172" s="227">
        <v>0</v>
      </c>
      <c r="T172" s="228">
        <f>S172*H172</f>
        <v>0</v>
      </c>
      <c r="U172" s="38"/>
      <c r="V172" s="38"/>
      <c r="W172" s="38"/>
      <c r="X172" s="38"/>
      <c r="Y172" s="38"/>
      <c r="Z172" s="38"/>
      <c r="AA172" s="38"/>
      <c r="AB172" s="38"/>
      <c r="AC172" s="38"/>
      <c r="AD172" s="38"/>
      <c r="AE172" s="38"/>
      <c r="AR172" s="229" t="s">
        <v>533</v>
      </c>
      <c r="AT172" s="229" t="s">
        <v>135</v>
      </c>
      <c r="AU172" s="229" t="s">
        <v>84</v>
      </c>
      <c r="AY172" s="17" t="s">
        <v>132</v>
      </c>
      <c r="BE172" s="230">
        <f>IF(N172="základní",J172,0)</f>
        <v>0</v>
      </c>
      <c r="BF172" s="230">
        <f>IF(N172="snížená",J172,0)</f>
        <v>0</v>
      </c>
      <c r="BG172" s="230">
        <f>IF(N172="zákl. přenesená",J172,0)</f>
        <v>0</v>
      </c>
      <c r="BH172" s="230">
        <f>IF(N172="sníž. přenesená",J172,0)</f>
        <v>0</v>
      </c>
      <c r="BI172" s="230">
        <f>IF(N172="nulová",J172,0)</f>
        <v>0</v>
      </c>
      <c r="BJ172" s="17" t="s">
        <v>82</v>
      </c>
      <c r="BK172" s="230">
        <f>ROUND(I172*H172,2)</f>
        <v>0</v>
      </c>
      <c r="BL172" s="17" t="s">
        <v>533</v>
      </c>
      <c r="BM172" s="229" t="s">
        <v>466</v>
      </c>
    </row>
    <row r="173" s="2" customFormat="1" ht="16.5" customHeight="1">
      <c r="A173" s="38"/>
      <c r="B173" s="39"/>
      <c r="C173" s="218" t="s">
        <v>358</v>
      </c>
      <c r="D173" s="218" t="s">
        <v>135</v>
      </c>
      <c r="E173" s="219" t="s">
        <v>358</v>
      </c>
      <c r="F173" s="220" t="s">
        <v>578</v>
      </c>
      <c r="G173" s="221" t="s">
        <v>535</v>
      </c>
      <c r="H173" s="222">
        <v>25</v>
      </c>
      <c r="I173" s="223"/>
      <c r="J173" s="224">
        <f>ROUND(I173*H173,2)</f>
        <v>0</v>
      </c>
      <c r="K173" s="220" t="s">
        <v>1</v>
      </c>
      <c r="L173" s="44"/>
      <c r="M173" s="225" t="s">
        <v>1</v>
      </c>
      <c r="N173" s="226" t="s">
        <v>39</v>
      </c>
      <c r="O173" s="91"/>
      <c r="P173" s="227">
        <f>O173*H173</f>
        <v>0</v>
      </c>
      <c r="Q173" s="227">
        <v>0</v>
      </c>
      <c r="R173" s="227">
        <f>Q173*H173</f>
        <v>0</v>
      </c>
      <c r="S173" s="227">
        <v>0</v>
      </c>
      <c r="T173" s="228">
        <f>S173*H173</f>
        <v>0</v>
      </c>
      <c r="U173" s="38"/>
      <c r="V173" s="38"/>
      <c r="W173" s="38"/>
      <c r="X173" s="38"/>
      <c r="Y173" s="38"/>
      <c r="Z173" s="38"/>
      <c r="AA173" s="38"/>
      <c r="AB173" s="38"/>
      <c r="AC173" s="38"/>
      <c r="AD173" s="38"/>
      <c r="AE173" s="38"/>
      <c r="AR173" s="229" t="s">
        <v>533</v>
      </c>
      <c r="AT173" s="229" t="s">
        <v>135</v>
      </c>
      <c r="AU173" s="229" t="s">
        <v>84</v>
      </c>
      <c r="AY173" s="17" t="s">
        <v>132</v>
      </c>
      <c r="BE173" s="230">
        <f>IF(N173="základní",J173,0)</f>
        <v>0</v>
      </c>
      <c r="BF173" s="230">
        <f>IF(N173="snížená",J173,0)</f>
        <v>0</v>
      </c>
      <c r="BG173" s="230">
        <f>IF(N173="zákl. přenesená",J173,0)</f>
        <v>0</v>
      </c>
      <c r="BH173" s="230">
        <f>IF(N173="sníž. přenesená",J173,0)</f>
        <v>0</v>
      </c>
      <c r="BI173" s="230">
        <f>IF(N173="nulová",J173,0)</f>
        <v>0</v>
      </c>
      <c r="BJ173" s="17" t="s">
        <v>82</v>
      </c>
      <c r="BK173" s="230">
        <f>ROUND(I173*H173,2)</f>
        <v>0</v>
      </c>
      <c r="BL173" s="17" t="s">
        <v>533</v>
      </c>
      <c r="BM173" s="229" t="s">
        <v>475</v>
      </c>
    </row>
    <row r="174" s="2" customFormat="1" ht="21.75" customHeight="1">
      <c r="A174" s="38"/>
      <c r="B174" s="39"/>
      <c r="C174" s="218" t="s">
        <v>366</v>
      </c>
      <c r="D174" s="218" t="s">
        <v>135</v>
      </c>
      <c r="E174" s="219" t="s">
        <v>366</v>
      </c>
      <c r="F174" s="220" t="s">
        <v>579</v>
      </c>
      <c r="G174" s="221" t="s">
        <v>217</v>
      </c>
      <c r="H174" s="222">
        <v>10</v>
      </c>
      <c r="I174" s="223"/>
      <c r="J174" s="224">
        <f>ROUND(I174*H174,2)</f>
        <v>0</v>
      </c>
      <c r="K174" s="220" t="s">
        <v>1</v>
      </c>
      <c r="L174" s="44"/>
      <c r="M174" s="225" t="s">
        <v>1</v>
      </c>
      <c r="N174" s="226" t="s">
        <v>39</v>
      </c>
      <c r="O174" s="91"/>
      <c r="P174" s="227">
        <f>O174*H174</f>
        <v>0</v>
      </c>
      <c r="Q174" s="227">
        <v>0</v>
      </c>
      <c r="R174" s="227">
        <f>Q174*H174</f>
        <v>0</v>
      </c>
      <c r="S174" s="227">
        <v>0</v>
      </c>
      <c r="T174" s="228">
        <f>S174*H174</f>
        <v>0</v>
      </c>
      <c r="U174" s="38"/>
      <c r="V174" s="38"/>
      <c r="W174" s="38"/>
      <c r="X174" s="38"/>
      <c r="Y174" s="38"/>
      <c r="Z174" s="38"/>
      <c r="AA174" s="38"/>
      <c r="AB174" s="38"/>
      <c r="AC174" s="38"/>
      <c r="AD174" s="38"/>
      <c r="AE174" s="38"/>
      <c r="AR174" s="229" t="s">
        <v>533</v>
      </c>
      <c r="AT174" s="229" t="s">
        <v>135</v>
      </c>
      <c r="AU174" s="229" t="s">
        <v>84</v>
      </c>
      <c r="AY174" s="17" t="s">
        <v>132</v>
      </c>
      <c r="BE174" s="230">
        <f>IF(N174="základní",J174,0)</f>
        <v>0</v>
      </c>
      <c r="BF174" s="230">
        <f>IF(N174="snížená",J174,0)</f>
        <v>0</v>
      </c>
      <c r="BG174" s="230">
        <f>IF(N174="zákl. přenesená",J174,0)</f>
        <v>0</v>
      </c>
      <c r="BH174" s="230">
        <f>IF(N174="sníž. přenesená",J174,0)</f>
        <v>0</v>
      </c>
      <c r="BI174" s="230">
        <f>IF(N174="nulová",J174,0)</f>
        <v>0</v>
      </c>
      <c r="BJ174" s="17" t="s">
        <v>82</v>
      </c>
      <c r="BK174" s="230">
        <f>ROUND(I174*H174,2)</f>
        <v>0</v>
      </c>
      <c r="BL174" s="17" t="s">
        <v>533</v>
      </c>
      <c r="BM174" s="229" t="s">
        <v>487</v>
      </c>
    </row>
    <row r="175" s="2" customFormat="1" ht="16.5" customHeight="1">
      <c r="A175" s="38"/>
      <c r="B175" s="39"/>
      <c r="C175" s="218" t="s">
        <v>370</v>
      </c>
      <c r="D175" s="218" t="s">
        <v>135</v>
      </c>
      <c r="E175" s="219" t="s">
        <v>370</v>
      </c>
      <c r="F175" s="220" t="s">
        <v>580</v>
      </c>
      <c r="G175" s="221" t="s">
        <v>217</v>
      </c>
      <c r="H175" s="222">
        <v>330</v>
      </c>
      <c r="I175" s="223"/>
      <c r="J175" s="224">
        <f>ROUND(I175*H175,2)</f>
        <v>0</v>
      </c>
      <c r="K175" s="220" t="s">
        <v>1</v>
      </c>
      <c r="L175" s="44"/>
      <c r="M175" s="225" t="s">
        <v>1</v>
      </c>
      <c r="N175" s="226" t="s">
        <v>39</v>
      </c>
      <c r="O175" s="91"/>
      <c r="P175" s="227">
        <f>O175*H175</f>
        <v>0</v>
      </c>
      <c r="Q175" s="227">
        <v>0</v>
      </c>
      <c r="R175" s="227">
        <f>Q175*H175</f>
        <v>0</v>
      </c>
      <c r="S175" s="227">
        <v>0</v>
      </c>
      <c r="T175" s="228">
        <f>S175*H175</f>
        <v>0</v>
      </c>
      <c r="U175" s="38"/>
      <c r="V175" s="38"/>
      <c r="W175" s="38"/>
      <c r="X175" s="38"/>
      <c r="Y175" s="38"/>
      <c r="Z175" s="38"/>
      <c r="AA175" s="38"/>
      <c r="AB175" s="38"/>
      <c r="AC175" s="38"/>
      <c r="AD175" s="38"/>
      <c r="AE175" s="38"/>
      <c r="AR175" s="229" t="s">
        <v>533</v>
      </c>
      <c r="AT175" s="229" t="s">
        <v>135</v>
      </c>
      <c r="AU175" s="229" t="s">
        <v>84</v>
      </c>
      <c r="AY175" s="17" t="s">
        <v>132</v>
      </c>
      <c r="BE175" s="230">
        <f>IF(N175="základní",J175,0)</f>
        <v>0</v>
      </c>
      <c r="BF175" s="230">
        <f>IF(N175="snížená",J175,0)</f>
        <v>0</v>
      </c>
      <c r="BG175" s="230">
        <f>IF(N175="zákl. přenesená",J175,0)</f>
        <v>0</v>
      </c>
      <c r="BH175" s="230">
        <f>IF(N175="sníž. přenesená",J175,0)</f>
        <v>0</v>
      </c>
      <c r="BI175" s="230">
        <f>IF(N175="nulová",J175,0)</f>
        <v>0</v>
      </c>
      <c r="BJ175" s="17" t="s">
        <v>82</v>
      </c>
      <c r="BK175" s="230">
        <f>ROUND(I175*H175,2)</f>
        <v>0</v>
      </c>
      <c r="BL175" s="17" t="s">
        <v>533</v>
      </c>
      <c r="BM175" s="229" t="s">
        <v>497</v>
      </c>
    </row>
    <row r="176" s="2" customFormat="1" ht="16.5" customHeight="1">
      <c r="A176" s="38"/>
      <c r="B176" s="39"/>
      <c r="C176" s="218" t="s">
        <v>375</v>
      </c>
      <c r="D176" s="218" t="s">
        <v>135</v>
      </c>
      <c r="E176" s="219" t="s">
        <v>375</v>
      </c>
      <c r="F176" s="220" t="s">
        <v>581</v>
      </c>
      <c r="G176" s="221" t="s">
        <v>217</v>
      </c>
      <c r="H176" s="222">
        <v>25</v>
      </c>
      <c r="I176" s="223"/>
      <c r="J176" s="224">
        <f>ROUND(I176*H176,2)</f>
        <v>0</v>
      </c>
      <c r="K176" s="220" t="s">
        <v>1</v>
      </c>
      <c r="L176" s="44"/>
      <c r="M176" s="225" t="s">
        <v>1</v>
      </c>
      <c r="N176" s="226" t="s">
        <v>39</v>
      </c>
      <c r="O176" s="91"/>
      <c r="P176" s="227">
        <f>O176*H176</f>
        <v>0</v>
      </c>
      <c r="Q176" s="227">
        <v>0</v>
      </c>
      <c r="R176" s="227">
        <f>Q176*H176</f>
        <v>0</v>
      </c>
      <c r="S176" s="227">
        <v>0</v>
      </c>
      <c r="T176" s="228">
        <f>S176*H176</f>
        <v>0</v>
      </c>
      <c r="U176" s="38"/>
      <c r="V176" s="38"/>
      <c r="W176" s="38"/>
      <c r="X176" s="38"/>
      <c r="Y176" s="38"/>
      <c r="Z176" s="38"/>
      <c r="AA176" s="38"/>
      <c r="AB176" s="38"/>
      <c r="AC176" s="38"/>
      <c r="AD176" s="38"/>
      <c r="AE176" s="38"/>
      <c r="AR176" s="229" t="s">
        <v>533</v>
      </c>
      <c r="AT176" s="229" t="s">
        <v>135</v>
      </c>
      <c r="AU176" s="229" t="s">
        <v>84</v>
      </c>
      <c r="AY176" s="17" t="s">
        <v>132</v>
      </c>
      <c r="BE176" s="230">
        <f>IF(N176="základní",J176,0)</f>
        <v>0</v>
      </c>
      <c r="BF176" s="230">
        <f>IF(N176="snížená",J176,0)</f>
        <v>0</v>
      </c>
      <c r="BG176" s="230">
        <f>IF(N176="zákl. přenesená",J176,0)</f>
        <v>0</v>
      </c>
      <c r="BH176" s="230">
        <f>IF(N176="sníž. přenesená",J176,0)</f>
        <v>0</v>
      </c>
      <c r="BI176" s="230">
        <f>IF(N176="nulová",J176,0)</f>
        <v>0</v>
      </c>
      <c r="BJ176" s="17" t="s">
        <v>82</v>
      </c>
      <c r="BK176" s="230">
        <f>ROUND(I176*H176,2)</f>
        <v>0</v>
      </c>
      <c r="BL176" s="17" t="s">
        <v>533</v>
      </c>
      <c r="BM176" s="229" t="s">
        <v>505</v>
      </c>
    </row>
    <row r="177" s="2" customFormat="1" ht="16.5" customHeight="1">
      <c r="A177" s="38"/>
      <c r="B177" s="39"/>
      <c r="C177" s="218" t="s">
        <v>381</v>
      </c>
      <c r="D177" s="218" t="s">
        <v>135</v>
      </c>
      <c r="E177" s="219" t="s">
        <v>381</v>
      </c>
      <c r="F177" s="220" t="s">
        <v>582</v>
      </c>
      <c r="G177" s="221" t="s">
        <v>535</v>
      </c>
      <c r="H177" s="222">
        <v>2</v>
      </c>
      <c r="I177" s="223"/>
      <c r="J177" s="224">
        <f>ROUND(I177*H177,2)</f>
        <v>0</v>
      </c>
      <c r="K177" s="220" t="s">
        <v>1</v>
      </c>
      <c r="L177" s="44"/>
      <c r="M177" s="225" t="s">
        <v>1</v>
      </c>
      <c r="N177" s="226" t="s">
        <v>39</v>
      </c>
      <c r="O177" s="91"/>
      <c r="P177" s="227">
        <f>O177*H177</f>
        <v>0</v>
      </c>
      <c r="Q177" s="227">
        <v>0</v>
      </c>
      <c r="R177" s="227">
        <f>Q177*H177</f>
        <v>0</v>
      </c>
      <c r="S177" s="227">
        <v>0</v>
      </c>
      <c r="T177" s="228">
        <f>S177*H177</f>
        <v>0</v>
      </c>
      <c r="U177" s="38"/>
      <c r="V177" s="38"/>
      <c r="W177" s="38"/>
      <c r="X177" s="38"/>
      <c r="Y177" s="38"/>
      <c r="Z177" s="38"/>
      <c r="AA177" s="38"/>
      <c r="AB177" s="38"/>
      <c r="AC177" s="38"/>
      <c r="AD177" s="38"/>
      <c r="AE177" s="38"/>
      <c r="AR177" s="229" t="s">
        <v>533</v>
      </c>
      <c r="AT177" s="229" t="s">
        <v>135</v>
      </c>
      <c r="AU177" s="229" t="s">
        <v>84</v>
      </c>
      <c r="AY177" s="17" t="s">
        <v>132</v>
      </c>
      <c r="BE177" s="230">
        <f>IF(N177="základní",J177,0)</f>
        <v>0</v>
      </c>
      <c r="BF177" s="230">
        <f>IF(N177="snížená",J177,0)</f>
        <v>0</v>
      </c>
      <c r="BG177" s="230">
        <f>IF(N177="zákl. přenesená",J177,0)</f>
        <v>0</v>
      </c>
      <c r="BH177" s="230">
        <f>IF(N177="sníž. přenesená",J177,0)</f>
        <v>0</v>
      </c>
      <c r="BI177" s="230">
        <f>IF(N177="nulová",J177,0)</f>
        <v>0</v>
      </c>
      <c r="BJ177" s="17" t="s">
        <v>82</v>
      </c>
      <c r="BK177" s="230">
        <f>ROUND(I177*H177,2)</f>
        <v>0</v>
      </c>
      <c r="BL177" s="17" t="s">
        <v>533</v>
      </c>
      <c r="BM177" s="229" t="s">
        <v>583</v>
      </c>
    </row>
    <row r="178" s="2" customFormat="1" ht="24.15" customHeight="1">
      <c r="A178" s="38"/>
      <c r="B178" s="39"/>
      <c r="C178" s="218" t="s">
        <v>388</v>
      </c>
      <c r="D178" s="218" t="s">
        <v>135</v>
      </c>
      <c r="E178" s="219" t="s">
        <v>388</v>
      </c>
      <c r="F178" s="220" t="s">
        <v>584</v>
      </c>
      <c r="G178" s="221" t="s">
        <v>535</v>
      </c>
      <c r="H178" s="222">
        <v>23</v>
      </c>
      <c r="I178" s="223"/>
      <c r="J178" s="224">
        <f>ROUND(I178*H178,2)</f>
        <v>0</v>
      </c>
      <c r="K178" s="220" t="s">
        <v>1</v>
      </c>
      <c r="L178" s="44"/>
      <c r="M178" s="225" t="s">
        <v>1</v>
      </c>
      <c r="N178" s="226" t="s">
        <v>39</v>
      </c>
      <c r="O178" s="91"/>
      <c r="P178" s="227">
        <f>O178*H178</f>
        <v>0</v>
      </c>
      <c r="Q178" s="227">
        <v>0</v>
      </c>
      <c r="R178" s="227">
        <f>Q178*H178</f>
        <v>0</v>
      </c>
      <c r="S178" s="227">
        <v>0</v>
      </c>
      <c r="T178" s="228">
        <f>S178*H178</f>
        <v>0</v>
      </c>
      <c r="U178" s="38"/>
      <c r="V178" s="38"/>
      <c r="W178" s="38"/>
      <c r="X178" s="38"/>
      <c r="Y178" s="38"/>
      <c r="Z178" s="38"/>
      <c r="AA178" s="38"/>
      <c r="AB178" s="38"/>
      <c r="AC178" s="38"/>
      <c r="AD178" s="38"/>
      <c r="AE178" s="38"/>
      <c r="AR178" s="229" t="s">
        <v>533</v>
      </c>
      <c r="AT178" s="229" t="s">
        <v>135</v>
      </c>
      <c r="AU178" s="229" t="s">
        <v>84</v>
      </c>
      <c r="AY178" s="17" t="s">
        <v>132</v>
      </c>
      <c r="BE178" s="230">
        <f>IF(N178="základní",J178,0)</f>
        <v>0</v>
      </c>
      <c r="BF178" s="230">
        <f>IF(N178="snížená",J178,0)</f>
        <v>0</v>
      </c>
      <c r="BG178" s="230">
        <f>IF(N178="zákl. přenesená",J178,0)</f>
        <v>0</v>
      </c>
      <c r="BH178" s="230">
        <f>IF(N178="sníž. přenesená",J178,0)</f>
        <v>0</v>
      </c>
      <c r="BI178" s="230">
        <f>IF(N178="nulová",J178,0)</f>
        <v>0</v>
      </c>
      <c r="BJ178" s="17" t="s">
        <v>82</v>
      </c>
      <c r="BK178" s="230">
        <f>ROUND(I178*H178,2)</f>
        <v>0</v>
      </c>
      <c r="BL178" s="17" t="s">
        <v>533</v>
      </c>
      <c r="BM178" s="229" t="s">
        <v>585</v>
      </c>
    </row>
    <row r="179" s="12" customFormat="1" ht="22.8" customHeight="1">
      <c r="A179" s="12"/>
      <c r="B179" s="202"/>
      <c r="C179" s="203"/>
      <c r="D179" s="204" t="s">
        <v>73</v>
      </c>
      <c r="E179" s="216" t="s">
        <v>586</v>
      </c>
      <c r="F179" s="216" t="s">
        <v>587</v>
      </c>
      <c r="G179" s="203"/>
      <c r="H179" s="203"/>
      <c r="I179" s="206"/>
      <c r="J179" s="217">
        <f>BK179</f>
        <v>0</v>
      </c>
      <c r="K179" s="203"/>
      <c r="L179" s="208"/>
      <c r="M179" s="209"/>
      <c r="N179" s="210"/>
      <c r="O179" s="210"/>
      <c r="P179" s="211">
        <f>SUM(P180:P185)</f>
        <v>0</v>
      </c>
      <c r="Q179" s="210"/>
      <c r="R179" s="211">
        <f>SUM(R180:R185)</f>
        <v>0</v>
      </c>
      <c r="S179" s="210"/>
      <c r="T179" s="212">
        <f>SUM(T180:T185)</f>
        <v>0</v>
      </c>
      <c r="U179" s="12"/>
      <c r="V179" s="12"/>
      <c r="W179" s="12"/>
      <c r="X179" s="12"/>
      <c r="Y179" s="12"/>
      <c r="Z179" s="12"/>
      <c r="AA179" s="12"/>
      <c r="AB179" s="12"/>
      <c r="AC179" s="12"/>
      <c r="AD179" s="12"/>
      <c r="AE179" s="12"/>
      <c r="AR179" s="213" t="s">
        <v>82</v>
      </c>
      <c r="AT179" s="214" t="s">
        <v>73</v>
      </c>
      <c r="AU179" s="214" t="s">
        <v>82</v>
      </c>
      <c r="AY179" s="213" t="s">
        <v>132</v>
      </c>
      <c r="BK179" s="215">
        <f>SUM(BK180:BK185)</f>
        <v>0</v>
      </c>
    </row>
    <row r="180" s="2" customFormat="1" ht="16.5" customHeight="1">
      <c r="A180" s="38"/>
      <c r="B180" s="39"/>
      <c r="C180" s="218" t="s">
        <v>392</v>
      </c>
      <c r="D180" s="218" t="s">
        <v>135</v>
      </c>
      <c r="E180" s="219" t="s">
        <v>392</v>
      </c>
      <c r="F180" s="220" t="s">
        <v>588</v>
      </c>
      <c r="G180" s="221" t="s">
        <v>150</v>
      </c>
      <c r="H180" s="222">
        <v>15</v>
      </c>
      <c r="I180" s="223"/>
      <c r="J180" s="224">
        <f>ROUND(I180*H180,2)</f>
        <v>0</v>
      </c>
      <c r="K180" s="220" t="s">
        <v>1</v>
      </c>
      <c r="L180" s="44"/>
      <c r="M180" s="225" t="s">
        <v>1</v>
      </c>
      <c r="N180" s="226" t="s">
        <v>39</v>
      </c>
      <c r="O180" s="91"/>
      <c r="P180" s="227">
        <f>O180*H180</f>
        <v>0</v>
      </c>
      <c r="Q180" s="227">
        <v>0</v>
      </c>
      <c r="R180" s="227">
        <f>Q180*H180</f>
        <v>0</v>
      </c>
      <c r="S180" s="227">
        <v>0</v>
      </c>
      <c r="T180" s="228">
        <f>S180*H180</f>
        <v>0</v>
      </c>
      <c r="U180" s="38"/>
      <c r="V180" s="38"/>
      <c r="W180" s="38"/>
      <c r="X180" s="38"/>
      <c r="Y180" s="38"/>
      <c r="Z180" s="38"/>
      <c r="AA180" s="38"/>
      <c r="AB180" s="38"/>
      <c r="AC180" s="38"/>
      <c r="AD180" s="38"/>
      <c r="AE180" s="38"/>
      <c r="AR180" s="229" t="s">
        <v>533</v>
      </c>
      <c r="AT180" s="229" t="s">
        <v>135</v>
      </c>
      <c r="AU180" s="229" t="s">
        <v>84</v>
      </c>
      <c r="AY180" s="17" t="s">
        <v>132</v>
      </c>
      <c r="BE180" s="230">
        <f>IF(N180="základní",J180,0)</f>
        <v>0</v>
      </c>
      <c r="BF180" s="230">
        <f>IF(N180="snížená",J180,0)</f>
        <v>0</v>
      </c>
      <c r="BG180" s="230">
        <f>IF(N180="zákl. přenesená",J180,0)</f>
        <v>0</v>
      </c>
      <c r="BH180" s="230">
        <f>IF(N180="sníž. přenesená",J180,0)</f>
        <v>0</v>
      </c>
      <c r="BI180" s="230">
        <f>IF(N180="nulová",J180,0)</f>
        <v>0</v>
      </c>
      <c r="BJ180" s="17" t="s">
        <v>82</v>
      </c>
      <c r="BK180" s="230">
        <f>ROUND(I180*H180,2)</f>
        <v>0</v>
      </c>
      <c r="BL180" s="17" t="s">
        <v>533</v>
      </c>
      <c r="BM180" s="229" t="s">
        <v>589</v>
      </c>
    </row>
    <row r="181" s="2" customFormat="1" ht="21.75" customHeight="1">
      <c r="A181" s="38"/>
      <c r="B181" s="39"/>
      <c r="C181" s="218" t="s">
        <v>294</v>
      </c>
      <c r="D181" s="218" t="s">
        <v>135</v>
      </c>
      <c r="E181" s="219" t="s">
        <v>294</v>
      </c>
      <c r="F181" s="220" t="s">
        <v>590</v>
      </c>
      <c r="G181" s="221" t="s">
        <v>150</v>
      </c>
      <c r="H181" s="222">
        <v>8</v>
      </c>
      <c r="I181" s="223"/>
      <c r="J181" s="224">
        <f>ROUND(I181*H181,2)</f>
        <v>0</v>
      </c>
      <c r="K181" s="220" t="s">
        <v>1</v>
      </c>
      <c r="L181" s="44"/>
      <c r="M181" s="225" t="s">
        <v>1</v>
      </c>
      <c r="N181" s="226" t="s">
        <v>39</v>
      </c>
      <c r="O181" s="91"/>
      <c r="P181" s="227">
        <f>O181*H181</f>
        <v>0</v>
      </c>
      <c r="Q181" s="227">
        <v>0</v>
      </c>
      <c r="R181" s="227">
        <f>Q181*H181</f>
        <v>0</v>
      </c>
      <c r="S181" s="227">
        <v>0</v>
      </c>
      <c r="T181" s="228">
        <f>S181*H181</f>
        <v>0</v>
      </c>
      <c r="U181" s="38"/>
      <c r="V181" s="38"/>
      <c r="W181" s="38"/>
      <c r="X181" s="38"/>
      <c r="Y181" s="38"/>
      <c r="Z181" s="38"/>
      <c r="AA181" s="38"/>
      <c r="AB181" s="38"/>
      <c r="AC181" s="38"/>
      <c r="AD181" s="38"/>
      <c r="AE181" s="38"/>
      <c r="AR181" s="229" t="s">
        <v>533</v>
      </c>
      <c r="AT181" s="229" t="s">
        <v>135</v>
      </c>
      <c r="AU181" s="229" t="s">
        <v>84</v>
      </c>
      <c r="AY181" s="17" t="s">
        <v>132</v>
      </c>
      <c r="BE181" s="230">
        <f>IF(N181="základní",J181,0)</f>
        <v>0</v>
      </c>
      <c r="BF181" s="230">
        <f>IF(N181="snížená",J181,0)</f>
        <v>0</v>
      </c>
      <c r="BG181" s="230">
        <f>IF(N181="zákl. přenesená",J181,0)</f>
        <v>0</v>
      </c>
      <c r="BH181" s="230">
        <f>IF(N181="sníž. přenesená",J181,0)</f>
        <v>0</v>
      </c>
      <c r="BI181" s="230">
        <f>IF(N181="nulová",J181,0)</f>
        <v>0</v>
      </c>
      <c r="BJ181" s="17" t="s">
        <v>82</v>
      </c>
      <c r="BK181" s="230">
        <f>ROUND(I181*H181,2)</f>
        <v>0</v>
      </c>
      <c r="BL181" s="17" t="s">
        <v>533</v>
      </c>
      <c r="BM181" s="229" t="s">
        <v>533</v>
      </c>
    </row>
    <row r="182" s="2" customFormat="1" ht="16.5" customHeight="1">
      <c r="A182" s="38"/>
      <c r="B182" s="39"/>
      <c r="C182" s="218" t="s">
        <v>401</v>
      </c>
      <c r="D182" s="218" t="s">
        <v>135</v>
      </c>
      <c r="E182" s="219" t="s">
        <v>401</v>
      </c>
      <c r="F182" s="220" t="s">
        <v>591</v>
      </c>
      <c r="G182" s="221" t="s">
        <v>535</v>
      </c>
      <c r="H182" s="222">
        <v>33</v>
      </c>
      <c r="I182" s="223"/>
      <c r="J182" s="224">
        <f>ROUND(I182*H182,2)</f>
        <v>0</v>
      </c>
      <c r="K182" s="220" t="s">
        <v>1</v>
      </c>
      <c r="L182" s="44"/>
      <c r="M182" s="225" t="s">
        <v>1</v>
      </c>
      <c r="N182" s="226" t="s">
        <v>39</v>
      </c>
      <c r="O182" s="91"/>
      <c r="P182" s="227">
        <f>O182*H182</f>
        <v>0</v>
      </c>
      <c r="Q182" s="227">
        <v>0</v>
      </c>
      <c r="R182" s="227">
        <f>Q182*H182</f>
        <v>0</v>
      </c>
      <c r="S182" s="227">
        <v>0</v>
      </c>
      <c r="T182" s="228">
        <f>S182*H182</f>
        <v>0</v>
      </c>
      <c r="U182" s="38"/>
      <c r="V182" s="38"/>
      <c r="W182" s="38"/>
      <c r="X182" s="38"/>
      <c r="Y182" s="38"/>
      <c r="Z182" s="38"/>
      <c r="AA182" s="38"/>
      <c r="AB182" s="38"/>
      <c r="AC182" s="38"/>
      <c r="AD182" s="38"/>
      <c r="AE182" s="38"/>
      <c r="AR182" s="229" t="s">
        <v>533</v>
      </c>
      <c r="AT182" s="229" t="s">
        <v>135</v>
      </c>
      <c r="AU182" s="229" t="s">
        <v>84</v>
      </c>
      <c r="AY182" s="17" t="s">
        <v>132</v>
      </c>
      <c r="BE182" s="230">
        <f>IF(N182="základní",J182,0)</f>
        <v>0</v>
      </c>
      <c r="BF182" s="230">
        <f>IF(N182="snížená",J182,0)</f>
        <v>0</v>
      </c>
      <c r="BG182" s="230">
        <f>IF(N182="zákl. přenesená",J182,0)</f>
        <v>0</v>
      </c>
      <c r="BH182" s="230">
        <f>IF(N182="sníž. přenesená",J182,0)</f>
        <v>0</v>
      </c>
      <c r="BI182" s="230">
        <f>IF(N182="nulová",J182,0)</f>
        <v>0</v>
      </c>
      <c r="BJ182" s="17" t="s">
        <v>82</v>
      </c>
      <c r="BK182" s="230">
        <f>ROUND(I182*H182,2)</f>
        <v>0</v>
      </c>
      <c r="BL182" s="17" t="s">
        <v>533</v>
      </c>
      <c r="BM182" s="229" t="s">
        <v>592</v>
      </c>
    </row>
    <row r="183" s="2" customFormat="1" ht="16.5" customHeight="1">
      <c r="A183" s="38"/>
      <c r="B183" s="39"/>
      <c r="C183" s="218" t="s">
        <v>405</v>
      </c>
      <c r="D183" s="218" t="s">
        <v>135</v>
      </c>
      <c r="E183" s="219" t="s">
        <v>405</v>
      </c>
      <c r="F183" s="220" t="s">
        <v>593</v>
      </c>
      <c r="G183" s="221" t="s">
        <v>150</v>
      </c>
      <c r="H183" s="222">
        <v>15</v>
      </c>
      <c r="I183" s="223"/>
      <c r="J183" s="224">
        <f>ROUND(I183*H183,2)</f>
        <v>0</v>
      </c>
      <c r="K183" s="220" t="s">
        <v>1</v>
      </c>
      <c r="L183" s="44"/>
      <c r="M183" s="225" t="s">
        <v>1</v>
      </c>
      <c r="N183" s="226" t="s">
        <v>39</v>
      </c>
      <c r="O183" s="91"/>
      <c r="P183" s="227">
        <f>O183*H183</f>
        <v>0</v>
      </c>
      <c r="Q183" s="227">
        <v>0</v>
      </c>
      <c r="R183" s="227">
        <f>Q183*H183</f>
        <v>0</v>
      </c>
      <c r="S183" s="227">
        <v>0</v>
      </c>
      <c r="T183" s="228">
        <f>S183*H183</f>
        <v>0</v>
      </c>
      <c r="U183" s="38"/>
      <c r="V183" s="38"/>
      <c r="W183" s="38"/>
      <c r="X183" s="38"/>
      <c r="Y183" s="38"/>
      <c r="Z183" s="38"/>
      <c r="AA183" s="38"/>
      <c r="AB183" s="38"/>
      <c r="AC183" s="38"/>
      <c r="AD183" s="38"/>
      <c r="AE183" s="38"/>
      <c r="AR183" s="229" t="s">
        <v>533</v>
      </c>
      <c r="AT183" s="229" t="s">
        <v>135</v>
      </c>
      <c r="AU183" s="229" t="s">
        <v>84</v>
      </c>
      <c r="AY183" s="17" t="s">
        <v>132</v>
      </c>
      <c r="BE183" s="230">
        <f>IF(N183="základní",J183,0)</f>
        <v>0</v>
      </c>
      <c r="BF183" s="230">
        <f>IF(N183="snížená",J183,0)</f>
        <v>0</v>
      </c>
      <c r="BG183" s="230">
        <f>IF(N183="zákl. přenesená",J183,0)</f>
        <v>0</v>
      </c>
      <c r="BH183" s="230">
        <f>IF(N183="sníž. přenesená",J183,0)</f>
        <v>0</v>
      </c>
      <c r="BI183" s="230">
        <f>IF(N183="nulová",J183,0)</f>
        <v>0</v>
      </c>
      <c r="BJ183" s="17" t="s">
        <v>82</v>
      </c>
      <c r="BK183" s="230">
        <f>ROUND(I183*H183,2)</f>
        <v>0</v>
      </c>
      <c r="BL183" s="17" t="s">
        <v>533</v>
      </c>
      <c r="BM183" s="229" t="s">
        <v>594</v>
      </c>
    </row>
    <row r="184" s="2" customFormat="1" ht="16.5" customHeight="1">
      <c r="A184" s="38"/>
      <c r="B184" s="39"/>
      <c r="C184" s="218" t="s">
        <v>409</v>
      </c>
      <c r="D184" s="218" t="s">
        <v>135</v>
      </c>
      <c r="E184" s="219" t="s">
        <v>409</v>
      </c>
      <c r="F184" s="220" t="s">
        <v>595</v>
      </c>
      <c r="G184" s="221" t="s">
        <v>217</v>
      </c>
      <c r="H184" s="222">
        <v>10</v>
      </c>
      <c r="I184" s="223"/>
      <c r="J184" s="224">
        <f>ROUND(I184*H184,2)</f>
        <v>0</v>
      </c>
      <c r="K184" s="220" t="s">
        <v>1</v>
      </c>
      <c r="L184" s="44"/>
      <c r="M184" s="225" t="s">
        <v>1</v>
      </c>
      <c r="N184" s="226" t="s">
        <v>39</v>
      </c>
      <c r="O184" s="91"/>
      <c r="P184" s="227">
        <f>O184*H184</f>
        <v>0</v>
      </c>
      <c r="Q184" s="227">
        <v>0</v>
      </c>
      <c r="R184" s="227">
        <f>Q184*H184</f>
        <v>0</v>
      </c>
      <c r="S184" s="227">
        <v>0</v>
      </c>
      <c r="T184" s="228">
        <f>S184*H184</f>
        <v>0</v>
      </c>
      <c r="U184" s="38"/>
      <c r="V184" s="38"/>
      <c r="W184" s="38"/>
      <c r="X184" s="38"/>
      <c r="Y184" s="38"/>
      <c r="Z184" s="38"/>
      <c r="AA184" s="38"/>
      <c r="AB184" s="38"/>
      <c r="AC184" s="38"/>
      <c r="AD184" s="38"/>
      <c r="AE184" s="38"/>
      <c r="AR184" s="229" t="s">
        <v>533</v>
      </c>
      <c r="AT184" s="229" t="s">
        <v>135</v>
      </c>
      <c r="AU184" s="229" t="s">
        <v>84</v>
      </c>
      <c r="AY184" s="17" t="s">
        <v>132</v>
      </c>
      <c r="BE184" s="230">
        <f>IF(N184="základní",J184,0)</f>
        <v>0</v>
      </c>
      <c r="BF184" s="230">
        <f>IF(N184="snížená",J184,0)</f>
        <v>0</v>
      </c>
      <c r="BG184" s="230">
        <f>IF(N184="zákl. přenesená",J184,0)</f>
        <v>0</v>
      </c>
      <c r="BH184" s="230">
        <f>IF(N184="sníž. přenesená",J184,0)</f>
        <v>0</v>
      </c>
      <c r="BI184" s="230">
        <f>IF(N184="nulová",J184,0)</f>
        <v>0</v>
      </c>
      <c r="BJ184" s="17" t="s">
        <v>82</v>
      </c>
      <c r="BK184" s="230">
        <f>ROUND(I184*H184,2)</f>
        <v>0</v>
      </c>
      <c r="BL184" s="17" t="s">
        <v>533</v>
      </c>
      <c r="BM184" s="229" t="s">
        <v>596</v>
      </c>
    </row>
    <row r="185" s="2" customFormat="1" ht="16.5" customHeight="1">
      <c r="A185" s="38"/>
      <c r="B185" s="39"/>
      <c r="C185" s="218" t="s">
        <v>413</v>
      </c>
      <c r="D185" s="218" t="s">
        <v>135</v>
      </c>
      <c r="E185" s="219" t="s">
        <v>413</v>
      </c>
      <c r="F185" s="220" t="s">
        <v>597</v>
      </c>
      <c r="G185" s="221" t="s">
        <v>217</v>
      </c>
      <c r="H185" s="222">
        <v>25</v>
      </c>
      <c r="I185" s="223"/>
      <c r="J185" s="224">
        <f>ROUND(I185*H185,2)</f>
        <v>0</v>
      </c>
      <c r="K185" s="220" t="s">
        <v>1</v>
      </c>
      <c r="L185" s="44"/>
      <c r="M185" s="277" t="s">
        <v>1</v>
      </c>
      <c r="N185" s="278" t="s">
        <v>39</v>
      </c>
      <c r="O185" s="279"/>
      <c r="P185" s="280">
        <f>O185*H185</f>
        <v>0</v>
      </c>
      <c r="Q185" s="280">
        <v>0</v>
      </c>
      <c r="R185" s="280">
        <f>Q185*H185</f>
        <v>0</v>
      </c>
      <c r="S185" s="280">
        <v>0</v>
      </c>
      <c r="T185" s="281">
        <f>S185*H185</f>
        <v>0</v>
      </c>
      <c r="U185" s="38"/>
      <c r="V185" s="38"/>
      <c r="W185" s="38"/>
      <c r="X185" s="38"/>
      <c r="Y185" s="38"/>
      <c r="Z185" s="38"/>
      <c r="AA185" s="38"/>
      <c r="AB185" s="38"/>
      <c r="AC185" s="38"/>
      <c r="AD185" s="38"/>
      <c r="AE185" s="38"/>
      <c r="AR185" s="229" t="s">
        <v>533</v>
      </c>
      <c r="AT185" s="229" t="s">
        <v>135</v>
      </c>
      <c r="AU185" s="229" t="s">
        <v>84</v>
      </c>
      <c r="AY185" s="17" t="s">
        <v>132</v>
      </c>
      <c r="BE185" s="230">
        <f>IF(N185="základní",J185,0)</f>
        <v>0</v>
      </c>
      <c r="BF185" s="230">
        <f>IF(N185="snížená",J185,0)</f>
        <v>0</v>
      </c>
      <c r="BG185" s="230">
        <f>IF(N185="zákl. přenesená",J185,0)</f>
        <v>0</v>
      </c>
      <c r="BH185" s="230">
        <f>IF(N185="sníž. přenesená",J185,0)</f>
        <v>0</v>
      </c>
      <c r="BI185" s="230">
        <f>IF(N185="nulová",J185,0)</f>
        <v>0</v>
      </c>
      <c r="BJ185" s="17" t="s">
        <v>82</v>
      </c>
      <c r="BK185" s="230">
        <f>ROUND(I185*H185,2)</f>
        <v>0</v>
      </c>
      <c r="BL185" s="17" t="s">
        <v>533</v>
      </c>
      <c r="BM185" s="229" t="s">
        <v>598</v>
      </c>
    </row>
    <row r="186" s="2" customFormat="1" ht="6.96" customHeight="1">
      <c r="A186" s="38"/>
      <c r="B186" s="66"/>
      <c r="C186" s="67"/>
      <c r="D186" s="67"/>
      <c r="E186" s="67"/>
      <c r="F186" s="67"/>
      <c r="G186" s="67"/>
      <c r="H186" s="67"/>
      <c r="I186" s="67"/>
      <c r="J186" s="67"/>
      <c r="K186" s="67"/>
      <c r="L186" s="44"/>
      <c r="M186" s="38"/>
      <c r="O186" s="38"/>
      <c r="P186" s="38"/>
      <c r="Q186" s="38"/>
      <c r="R186" s="38"/>
      <c r="S186" s="38"/>
      <c r="T186" s="38"/>
      <c r="U186" s="38"/>
      <c r="V186" s="38"/>
      <c r="W186" s="38"/>
      <c r="X186" s="38"/>
      <c r="Y186" s="38"/>
      <c r="Z186" s="38"/>
      <c r="AA186" s="38"/>
      <c r="AB186" s="38"/>
      <c r="AC186" s="38"/>
      <c r="AD186" s="38"/>
      <c r="AE186" s="38"/>
    </row>
  </sheetData>
  <sheetProtection sheet="1" autoFilter="0" formatColumns="0" formatRows="0" objects="1" scenarios="1" spinCount="100000" saltValue="ZOHARcgokj+73UhIlHcTuLByGX/Ysqo1XD94m5TSZAGvgrfUg2zcxuIn2RSI2x5anDoMrL+XVrm7Pd9CUDUCWg==" hashValue="ozz88YZpQO5I7PlwWttHfRILlmcGwvUzMkexN9NE9U7EHp19TmvDxZXRrZGaZ8cqfMlP7OPSWLDzJXeqTf23QQ==" algorithmName="SHA-512" password="D993"/>
  <autoFilter ref="C127:K185"/>
  <mergeCells count="9">
    <mergeCell ref="E7:H7"/>
    <mergeCell ref="E9:H9"/>
    <mergeCell ref="E18:H18"/>
    <mergeCell ref="E27:H27"/>
    <mergeCell ref="E85:H85"/>
    <mergeCell ref="E87:H87"/>
    <mergeCell ref="E118:H118"/>
    <mergeCell ref="E120:H120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7" t="s">
        <v>93</v>
      </c>
    </row>
    <row r="3" s="1" customFormat="1" ht="6.96" customHeight="1">
      <c r="B3" s="136"/>
      <c r="C3" s="137"/>
      <c r="D3" s="137"/>
      <c r="E3" s="137"/>
      <c r="F3" s="137"/>
      <c r="G3" s="137"/>
      <c r="H3" s="137"/>
      <c r="I3" s="137"/>
      <c r="J3" s="137"/>
      <c r="K3" s="137"/>
      <c r="L3" s="20"/>
      <c r="AT3" s="17" t="s">
        <v>84</v>
      </c>
    </row>
    <row r="4" s="1" customFormat="1" ht="24.96" customHeight="1">
      <c r="B4" s="20"/>
      <c r="D4" s="138" t="s">
        <v>100</v>
      </c>
      <c r="L4" s="20"/>
      <c r="M4" s="139" t="s">
        <v>10</v>
      </c>
      <c r="AT4" s="17" t="s">
        <v>4</v>
      </c>
    </row>
    <row r="5" s="1" customFormat="1" ht="6.96" customHeight="1">
      <c r="B5" s="20"/>
      <c r="L5" s="20"/>
    </row>
    <row r="6" s="1" customFormat="1" ht="12" customHeight="1">
      <c r="B6" s="20"/>
      <c r="D6" s="140" t="s">
        <v>16</v>
      </c>
      <c r="L6" s="20"/>
    </row>
    <row r="7" s="1" customFormat="1" ht="16.5" customHeight="1">
      <c r="B7" s="20"/>
      <c r="E7" s="141" t="str">
        <f>'Rekapitulace stavby'!K6</f>
        <v>ZŠ Husova</v>
      </c>
      <c r="F7" s="140"/>
      <c r="G7" s="140"/>
      <c r="H7" s="140"/>
      <c r="L7" s="20"/>
    </row>
    <row r="8" s="2" customFormat="1" ht="12" customHeight="1">
      <c r="A8" s="38"/>
      <c r="B8" s="44"/>
      <c r="C8" s="38"/>
      <c r="D8" s="140" t="s">
        <v>101</v>
      </c>
      <c r="E8" s="38"/>
      <c r="F8" s="38"/>
      <c r="G8" s="38"/>
      <c r="H8" s="38"/>
      <c r="I8" s="38"/>
      <c r="J8" s="38"/>
      <c r="K8" s="38"/>
      <c r="L8" s="63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</row>
    <row r="9" s="2" customFormat="1" ht="16.5" customHeight="1">
      <c r="A9" s="38"/>
      <c r="B9" s="44"/>
      <c r="C9" s="38"/>
      <c r="D9" s="38"/>
      <c r="E9" s="142" t="s">
        <v>599</v>
      </c>
      <c r="F9" s="38"/>
      <c r="G9" s="38"/>
      <c r="H9" s="38"/>
      <c r="I9" s="38"/>
      <c r="J9" s="38"/>
      <c r="K9" s="38"/>
      <c r="L9" s="63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</row>
    <row r="10" s="2" customFormat="1">
      <c r="A10" s="38"/>
      <c r="B10" s="44"/>
      <c r="C10" s="38"/>
      <c r="D10" s="38"/>
      <c r="E10" s="38"/>
      <c r="F10" s="38"/>
      <c r="G10" s="38"/>
      <c r="H10" s="38"/>
      <c r="I10" s="38"/>
      <c r="J10" s="38"/>
      <c r="K10" s="38"/>
      <c r="L10" s="63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</row>
    <row r="11" s="2" customFormat="1" ht="12" customHeight="1">
      <c r="A11" s="38"/>
      <c r="B11" s="44"/>
      <c r="C11" s="38"/>
      <c r="D11" s="140" t="s">
        <v>18</v>
      </c>
      <c r="E11" s="38"/>
      <c r="F11" s="143" t="s">
        <v>1</v>
      </c>
      <c r="G11" s="38"/>
      <c r="H11" s="38"/>
      <c r="I11" s="140" t="s">
        <v>19</v>
      </c>
      <c r="J11" s="143" t="s">
        <v>1</v>
      </c>
      <c r="K11" s="38"/>
      <c r="L11" s="63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</row>
    <row r="12" s="2" customFormat="1" ht="12" customHeight="1">
      <c r="A12" s="38"/>
      <c r="B12" s="44"/>
      <c r="C12" s="38"/>
      <c r="D12" s="140" t="s">
        <v>20</v>
      </c>
      <c r="E12" s="38"/>
      <c r="F12" s="143" t="s">
        <v>21</v>
      </c>
      <c r="G12" s="38"/>
      <c r="H12" s="38"/>
      <c r="I12" s="140" t="s">
        <v>22</v>
      </c>
      <c r="J12" s="144" t="str">
        <f>'Rekapitulace stavby'!AN8</f>
        <v>30. 1. 2022</v>
      </c>
      <c r="K12" s="38"/>
      <c r="L12" s="63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</row>
    <row r="13" s="2" customFormat="1" ht="10.8" customHeight="1">
      <c r="A13" s="38"/>
      <c r="B13" s="44"/>
      <c r="C13" s="38"/>
      <c r="D13" s="38"/>
      <c r="E13" s="38"/>
      <c r="F13" s="38"/>
      <c r="G13" s="38"/>
      <c r="H13" s="38"/>
      <c r="I13" s="38"/>
      <c r="J13" s="38"/>
      <c r="K13" s="38"/>
      <c r="L13" s="63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</row>
    <row r="14" s="2" customFormat="1" ht="12" customHeight="1">
      <c r="A14" s="38"/>
      <c r="B14" s="44"/>
      <c r="C14" s="38"/>
      <c r="D14" s="140" t="s">
        <v>24</v>
      </c>
      <c r="E14" s="38"/>
      <c r="F14" s="38"/>
      <c r="G14" s="38"/>
      <c r="H14" s="38"/>
      <c r="I14" s="140" t="s">
        <v>25</v>
      </c>
      <c r="J14" s="143" t="str">
        <f>IF('Rekapitulace stavby'!AN10="","",'Rekapitulace stavby'!AN10)</f>
        <v/>
      </c>
      <c r="K14" s="38"/>
      <c r="L14" s="63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</row>
    <row r="15" s="2" customFormat="1" ht="18" customHeight="1">
      <c r="A15" s="38"/>
      <c r="B15" s="44"/>
      <c r="C15" s="38"/>
      <c r="D15" s="38"/>
      <c r="E15" s="143" t="str">
        <f>IF('Rekapitulace stavby'!E11="","",'Rekapitulace stavby'!E11)</f>
        <v xml:space="preserve"> </v>
      </c>
      <c r="F15" s="38"/>
      <c r="G15" s="38"/>
      <c r="H15" s="38"/>
      <c r="I15" s="140" t="s">
        <v>26</v>
      </c>
      <c r="J15" s="143" t="str">
        <f>IF('Rekapitulace stavby'!AN11="","",'Rekapitulace stavby'!AN11)</f>
        <v/>
      </c>
      <c r="K15" s="38"/>
      <c r="L15" s="63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</row>
    <row r="16" s="2" customFormat="1" ht="6.96" customHeight="1">
      <c r="A16" s="38"/>
      <c r="B16" s="44"/>
      <c r="C16" s="38"/>
      <c r="D16" s="38"/>
      <c r="E16" s="38"/>
      <c r="F16" s="38"/>
      <c r="G16" s="38"/>
      <c r="H16" s="38"/>
      <c r="I16" s="38"/>
      <c r="J16" s="38"/>
      <c r="K16" s="38"/>
      <c r="L16" s="63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</row>
    <row r="17" s="2" customFormat="1" ht="12" customHeight="1">
      <c r="A17" s="38"/>
      <c r="B17" s="44"/>
      <c r="C17" s="38"/>
      <c r="D17" s="140" t="s">
        <v>27</v>
      </c>
      <c r="E17" s="38"/>
      <c r="F17" s="38"/>
      <c r="G17" s="38"/>
      <c r="H17" s="38"/>
      <c r="I17" s="140" t="s">
        <v>25</v>
      </c>
      <c r="J17" s="33" t="str">
        <f>'Rekapitulace stavby'!AN13</f>
        <v>Vyplň údaj</v>
      </c>
      <c r="K17" s="38"/>
      <c r="L17" s="63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</row>
    <row r="18" s="2" customFormat="1" ht="18" customHeight="1">
      <c r="A18" s="38"/>
      <c r="B18" s="44"/>
      <c r="C18" s="38"/>
      <c r="D18" s="38"/>
      <c r="E18" s="33" t="str">
        <f>'Rekapitulace stavby'!E14</f>
        <v>Vyplň údaj</v>
      </c>
      <c r="F18" s="143"/>
      <c r="G18" s="143"/>
      <c r="H18" s="143"/>
      <c r="I18" s="140" t="s">
        <v>26</v>
      </c>
      <c r="J18" s="33" t="str">
        <f>'Rekapitulace stavby'!AN14</f>
        <v>Vyplň údaj</v>
      </c>
      <c r="K18" s="38"/>
      <c r="L18" s="63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</row>
    <row r="19" s="2" customFormat="1" ht="6.96" customHeight="1">
      <c r="A19" s="38"/>
      <c r="B19" s="44"/>
      <c r="C19" s="38"/>
      <c r="D19" s="38"/>
      <c r="E19" s="38"/>
      <c r="F19" s="38"/>
      <c r="G19" s="38"/>
      <c r="H19" s="38"/>
      <c r="I19" s="38"/>
      <c r="J19" s="38"/>
      <c r="K19" s="38"/>
      <c r="L19" s="63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</row>
    <row r="20" s="2" customFormat="1" ht="12" customHeight="1">
      <c r="A20" s="38"/>
      <c r="B20" s="44"/>
      <c r="C20" s="38"/>
      <c r="D20" s="140" t="s">
        <v>29</v>
      </c>
      <c r="E20" s="38"/>
      <c r="F20" s="38"/>
      <c r="G20" s="38"/>
      <c r="H20" s="38"/>
      <c r="I20" s="140" t="s">
        <v>25</v>
      </c>
      <c r="J20" s="143" t="str">
        <f>IF('Rekapitulace stavby'!AN16="","",'Rekapitulace stavby'!AN16)</f>
        <v/>
      </c>
      <c r="K20" s="38"/>
      <c r="L20" s="63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</row>
    <row r="21" s="2" customFormat="1" ht="18" customHeight="1">
      <c r="A21" s="38"/>
      <c r="B21" s="44"/>
      <c r="C21" s="38"/>
      <c r="D21" s="38"/>
      <c r="E21" s="143" t="str">
        <f>IF('Rekapitulace stavby'!E17="","",'Rekapitulace stavby'!E17)</f>
        <v xml:space="preserve"> </v>
      </c>
      <c r="F21" s="38"/>
      <c r="G21" s="38"/>
      <c r="H21" s="38"/>
      <c r="I21" s="140" t="s">
        <v>26</v>
      </c>
      <c r="J21" s="143" t="str">
        <f>IF('Rekapitulace stavby'!AN17="","",'Rekapitulace stavby'!AN17)</f>
        <v/>
      </c>
      <c r="K21" s="38"/>
      <c r="L21" s="63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</row>
    <row r="22" s="2" customFormat="1" ht="6.96" customHeight="1">
      <c r="A22" s="38"/>
      <c r="B22" s="44"/>
      <c r="C22" s="38"/>
      <c r="D22" s="38"/>
      <c r="E22" s="38"/>
      <c r="F22" s="38"/>
      <c r="G22" s="38"/>
      <c r="H22" s="38"/>
      <c r="I22" s="38"/>
      <c r="J22" s="38"/>
      <c r="K22" s="38"/>
      <c r="L22" s="63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</row>
    <row r="23" s="2" customFormat="1" ht="12" customHeight="1">
      <c r="A23" s="38"/>
      <c r="B23" s="44"/>
      <c r="C23" s="38"/>
      <c r="D23" s="140" t="s">
        <v>31</v>
      </c>
      <c r="E23" s="38"/>
      <c r="F23" s="38"/>
      <c r="G23" s="38"/>
      <c r="H23" s="38"/>
      <c r="I23" s="140" t="s">
        <v>25</v>
      </c>
      <c r="J23" s="143" t="str">
        <f>IF('Rekapitulace stavby'!AN19="","",'Rekapitulace stavby'!AN19)</f>
        <v/>
      </c>
      <c r="K23" s="38"/>
      <c r="L23" s="63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</row>
    <row r="24" s="2" customFormat="1" ht="18" customHeight="1">
      <c r="A24" s="38"/>
      <c r="B24" s="44"/>
      <c r="C24" s="38"/>
      <c r="D24" s="38"/>
      <c r="E24" s="143" t="str">
        <f>IF('Rekapitulace stavby'!E20="","",'Rekapitulace stavby'!E20)</f>
        <v xml:space="preserve"> </v>
      </c>
      <c r="F24" s="38"/>
      <c r="G24" s="38"/>
      <c r="H24" s="38"/>
      <c r="I24" s="140" t="s">
        <v>26</v>
      </c>
      <c r="J24" s="143" t="str">
        <f>IF('Rekapitulace stavby'!AN20="","",'Rekapitulace stavby'!AN20)</f>
        <v/>
      </c>
      <c r="K24" s="38"/>
      <c r="L24" s="63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</row>
    <row r="25" s="2" customFormat="1" ht="6.96" customHeight="1">
      <c r="A25" s="38"/>
      <c r="B25" s="44"/>
      <c r="C25" s="38"/>
      <c r="D25" s="38"/>
      <c r="E25" s="38"/>
      <c r="F25" s="38"/>
      <c r="G25" s="38"/>
      <c r="H25" s="38"/>
      <c r="I25" s="38"/>
      <c r="J25" s="38"/>
      <c r="K25" s="38"/>
      <c r="L25" s="63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</row>
    <row r="26" s="2" customFormat="1" ht="12" customHeight="1">
      <c r="A26" s="38"/>
      <c r="B26" s="44"/>
      <c r="C26" s="38"/>
      <c r="D26" s="140" t="s">
        <v>32</v>
      </c>
      <c r="E26" s="38"/>
      <c r="F26" s="38"/>
      <c r="G26" s="38"/>
      <c r="H26" s="38"/>
      <c r="I26" s="38"/>
      <c r="J26" s="38"/>
      <c r="K26" s="38"/>
      <c r="L26" s="63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</row>
    <row r="27" s="8" customFormat="1" ht="16.5" customHeight="1">
      <c r="A27" s="145"/>
      <c r="B27" s="146"/>
      <c r="C27" s="145"/>
      <c r="D27" s="145"/>
      <c r="E27" s="147" t="s">
        <v>1</v>
      </c>
      <c r="F27" s="147"/>
      <c r="G27" s="147"/>
      <c r="H27" s="147"/>
      <c r="I27" s="145"/>
      <c r="J27" s="145"/>
      <c r="K27" s="145"/>
      <c r="L27" s="148"/>
      <c r="S27" s="145"/>
      <c r="T27" s="145"/>
      <c r="U27" s="145"/>
      <c r="V27" s="145"/>
      <c r="W27" s="145"/>
      <c r="X27" s="145"/>
      <c r="Y27" s="145"/>
      <c r="Z27" s="145"/>
      <c r="AA27" s="145"/>
      <c r="AB27" s="145"/>
      <c r="AC27" s="145"/>
      <c r="AD27" s="145"/>
      <c r="AE27" s="145"/>
    </row>
    <row r="28" s="2" customFormat="1" ht="6.96" customHeight="1">
      <c r="A28" s="38"/>
      <c r="B28" s="44"/>
      <c r="C28" s="38"/>
      <c r="D28" s="38"/>
      <c r="E28" s="38"/>
      <c r="F28" s="38"/>
      <c r="G28" s="38"/>
      <c r="H28" s="38"/>
      <c r="I28" s="38"/>
      <c r="J28" s="38"/>
      <c r="K28" s="38"/>
      <c r="L28" s="63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</row>
    <row r="29" s="2" customFormat="1" ht="6.96" customHeight="1">
      <c r="A29" s="38"/>
      <c r="B29" s="44"/>
      <c r="C29" s="38"/>
      <c r="D29" s="149"/>
      <c r="E29" s="149"/>
      <c r="F29" s="149"/>
      <c r="G29" s="149"/>
      <c r="H29" s="149"/>
      <c r="I29" s="149"/>
      <c r="J29" s="149"/>
      <c r="K29" s="149"/>
      <c r="L29" s="63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</row>
    <row r="30" s="2" customFormat="1" ht="25.44" customHeight="1">
      <c r="A30" s="38"/>
      <c r="B30" s="44"/>
      <c r="C30" s="38"/>
      <c r="D30" s="150" t="s">
        <v>34</v>
      </c>
      <c r="E30" s="38"/>
      <c r="F30" s="38"/>
      <c r="G30" s="38"/>
      <c r="H30" s="38"/>
      <c r="I30" s="38"/>
      <c r="J30" s="151">
        <f>ROUND(J122, 2)</f>
        <v>0</v>
      </c>
      <c r="K30" s="38"/>
      <c r="L30" s="63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</row>
    <row r="31" s="2" customFormat="1" ht="6.96" customHeight="1">
      <c r="A31" s="38"/>
      <c r="B31" s="44"/>
      <c r="C31" s="38"/>
      <c r="D31" s="149"/>
      <c r="E31" s="149"/>
      <c r="F31" s="149"/>
      <c r="G31" s="149"/>
      <c r="H31" s="149"/>
      <c r="I31" s="149"/>
      <c r="J31" s="149"/>
      <c r="K31" s="149"/>
      <c r="L31" s="63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</row>
    <row r="32" s="2" customFormat="1" ht="14.4" customHeight="1">
      <c r="A32" s="38"/>
      <c r="B32" s="44"/>
      <c r="C32" s="38"/>
      <c r="D32" s="38"/>
      <c r="E32" s="38"/>
      <c r="F32" s="152" t="s">
        <v>36</v>
      </c>
      <c r="G32" s="38"/>
      <c r="H32" s="38"/>
      <c r="I32" s="152" t="s">
        <v>35</v>
      </c>
      <c r="J32" s="152" t="s">
        <v>37</v>
      </c>
      <c r="K32" s="38"/>
      <c r="L32" s="63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</row>
    <row r="33" s="2" customFormat="1" ht="14.4" customHeight="1">
      <c r="A33" s="38"/>
      <c r="B33" s="44"/>
      <c r="C33" s="38"/>
      <c r="D33" s="153" t="s">
        <v>38</v>
      </c>
      <c r="E33" s="140" t="s">
        <v>39</v>
      </c>
      <c r="F33" s="154">
        <f>ROUND((SUM(BE122:BE150)),  2)</f>
        <v>0</v>
      </c>
      <c r="G33" s="38"/>
      <c r="H33" s="38"/>
      <c r="I33" s="155">
        <v>0.20999999999999999</v>
      </c>
      <c r="J33" s="154">
        <f>ROUND(((SUM(BE122:BE150))*I33),  2)</f>
        <v>0</v>
      </c>
      <c r="K33" s="38"/>
      <c r="L33" s="63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</row>
    <row r="34" s="2" customFormat="1" ht="14.4" customHeight="1">
      <c r="A34" s="38"/>
      <c r="B34" s="44"/>
      <c r="C34" s="38"/>
      <c r="D34" s="38"/>
      <c r="E34" s="140" t="s">
        <v>40</v>
      </c>
      <c r="F34" s="154">
        <f>ROUND((SUM(BF122:BF150)),  2)</f>
        <v>0</v>
      </c>
      <c r="G34" s="38"/>
      <c r="H34" s="38"/>
      <c r="I34" s="155">
        <v>0.14999999999999999</v>
      </c>
      <c r="J34" s="154">
        <f>ROUND(((SUM(BF122:BF150))*I34),  2)</f>
        <v>0</v>
      </c>
      <c r="K34" s="38"/>
      <c r="L34" s="63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</row>
    <row r="35" hidden="1" s="2" customFormat="1" ht="14.4" customHeight="1">
      <c r="A35" s="38"/>
      <c r="B35" s="44"/>
      <c r="C35" s="38"/>
      <c r="D35" s="38"/>
      <c r="E35" s="140" t="s">
        <v>41</v>
      </c>
      <c r="F35" s="154">
        <f>ROUND((SUM(BG122:BG150)),  2)</f>
        <v>0</v>
      </c>
      <c r="G35" s="38"/>
      <c r="H35" s="38"/>
      <c r="I35" s="155">
        <v>0.20999999999999999</v>
      </c>
      <c r="J35" s="154">
        <f>0</f>
        <v>0</v>
      </c>
      <c r="K35" s="38"/>
      <c r="L35" s="63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</row>
    <row r="36" hidden="1" s="2" customFormat="1" ht="14.4" customHeight="1">
      <c r="A36" s="38"/>
      <c r="B36" s="44"/>
      <c r="C36" s="38"/>
      <c r="D36" s="38"/>
      <c r="E36" s="140" t="s">
        <v>42</v>
      </c>
      <c r="F36" s="154">
        <f>ROUND((SUM(BH122:BH150)),  2)</f>
        <v>0</v>
      </c>
      <c r="G36" s="38"/>
      <c r="H36" s="38"/>
      <c r="I36" s="155">
        <v>0.14999999999999999</v>
      </c>
      <c r="J36" s="154">
        <f>0</f>
        <v>0</v>
      </c>
      <c r="K36" s="38"/>
      <c r="L36" s="63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</row>
    <row r="37" hidden="1" s="2" customFormat="1" ht="14.4" customHeight="1">
      <c r="A37" s="38"/>
      <c r="B37" s="44"/>
      <c r="C37" s="38"/>
      <c r="D37" s="38"/>
      <c r="E37" s="140" t="s">
        <v>43</v>
      </c>
      <c r="F37" s="154">
        <f>ROUND((SUM(BI122:BI150)),  2)</f>
        <v>0</v>
      </c>
      <c r="G37" s="38"/>
      <c r="H37" s="38"/>
      <c r="I37" s="155">
        <v>0</v>
      </c>
      <c r="J37" s="154">
        <f>0</f>
        <v>0</v>
      </c>
      <c r="K37" s="38"/>
      <c r="L37" s="63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</row>
    <row r="38" s="2" customFormat="1" ht="6.96" customHeight="1">
      <c r="A38" s="38"/>
      <c r="B38" s="44"/>
      <c r="C38" s="38"/>
      <c r="D38" s="38"/>
      <c r="E38" s="38"/>
      <c r="F38" s="38"/>
      <c r="G38" s="38"/>
      <c r="H38" s="38"/>
      <c r="I38" s="38"/>
      <c r="J38" s="38"/>
      <c r="K38" s="38"/>
      <c r="L38" s="63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</row>
    <row r="39" s="2" customFormat="1" ht="25.44" customHeight="1">
      <c r="A39" s="38"/>
      <c r="B39" s="44"/>
      <c r="C39" s="156"/>
      <c r="D39" s="157" t="s">
        <v>44</v>
      </c>
      <c r="E39" s="158"/>
      <c r="F39" s="158"/>
      <c r="G39" s="159" t="s">
        <v>45</v>
      </c>
      <c r="H39" s="160" t="s">
        <v>46</v>
      </c>
      <c r="I39" s="158"/>
      <c r="J39" s="161">
        <f>SUM(J30:J37)</f>
        <v>0</v>
      </c>
      <c r="K39" s="162"/>
      <c r="L39" s="63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</row>
    <row r="40" s="2" customFormat="1" ht="14.4" customHeight="1">
      <c r="A40" s="38"/>
      <c r="B40" s="44"/>
      <c r="C40" s="38"/>
      <c r="D40" s="38"/>
      <c r="E40" s="38"/>
      <c r="F40" s="38"/>
      <c r="G40" s="38"/>
      <c r="H40" s="38"/>
      <c r="I40" s="38"/>
      <c r="J40" s="38"/>
      <c r="K40" s="38"/>
      <c r="L40" s="63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</row>
    <row r="41" s="1" customFormat="1" ht="14.4" customHeight="1">
      <c r="B41" s="20"/>
      <c r="L41" s="20"/>
    </row>
    <row r="42" s="1" customFormat="1" ht="14.4" customHeight="1">
      <c r="B42" s="20"/>
      <c r="L42" s="20"/>
    </row>
    <row r="43" s="1" customFormat="1" ht="14.4" customHeight="1">
      <c r="B43" s="20"/>
      <c r="L43" s="20"/>
    </row>
    <row r="44" s="1" customFormat="1" ht="14.4" customHeight="1">
      <c r="B44" s="20"/>
      <c r="L44" s="20"/>
    </row>
    <row r="45" s="1" customFormat="1" ht="14.4" customHeight="1">
      <c r="B45" s="20"/>
      <c r="L45" s="20"/>
    </row>
    <row r="46" s="1" customFormat="1" ht="14.4" customHeight="1">
      <c r="B46" s="20"/>
      <c r="L46" s="20"/>
    </row>
    <row r="47" s="1" customFormat="1" ht="14.4" customHeight="1">
      <c r="B47" s="20"/>
      <c r="L47" s="20"/>
    </row>
    <row r="48" s="1" customFormat="1" ht="14.4" customHeight="1">
      <c r="B48" s="20"/>
      <c r="L48" s="20"/>
    </row>
    <row r="49" s="1" customFormat="1" ht="14.4" customHeight="1">
      <c r="B49" s="20"/>
      <c r="L49" s="20"/>
    </row>
    <row r="50" s="2" customFormat="1" ht="14.4" customHeight="1">
      <c r="B50" s="63"/>
      <c r="D50" s="163" t="s">
        <v>47</v>
      </c>
      <c r="E50" s="164"/>
      <c r="F50" s="164"/>
      <c r="G50" s="163" t="s">
        <v>48</v>
      </c>
      <c r="H50" s="164"/>
      <c r="I50" s="164"/>
      <c r="J50" s="164"/>
      <c r="K50" s="164"/>
      <c r="L50" s="63"/>
    </row>
    <row r="51">
      <c r="B51" s="20"/>
      <c r="L51" s="20"/>
    </row>
    <row r="52">
      <c r="B52" s="20"/>
      <c r="L52" s="20"/>
    </row>
    <row r="53">
      <c r="B53" s="20"/>
      <c r="L53" s="20"/>
    </row>
    <row r="54">
      <c r="B54" s="20"/>
      <c r="L54" s="20"/>
    </row>
    <row r="55">
      <c r="B55" s="20"/>
      <c r="L55" s="20"/>
    </row>
    <row r="56">
      <c r="B56" s="20"/>
      <c r="L56" s="20"/>
    </row>
    <row r="57">
      <c r="B57" s="20"/>
      <c r="L57" s="20"/>
    </row>
    <row r="58">
      <c r="B58" s="20"/>
      <c r="L58" s="20"/>
    </row>
    <row r="59">
      <c r="B59" s="20"/>
      <c r="L59" s="20"/>
    </row>
    <row r="60">
      <c r="B60" s="20"/>
      <c r="L60" s="20"/>
    </row>
    <row r="61" s="2" customFormat="1">
      <c r="A61" s="38"/>
      <c r="B61" s="44"/>
      <c r="C61" s="38"/>
      <c r="D61" s="165" t="s">
        <v>49</v>
      </c>
      <c r="E61" s="166"/>
      <c r="F61" s="167" t="s">
        <v>50</v>
      </c>
      <c r="G61" s="165" t="s">
        <v>49</v>
      </c>
      <c r="H61" s="166"/>
      <c r="I61" s="166"/>
      <c r="J61" s="168" t="s">
        <v>50</v>
      </c>
      <c r="K61" s="166"/>
      <c r="L61" s="63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</row>
    <row r="62">
      <c r="B62" s="20"/>
      <c r="L62" s="20"/>
    </row>
    <row r="63">
      <c r="B63" s="20"/>
      <c r="L63" s="20"/>
    </row>
    <row r="64">
      <c r="B64" s="20"/>
      <c r="L64" s="20"/>
    </row>
    <row r="65" s="2" customFormat="1">
      <c r="A65" s="38"/>
      <c r="B65" s="44"/>
      <c r="C65" s="38"/>
      <c r="D65" s="163" t="s">
        <v>51</v>
      </c>
      <c r="E65" s="169"/>
      <c r="F65" s="169"/>
      <c r="G65" s="163" t="s">
        <v>52</v>
      </c>
      <c r="H65" s="169"/>
      <c r="I65" s="169"/>
      <c r="J65" s="169"/>
      <c r="K65" s="169"/>
      <c r="L65" s="63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</row>
    <row r="66">
      <c r="B66" s="20"/>
      <c r="L66" s="20"/>
    </row>
    <row r="67">
      <c r="B67" s="20"/>
      <c r="L67" s="20"/>
    </row>
    <row r="68">
      <c r="B68" s="20"/>
      <c r="L68" s="20"/>
    </row>
    <row r="69">
      <c r="B69" s="20"/>
      <c r="L69" s="20"/>
    </row>
    <row r="70">
      <c r="B70" s="20"/>
      <c r="L70" s="20"/>
    </row>
    <row r="71">
      <c r="B71" s="20"/>
      <c r="L71" s="20"/>
    </row>
    <row r="72">
      <c r="B72" s="20"/>
      <c r="L72" s="20"/>
    </row>
    <row r="73">
      <c r="B73" s="20"/>
      <c r="L73" s="20"/>
    </row>
    <row r="74">
      <c r="B74" s="20"/>
      <c r="L74" s="20"/>
    </row>
    <row r="75">
      <c r="B75" s="20"/>
      <c r="L75" s="20"/>
    </row>
    <row r="76" s="2" customFormat="1">
      <c r="A76" s="38"/>
      <c r="B76" s="44"/>
      <c r="C76" s="38"/>
      <c r="D76" s="165" t="s">
        <v>49</v>
      </c>
      <c r="E76" s="166"/>
      <c r="F76" s="167" t="s">
        <v>50</v>
      </c>
      <c r="G76" s="165" t="s">
        <v>49</v>
      </c>
      <c r="H76" s="166"/>
      <c r="I76" s="166"/>
      <c r="J76" s="168" t="s">
        <v>50</v>
      </c>
      <c r="K76" s="166"/>
      <c r="L76" s="63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</row>
    <row r="77" s="2" customFormat="1" ht="14.4" customHeight="1">
      <c r="A77" s="38"/>
      <c r="B77" s="170"/>
      <c r="C77" s="171"/>
      <c r="D77" s="171"/>
      <c r="E77" s="171"/>
      <c r="F77" s="171"/>
      <c r="G77" s="171"/>
      <c r="H77" s="171"/>
      <c r="I77" s="171"/>
      <c r="J77" s="171"/>
      <c r="K77" s="171"/>
      <c r="L77" s="63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</row>
    <row r="81" s="2" customFormat="1" ht="6.96" customHeight="1">
      <c r="A81" s="38"/>
      <c r="B81" s="172"/>
      <c r="C81" s="173"/>
      <c r="D81" s="173"/>
      <c r="E81" s="173"/>
      <c r="F81" s="173"/>
      <c r="G81" s="173"/>
      <c r="H81" s="173"/>
      <c r="I81" s="173"/>
      <c r="J81" s="173"/>
      <c r="K81" s="173"/>
      <c r="L81" s="63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</row>
    <row r="82" s="2" customFormat="1" ht="24.96" customHeight="1">
      <c r="A82" s="38"/>
      <c r="B82" s="39"/>
      <c r="C82" s="23" t="s">
        <v>104</v>
      </c>
      <c r="D82" s="40"/>
      <c r="E82" s="40"/>
      <c r="F82" s="40"/>
      <c r="G82" s="40"/>
      <c r="H82" s="40"/>
      <c r="I82" s="40"/>
      <c r="J82" s="40"/>
      <c r="K82" s="40"/>
      <c r="L82" s="63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</row>
    <row r="83" s="2" customFormat="1" ht="6.96" customHeight="1">
      <c r="A83" s="38"/>
      <c r="B83" s="39"/>
      <c r="C83" s="40"/>
      <c r="D83" s="40"/>
      <c r="E83" s="40"/>
      <c r="F83" s="40"/>
      <c r="G83" s="40"/>
      <c r="H83" s="40"/>
      <c r="I83" s="40"/>
      <c r="J83" s="40"/>
      <c r="K83" s="40"/>
      <c r="L83" s="63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</row>
    <row r="84" s="2" customFormat="1" ht="12" customHeight="1">
      <c r="A84" s="38"/>
      <c r="B84" s="39"/>
      <c r="C84" s="32" t="s">
        <v>16</v>
      </c>
      <c r="D84" s="40"/>
      <c r="E84" s="40"/>
      <c r="F84" s="40"/>
      <c r="G84" s="40"/>
      <c r="H84" s="40"/>
      <c r="I84" s="40"/>
      <c r="J84" s="40"/>
      <c r="K84" s="40"/>
      <c r="L84" s="63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</row>
    <row r="85" s="2" customFormat="1" ht="16.5" customHeight="1">
      <c r="A85" s="38"/>
      <c r="B85" s="39"/>
      <c r="C85" s="40"/>
      <c r="D85" s="40"/>
      <c r="E85" s="174" t="str">
        <f>E7</f>
        <v>ZŠ Husova</v>
      </c>
      <c r="F85" s="32"/>
      <c r="G85" s="32"/>
      <c r="H85" s="32"/>
      <c r="I85" s="40"/>
      <c r="J85" s="40"/>
      <c r="K85" s="40"/>
      <c r="L85" s="63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</row>
    <row r="86" s="2" customFormat="1" ht="12" customHeight="1">
      <c r="A86" s="38"/>
      <c r="B86" s="39"/>
      <c r="C86" s="32" t="s">
        <v>101</v>
      </c>
      <c r="D86" s="40"/>
      <c r="E86" s="40"/>
      <c r="F86" s="40"/>
      <c r="G86" s="40"/>
      <c r="H86" s="40"/>
      <c r="I86" s="40"/>
      <c r="J86" s="40"/>
      <c r="K86" s="40"/>
      <c r="L86" s="63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</row>
    <row r="87" s="2" customFormat="1" ht="16.5" customHeight="1">
      <c r="A87" s="38"/>
      <c r="B87" s="39"/>
      <c r="C87" s="40"/>
      <c r="D87" s="40"/>
      <c r="E87" s="76" t="str">
        <f>E9</f>
        <v>ZTI - Zdravotechnické instalace</v>
      </c>
      <c r="F87" s="40"/>
      <c r="G87" s="40"/>
      <c r="H87" s="40"/>
      <c r="I87" s="40"/>
      <c r="J87" s="40"/>
      <c r="K87" s="40"/>
      <c r="L87" s="63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</row>
    <row r="88" s="2" customFormat="1" ht="6.96" customHeight="1">
      <c r="A88" s="38"/>
      <c r="B88" s="39"/>
      <c r="C88" s="40"/>
      <c r="D88" s="40"/>
      <c r="E88" s="40"/>
      <c r="F88" s="40"/>
      <c r="G88" s="40"/>
      <c r="H88" s="40"/>
      <c r="I88" s="40"/>
      <c r="J88" s="40"/>
      <c r="K88" s="40"/>
      <c r="L88" s="63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</row>
    <row r="89" s="2" customFormat="1" ht="12" customHeight="1">
      <c r="A89" s="38"/>
      <c r="B89" s="39"/>
      <c r="C89" s="32" t="s">
        <v>20</v>
      </c>
      <c r="D89" s="40"/>
      <c r="E89" s="40"/>
      <c r="F89" s="27" t="str">
        <f>F12</f>
        <v xml:space="preserve"> </v>
      </c>
      <c r="G89" s="40"/>
      <c r="H89" s="40"/>
      <c r="I89" s="32" t="s">
        <v>22</v>
      </c>
      <c r="J89" s="79" t="str">
        <f>IF(J12="","",J12)</f>
        <v>30. 1. 2022</v>
      </c>
      <c r="K89" s="40"/>
      <c r="L89" s="63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</row>
    <row r="90" s="2" customFormat="1" ht="6.96" customHeight="1">
      <c r="A90" s="38"/>
      <c r="B90" s="39"/>
      <c r="C90" s="40"/>
      <c r="D90" s="40"/>
      <c r="E90" s="40"/>
      <c r="F90" s="40"/>
      <c r="G90" s="40"/>
      <c r="H90" s="40"/>
      <c r="I90" s="40"/>
      <c r="J90" s="40"/>
      <c r="K90" s="40"/>
      <c r="L90" s="63"/>
      <c r="S90" s="38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</row>
    <row r="91" s="2" customFormat="1" ht="15.15" customHeight="1">
      <c r="A91" s="38"/>
      <c r="B91" s="39"/>
      <c r="C91" s="32" t="s">
        <v>24</v>
      </c>
      <c r="D91" s="40"/>
      <c r="E91" s="40"/>
      <c r="F91" s="27" t="str">
        <f>E15</f>
        <v xml:space="preserve"> </v>
      </c>
      <c r="G91" s="40"/>
      <c r="H91" s="40"/>
      <c r="I91" s="32" t="s">
        <v>29</v>
      </c>
      <c r="J91" s="36" t="str">
        <f>E21</f>
        <v xml:space="preserve"> </v>
      </c>
      <c r="K91" s="40"/>
      <c r="L91" s="63"/>
      <c r="S91" s="38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</row>
    <row r="92" s="2" customFormat="1" ht="15.15" customHeight="1">
      <c r="A92" s="38"/>
      <c r="B92" s="39"/>
      <c r="C92" s="32" t="s">
        <v>27</v>
      </c>
      <c r="D92" s="40"/>
      <c r="E92" s="40"/>
      <c r="F92" s="27" t="str">
        <f>IF(E18="","",E18)</f>
        <v>Vyplň údaj</v>
      </c>
      <c r="G92" s="40"/>
      <c r="H92" s="40"/>
      <c r="I92" s="32" t="s">
        <v>31</v>
      </c>
      <c r="J92" s="36" t="str">
        <f>E24</f>
        <v xml:space="preserve"> </v>
      </c>
      <c r="K92" s="40"/>
      <c r="L92" s="63"/>
      <c r="S92" s="38"/>
      <c r="T92" s="38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</row>
    <row r="93" s="2" customFormat="1" ht="10.32" customHeight="1">
      <c r="A93" s="38"/>
      <c r="B93" s="39"/>
      <c r="C93" s="40"/>
      <c r="D93" s="40"/>
      <c r="E93" s="40"/>
      <c r="F93" s="40"/>
      <c r="G93" s="40"/>
      <c r="H93" s="40"/>
      <c r="I93" s="40"/>
      <c r="J93" s="40"/>
      <c r="K93" s="40"/>
      <c r="L93" s="63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</row>
    <row r="94" s="2" customFormat="1" ht="29.28" customHeight="1">
      <c r="A94" s="38"/>
      <c r="B94" s="39"/>
      <c r="C94" s="175" t="s">
        <v>105</v>
      </c>
      <c r="D94" s="176"/>
      <c r="E94" s="176"/>
      <c r="F94" s="176"/>
      <c r="G94" s="176"/>
      <c r="H94" s="176"/>
      <c r="I94" s="176"/>
      <c r="J94" s="177" t="s">
        <v>106</v>
      </c>
      <c r="K94" s="176"/>
      <c r="L94" s="63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</row>
    <row r="95" s="2" customFormat="1" ht="10.32" customHeight="1">
      <c r="A95" s="38"/>
      <c r="B95" s="39"/>
      <c r="C95" s="40"/>
      <c r="D95" s="40"/>
      <c r="E95" s="40"/>
      <c r="F95" s="40"/>
      <c r="G95" s="40"/>
      <c r="H95" s="40"/>
      <c r="I95" s="40"/>
      <c r="J95" s="40"/>
      <c r="K95" s="40"/>
      <c r="L95" s="63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</row>
    <row r="96" s="2" customFormat="1" ht="22.8" customHeight="1">
      <c r="A96" s="38"/>
      <c r="B96" s="39"/>
      <c r="C96" s="178" t="s">
        <v>107</v>
      </c>
      <c r="D96" s="40"/>
      <c r="E96" s="40"/>
      <c r="F96" s="40"/>
      <c r="G96" s="40"/>
      <c r="H96" s="40"/>
      <c r="I96" s="40"/>
      <c r="J96" s="110">
        <f>J122</f>
        <v>0</v>
      </c>
      <c r="K96" s="40"/>
      <c r="L96" s="63"/>
      <c r="S96" s="38"/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  <c r="AU96" s="17" t="s">
        <v>108</v>
      </c>
    </row>
    <row r="97" s="9" customFormat="1" ht="24.96" customHeight="1">
      <c r="A97" s="9"/>
      <c r="B97" s="179"/>
      <c r="C97" s="180"/>
      <c r="D97" s="181" t="s">
        <v>109</v>
      </c>
      <c r="E97" s="182"/>
      <c r="F97" s="182"/>
      <c r="G97" s="182"/>
      <c r="H97" s="182"/>
      <c r="I97" s="182"/>
      <c r="J97" s="183">
        <f>J123</f>
        <v>0</v>
      </c>
      <c r="K97" s="180"/>
      <c r="L97" s="184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185"/>
      <c r="C98" s="186"/>
      <c r="D98" s="187" t="s">
        <v>111</v>
      </c>
      <c r="E98" s="188"/>
      <c r="F98" s="188"/>
      <c r="G98" s="188"/>
      <c r="H98" s="188"/>
      <c r="I98" s="188"/>
      <c r="J98" s="189">
        <f>J124</f>
        <v>0</v>
      </c>
      <c r="K98" s="186"/>
      <c r="L98" s="19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9" customFormat="1" ht="24.96" customHeight="1">
      <c r="A99" s="9"/>
      <c r="B99" s="179"/>
      <c r="C99" s="180"/>
      <c r="D99" s="181" t="s">
        <v>112</v>
      </c>
      <c r="E99" s="182"/>
      <c r="F99" s="182"/>
      <c r="G99" s="182"/>
      <c r="H99" s="182"/>
      <c r="I99" s="182"/>
      <c r="J99" s="183">
        <f>J127</f>
        <v>0</v>
      </c>
      <c r="K99" s="180"/>
      <c r="L99" s="184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</row>
    <row r="100" s="10" customFormat="1" ht="19.92" customHeight="1">
      <c r="A100" s="10"/>
      <c r="B100" s="185"/>
      <c r="C100" s="186"/>
      <c r="D100" s="187" t="s">
        <v>600</v>
      </c>
      <c r="E100" s="188"/>
      <c r="F100" s="188"/>
      <c r="G100" s="188"/>
      <c r="H100" s="188"/>
      <c r="I100" s="188"/>
      <c r="J100" s="189">
        <f>J128</f>
        <v>0</v>
      </c>
      <c r="K100" s="186"/>
      <c r="L100" s="19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10" customFormat="1" ht="19.92" customHeight="1">
      <c r="A101" s="10"/>
      <c r="B101" s="185"/>
      <c r="C101" s="186"/>
      <c r="D101" s="187" t="s">
        <v>601</v>
      </c>
      <c r="E101" s="188"/>
      <c r="F101" s="188"/>
      <c r="G101" s="188"/>
      <c r="H101" s="188"/>
      <c r="I101" s="188"/>
      <c r="J101" s="189">
        <f>J134</f>
        <v>0</v>
      </c>
      <c r="K101" s="186"/>
      <c r="L101" s="19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10" customFormat="1" ht="19.92" customHeight="1">
      <c r="A102" s="10"/>
      <c r="B102" s="185"/>
      <c r="C102" s="186"/>
      <c r="D102" s="187" t="s">
        <v>602</v>
      </c>
      <c r="E102" s="188"/>
      <c r="F102" s="188"/>
      <c r="G102" s="188"/>
      <c r="H102" s="188"/>
      <c r="I102" s="188"/>
      <c r="J102" s="189">
        <f>J143</f>
        <v>0</v>
      </c>
      <c r="K102" s="186"/>
      <c r="L102" s="19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2" customFormat="1" ht="21.84" customHeight="1">
      <c r="A103" s="38"/>
      <c r="B103" s="39"/>
      <c r="C103" s="40"/>
      <c r="D103" s="40"/>
      <c r="E103" s="40"/>
      <c r="F103" s="40"/>
      <c r="G103" s="40"/>
      <c r="H103" s="40"/>
      <c r="I103" s="40"/>
      <c r="J103" s="40"/>
      <c r="K103" s="40"/>
      <c r="L103" s="63"/>
      <c r="S103" s="38"/>
      <c r="T103" s="38"/>
      <c r="U103" s="38"/>
      <c r="V103" s="38"/>
      <c r="W103" s="38"/>
      <c r="X103" s="38"/>
      <c r="Y103" s="38"/>
      <c r="Z103" s="38"/>
      <c r="AA103" s="38"/>
      <c r="AB103" s="38"/>
      <c r="AC103" s="38"/>
      <c r="AD103" s="38"/>
      <c r="AE103" s="38"/>
    </row>
    <row r="104" s="2" customFormat="1" ht="6.96" customHeight="1">
      <c r="A104" s="38"/>
      <c r="B104" s="66"/>
      <c r="C104" s="67"/>
      <c r="D104" s="67"/>
      <c r="E104" s="67"/>
      <c r="F104" s="67"/>
      <c r="G104" s="67"/>
      <c r="H104" s="67"/>
      <c r="I104" s="67"/>
      <c r="J104" s="67"/>
      <c r="K104" s="67"/>
      <c r="L104" s="63"/>
      <c r="S104" s="38"/>
      <c r="T104" s="38"/>
      <c r="U104" s="38"/>
      <c r="V104" s="38"/>
      <c r="W104" s="38"/>
      <c r="X104" s="38"/>
      <c r="Y104" s="38"/>
      <c r="Z104" s="38"/>
      <c r="AA104" s="38"/>
      <c r="AB104" s="38"/>
      <c r="AC104" s="38"/>
      <c r="AD104" s="38"/>
      <c r="AE104" s="38"/>
    </row>
    <row r="108" s="2" customFormat="1" ht="6.96" customHeight="1">
      <c r="A108" s="38"/>
      <c r="B108" s="68"/>
      <c r="C108" s="69"/>
      <c r="D108" s="69"/>
      <c r="E108" s="69"/>
      <c r="F108" s="69"/>
      <c r="G108" s="69"/>
      <c r="H108" s="69"/>
      <c r="I108" s="69"/>
      <c r="J108" s="69"/>
      <c r="K108" s="69"/>
      <c r="L108" s="63"/>
      <c r="S108" s="38"/>
      <c r="T108" s="38"/>
      <c r="U108" s="38"/>
      <c r="V108" s="38"/>
      <c r="W108" s="38"/>
      <c r="X108" s="38"/>
      <c r="Y108" s="38"/>
      <c r="Z108" s="38"/>
      <c r="AA108" s="38"/>
      <c r="AB108" s="38"/>
      <c r="AC108" s="38"/>
      <c r="AD108" s="38"/>
      <c r="AE108" s="38"/>
    </row>
    <row r="109" s="2" customFormat="1" ht="24.96" customHeight="1">
      <c r="A109" s="38"/>
      <c r="B109" s="39"/>
      <c r="C109" s="23" t="s">
        <v>117</v>
      </c>
      <c r="D109" s="40"/>
      <c r="E109" s="40"/>
      <c r="F109" s="40"/>
      <c r="G109" s="40"/>
      <c r="H109" s="40"/>
      <c r="I109" s="40"/>
      <c r="J109" s="40"/>
      <c r="K109" s="40"/>
      <c r="L109" s="63"/>
      <c r="S109" s="38"/>
      <c r="T109" s="38"/>
      <c r="U109" s="38"/>
      <c r="V109" s="38"/>
      <c r="W109" s="38"/>
      <c r="X109" s="38"/>
      <c r="Y109" s="38"/>
      <c r="Z109" s="38"/>
      <c r="AA109" s="38"/>
      <c r="AB109" s="38"/>
      <c r="AC109" s="38"/>
      <c r="AD109" s="38"/>
      <c r="AE109" s="38"/>
    </row>
    <row r="110" s="2" customFormat="1" ht="6.96" customHeight="1">
      <c r="A110" s="38"/>
      <c r="B110" s="39"/>
      <c r="C110" s="40"/>
      <c r="D110" s="40"/>
      <c r="E110" s="40"/>
      <c r="F110" s="40"/>
      <c r="G110" s="40"/>
      <c r="H110" s="40"/>
      <c r="I110" s="40"/>
      <c r="J110" s="40"/>
      <c r="K110" s="40"/>
      <c r="L110" s="63"/>
      <c r="S110" s="38"/>
      <c r="T110" s="38"/>
      <c r="U110" s="38"/>
      <c r="V110" s="38"/>
      <c r="W110" s="38"/>
      <c r="X110" s="38"/>
      <c r="Y110" s="38"/>
      <c r="Z110" s="38"/>
      <c r="AA110" s="38"/>
      <c r="AB110" s="38"/>
      <c r="AC110" s="38"/>
      <c r="AD110" s="38"/>
      <c r="AE110" s="38"/>
    </row>
    <row r="111" s="2" customFormat="1" ht="12" customHeight="1">
      <c r="A111" s="38"/>
      <c r="B111" s="39"/>
      <c r="C111" s="32" t="s">
        <v>16</v>
      </c>
      <c r="D111" s="40"/>
      <c r="E111" s="40"/>
      <c r="F111" s="40"/>
      <c r="G111" s="40"/>
      <c r="H111" s="40"/>
      <c r="I111" s="40"/>
      <c r="J111" s="40"/>
      <c r="K111" s="40"/>
      <c r="L111" s="63"/>
      <c r="S111" s="38"/>
      <c r="T111" s="38"/>
      <c r="U111" s="38"/>
      <c r="V111" s="38"/>
      <c r="W111" s="38"/>
      <c r="X111" s="38"/>
      <c r="Y111" s="38"/>
      <c r="Z111" s="38"/>
      <c r="AA111" s="38"/>
      <c r="AB111" s="38"/>
      <c r="AC111" s="38"/>
      <c r="AD111" s="38"/>
      <c r="AE111" s="38"/>
    </row>
    <row r="112" s="2" customFormat="1" ht="16.5" customHeight="1">
      <c r="A112" s="38"/>
      <c r="B112" s="39"/>
      <c r="C112" s="40"/>
      <c r="D112" s="40"/>
      <c r="E112" s="174" t="str">
        <f>E7</f>
        <v>ZŠ Husova</v>
      </c>
      <c r="F112" s="32"/>
      <c r="G112" s="32"/>
      <c r="H112" s="32"/>
      <c r="I112" s="40"/>
      <c r="J112" s="40"/>
      <c r="K112" s="40"/>
      <c r="L112" s="63"/>
      <c r="S112" s="38"/>
      <c r="T112" s="38"/>
      <c r="U112" s="38"/>
      <c r="V112" s="38"/>
      <c r="W112" s="38"/>
      <c r="X112" s="38"/>
      <c r="Y112" s="38"/>
      <c r="Z112" s="38"/>
      <c r="AA112" s="38"/>
      <c r="AB112" s="38"/>
      <c r="AC112" s="38"/>
      <c r="AD112" s="38"/>
      <c r="AE112" s="38"/>
    </row>
    <row r="113" s="2" customFormat="1" ht="12" customHeight="1">
      <c r="A113" s="38"/>
      <c r="B113" s="39"/>
      <c r="C113" s="32" t="s">
        <v>101</v>
      </c>
      <c r="D113" s="40"/>
      <c r="E113" s="40"/>
      <c r="F113" s="40"/>
      <c r="G113" s="40"/>
      <c r="H113" s="40"/>
      <c r="I113" s="40"/>
      <c r="J113" s="40"/>
      <c r="K113" s="40"/>
      <c r="L113" s="63"/>
      <c r="S113" s="38"/>
      <c r="T113" s="38"/>
      <c r="U113" s="38"/>
      <c r="V113" s="38"/>
      <c r="W113" s="38"/>
      <c r="X113" s="38"/>
      <c r="Y113" s="38"/>
      <c r="Z113" s="38"/>
      <c r="AA113" s="38"/>
      <c r="AB113" s="38"/>
      <c r="AC113" s="38"/>
      <c r="AD113" s="38"/>
      <c r="AE113" s="38"/>
    </row>
    <row r="114" s="2" customFormat="1" ht="16.5" customHeight="1">
      <c r="A114" s="38"/>
      <c r="B114" s="39"/>
      <c r="C114" s="40"/>
      <c r="D114" s="40"/>
      <c r="E114" s="76" t="str">
        <f>E9</f>
        <v>ZTI - Zdravotechnické instalace</v>
      </c>
      <c r="F114" s="40"/>
      <c r="G114" s="40"/>
      <c r="H114" s="40"/>
      <c r="I114" s="40"/>
      <c r="J114" s="40"/>
      <c r="K114" s="40"/>
      <c r="L114" s="63"/>
      <c r="S114" s="38"/>
      <c r="T114" s="38"/>
      <c r="U114" s="38"/>
      <c r="V114" s="38"/>
      <c r="W114" s="38"/>
      <c r="X114" s="38"/>
      <c r="Y114" s="38"/>
      <c r="Z114" s="38"/>
      <c r="AA114" s="38"/>
      <c r="AB114" s="38"/>
      <c r="AC114" s="38"/>
      <c r="AD114" s="38"/>
      <c r="AE114" s="38"/>
    </row>
    <row r="115" s="2" customFormat="1" ht="6.96" customHeight="1">
      <c r="A115" s="38"/>
      <c r="B115" s="39"/>
      <c r="C115" s="40"/>
      <c r="D115" s="40"/>
      <c r="E115" s="40"/>
      <c r="F115" s="40"/>
      <c r="G115" s="40"/>
      <c r="H115" s="40"/>
      <c r="I115" s="40"/>
      <c r="J115" s="40"/>
      <c r="K115" s="40"/>
      <c r="L115" s="63"/>
      <c r="S115" s="38"/>
      <c r="T115" s="38"/>
      <c r="U115" s="38"/>
      <c r="V115" s="38"/>
      <c r="W115" s="38"/>
      <c r="X115" s="38"/>
      <c r="Y115" s="38"/>
      <c r="Z115" s="38"/>
      <c r="AA115" s="38"/>
      <c r="AB115" s="38"/>
      <c r="AC115" s="38"/>
      <c r="AD115" s="38"/>
      <c r="AE115" s="38"/>
    </row>
    <row r="116" s="2" customFormat="1" ht="12" customHeight="1">
      <c r="A116" s="38"/>
      <c r="B116" s="39"/>
      <c r="C116" s="32" t="s">
        <v>20</v>
      </c>
      <c r="D116" s="40"/>
      <c r="E116" s="40"/>
      <c r="F116" s="27" t="str">
        <f>F12</f>
        <v xml:space="preserve"> </v>
      </c>
      <c r="G116" s="40"/>
      <c r="H116" s="40"/>
      <c r="I116" s="32" t="s">
        <v>22</v>
      </c>
      <c r="J116" s="79" t="str">
        <f>IF(J12="","",J12)</f>
        <v>30. 1. 2022</v>
      </c>
      <c r="K116" s="40"/>
      <c r="L116" s="63"/>
      <c r="S116" s="38"/>
      <c r="T116" s="38"/>
      <c r="U116" s="38"/>
      <c r="V116" s="38"/>
      <c r="W116" s="38"/>
      <c r="X116" s="38"/>
      <c r="Y116" s="38"/>
      <c r="Z116" s="38"/>
      <c r="AA116" s="38"/>
      <c r="AB116" s="38"/>
      <c r="AC116" s="38"/>
      <c r="AD116" s="38"/>
      <c r="AE116" s="38"/>
    </row>
    <row r="117" s="2" customFormat="1" ht="6.96" customHeight="1">
      <c r="A117" s="38"/>
      <c r="B117" s="39"/>
      <c r="C117" s="40"/>
      <c r="D117" s="40"/>
      <c r="E117" s="40"/>
      <c r="F117" s="40"/>
      <c r="G117" s="40"/>
      <c r="H117" s="40"/>
      <c r="I117" s="40"/>
      <c r="J117" s="40"/>
      <c r="K117" s="40"/>
      <c r="L117" s="63"/>
      <c r="S117" s="38"/>
      <c r="T117" s="38"/>
      <c r="U117" s="38"/>
      <c r="V117" s="38"/>
      <c r="W117" s="38"/>
      <c r="X117" s="38"/>
      <c r="Y117" s="38"/>
      <c r="Z117" s="38"/>
      <c r="AA117" s="38"/>
      <c r="AB117" s="38"/>
      <c r="AC117" s="38"/>
      <c r="AD117" s="38"/>
      <c r="AE117" s="38"/>
    </row>
    <row r="118" s="2" customFormat="1" ht="15.15" customHeight="1">
      <c r="A118" s="38"/>
      <c r="B118" s="39"/>
      <c r="C118" s="32" t="s">
        <v>24</v>
      </c>
      <c r="D118" s="40"/>
      <c r="E118" s="40"/>
      <c r="F118" s="27" t="str">
        <f>E15</f>
        <v xml:space="preserve"> </v>
      </c>
      <c r="G118" s="40"/>
      <c r="H118" s="40"/>
      <c r="I118" s="32" t="s">
        <v>29</v>
      </c>
      <c r="J118" s="36" t="str">
        <f>E21</f>
        <v xml:space="preserve"> </v>
      </c>
      <c r="K118" s="40"/>
      <c r="L118" s="63"/>
      <c r="S118" s="38"/>
      <c r="T118" s="38"/>
      <c r="U118" s="38"/>
      <c r="V118" s="38"/>
      <c r="W118" s="38"/>
      <c r="X118" s="38"/>
      <c r="Y118" s="38"/>
      <c r="Z118" s="38"/>
      <c r="AA118" s="38"/>
      <c r="AB118" s="38"/>
      <c r="AC118" s="38"/>
      <c r="AD118" s="38"/>
      <c r="AE118" s="38"/>
    </row>
    <row r="119" s="2" customFormat="1" ht="15.15" customHeight="1">
      <c r="A119" s="38"/>
      <c r="B119" s="39"/>
      <c r="C119" s="32" t="s">
        <v>27</v>
      </c>
      <c r="D119" s="40"/>
      <c r="E119" s="40"/>
      <c r="F119" s="27" t="str">
        <f>IF(E18="","",E18)</f>
        <v>Vyplň údaj</v>
      </c>
      <c r="G119" s="40"/>
      <c r="H119" s="40"/>
      <c r="I119" s="32" t="s">
        <v>31</v>
      </c>
      <c r="J119" s="36" t="str">
        <f>E24</f>
        <v xml:space="preserve"> </v>
      </c>
      <c r="K119" s="40"/>
      <c r="L119" s="63"/>
      <c r="S119" s="38"/>
      <c r="T119" s="38"/>
      <c r="U119" s="38"/>
      <c r="V119" s="38"/>
      <c r="W119" s="38"/>
      <c r="X119" s="38"/>
      <c r="Y119" s="38"/>
      <c r="Z119" s="38"/>
      <c r="AA119" s="38"/>
      <c r="AB119" s="38"/>
      <c r="AC119" s="38"/>
      <c r="AD119" s="38"/>
      <c r="AE119" s="38"/>
    </row>
    <row r="120" s="2" customFormat="1" ht="10.32" customHeight="1">
      <c r="A120" s="38"/>
      <c r="B120" s="39"/>
      <c r="C120" s="40"/>
      <c r="D120" s="40"/>
      <c r="E120" s="40"/>
      <c r="F120" s="40"/>
      <c r="G120" s="40"/>
      <c r="H120" s="40"/>
      <c r="I120" s="40"/>
      <c r="J120" s="40"/>
      <c r="K120" s="40"/>
      <c r="L120" s="63"/>
      <c r="S120" s="38"/>
      <c r="T120" s="38"/>
      <c r="U120" s="38"/>
      <c r="V120" s="38"/>
      <c r="W120" s="38"/>
      <c r="X120" s="38"/>
      <c r="Y120" s="38"/>
      <c r="Z120" s="38"/>
      <c r="AA120" s="38"/>
      <c r="AB120" s="38"/>
      <c r="AC120" s="38"/>
      <c r="AD120" s="38"/>
      <c r="AE120" s="38"/>
    </row>
    <row r="121" s="11" customFormat="1" ht="29.28" customHeight="1">
      <c r="A121" s="191"/>
      <c r="B121" s="192"/>
      <c r="C121" s="193" t="s">
        <v>118</v>
      </c>
      <c r="D121" s="194" t="s">
        <v>59</v>
      </c>
      <c r="E121" s="194" t="s">
        <v>55</v>
      </c>
      <c r="F121" s="194" t="s">
        <v>56</v>
      </c>
      <c r="G121" s="194" t="s">
        <v>119</v>
      </c>
      <c r="H121" s="194" t="s">
        <v>120</v>
      </c>
      <c r="I121" s="194" t="s">
        <v>121</v>
      </c>
      <c r="J121" s="194" t="s">
        <v>106</v>
      </c>
      <c r="K121" s="195" t="s">
        <v>122</v>
      </c>
      <c r="L121" s="196"/>
      <c r="M121" s="100" t="s">
        <v>1</v>
      </c>
      <c r="N121" s="101" t="s">
        <v>38</v>
      </c>
      <c r="O121" s="101" t="s">
        <v>123</v>
      </c>
      <c r="P121" s="101" t="s">
        <v>124</v>
      </c>
      <c r="Q121" s="101" t="s">
        <v>125</v>
      </c>
      <c r="R121" s="101" t="s">
        <v>126</v>
      </c>
      <c r="S121" s="101" t="s">
        <v>127</v>
      </c>
      <c r="T121" s="102" t="s">
        <v>128</v>
      </c>
      <c r="U121" s="191"/>
      <c r="V121" s="191"/>
      <c r="W121" s="191"/>
      <c r="X121" s="191"/>
      <c r="Y121" s="191"/>
      <c r="Z121" s="191"/>
      <c r="AA121" s="191"/>
      <c r="AB121" s="191"/>
      <c r="AC121" s="191"/>
      <c r="AD121" s="191"/>
      <c r="AE121" s="191"/>
    </row>
    <row r="122" s="2" customFormat="1" ht="22.8" customHeight="1">
      <c r="A122" s="38"/>
      <c r="B122" s="39"/>
      <c r="C122" s="107" t="s">
        <v>129</v>
      </c>
      <c r="D122" s="40"/>
      <c r="E122" s="40"/>
      <c r="F122" s="40"/>
      <c r="G122" s="40"/>
      <c r="H122" s="40"/>
      <c r="I122" s="40"/>
      <c r="J122" s="197">
        <f>BK122</f>
        <v>0</v>
      </c>
      <c r="K122" s="40"/>
      <c r="L122" s="44"/>
      <c r="M122" s="103"/>
      <c r="N122" s="198"/>
      <c r="O122" s="104"/>
      <c r="P122" s="199">
        <f>P123+P127</f>
        <v>0</v>
      </c>
      <c r="Q122" s="104"/>
      <c r="R122" s="199">
        <f>R123+R127</f>
        <v>0</v>
      </c>
      <c r="S122" s="104"/>
      <c r="T122" s="200">
        <f>T123+T127</f>
        <v>0</v>
      </c>
      <c r="U122" s="38"/>
      <c r="V122" s="38"/>
      <c r="W122" s="38"/>
      <c r="X122" s="38"/>
      <c r="Y122" s="38"/>
      <c r="Z122" s="38"/>
      <c r="AA122" s="38"/>
      <c r="AB122" s="38"/>
      <c r="AC122" s="38"/>
      <c r="AD122" s="38"/>
      <c r="AE122" s="38"/>
      <c r="AT122" s="17" t="s">
        <v>73</v>
      </c>
      <c r="AU122" s="17" t="s">
        <v>108</v>
      </c>
      <c r="BK122" s="201">
        <f>BK123+BK127</f>
        <v>0</v>
      </c>
    </row>
    <row r="123" s="12" customFormat="1" ht="25.92" customHeight="1">
      <c r="A123" s="12"/>
      <c r="B123" s="202"/>
      <c r="C123" s="203"/>
      <c r="D123" s="204" t="s">
        <v>73</v>
      </c>
      <c r="E123" s="205" t="s">
        <v>130</v>
      </c>
      <c r="F123" s="205" t="s">
        <v>131</v>
      </c>
      <c r="G123" s="203"/>
      <c r="H123" s="203"/>
      <c r="I123" s="206"/>
      <c r="J123" s="207">
        <f>BK123</f>
        <v>0</v>
      </c>
      <c r="K123" s="203"/>
      <c r="L123" s="208"/>
      <c r="M123" s="209"/>
      <c r="N123" s="210"/>
      <c r="O123" s="210"/>
      <c r="P123" s="211">
        <f>P124</f>
        <v>0</v>
      </c>
      <c r="Q123" s="210"/>
      <c r="R123" s="211">
        <f>R124</f>
        <v>0</v>
      </c>
      <c r="S123" s="210"/>
      <c r="T123" s="212">
        <f>T124</f>
        <v>0</v>
      </c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R123" s="213" t="s">
        <v>82</v>
      </c>
      <c r="AT123" s="214" t="s">
        <v>73</v>
      </c>
      <c r="AU123" s="214" t="s">
        <v>74</v>
      </c>
      <c r="AY123" s="213" t="s">
        <v>132</v>
      </c>
      <c r="BK123" s="215">
        <f>BK124</f>
        <v>0</v>
      </c>
    </row>
    <row r="124" s="12" customFormat="1" ht="22.8" customHeight="1">
      <c r="A124" s="12"/>
      <c r="B124" s="202"/>
      <c r="C124" s="203"/>
      <c r="D124" s="204" t="s">
        <v>73</v>
      </c>
      <c r="E124" s="216" t="s">
        <v>159</v>
      </c>
      <c r="F124" s="216" t="s">
        <v>160</v>
      </c>
      <c r="G124" s="203"/>
      <c r="H124" s="203"/>
      <c r="I124" s="206"/>
      <c r="J124" s="217">
        <f>BK124</f>
        <v>0</v>
      </c>
      <c r="K124" s="203"/>
      <c r="L124" s="208"/>
      <c r="M124" s="209"/>
      <c r="N124" s="210"/>
      <c r="O124" s="210"/>
      <c r="P124" s="211">
        <f>SUM(P125:P126)</f>
        <v>0</v>
      </c>
      <c r="Q124" s="210"/>
      <c r="R124" s="211">
        <f>SUM(R125:R126)</f>
        <v>0</v>
      </c>
      <c r="S124" s="210"/>
      <c r="T124" s="212">
        <f>SUM(T125:T126)</f>
        <v>0</v>
      </c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R124" s="213" t="s">
        <v>82</v>
      </c>
      <c r="AT124" s="214" t="s">
        <v>73</v>
      </c>
      <c r="AU124" s="214" t="s">
        <v>82</v>
      </c>
      <c r="AY124" s="213" t="s">
        <v>132</v>
      </c>
      <c r="BK124" s="215">
        <f>SUM(BK125:BK126)</f>
        <v>0</v>
      </c>
    </row>
    <row r="125" s="2" customFormat="1" ht="33" customHeight="1">
      <c r="A125" s="38"/>
      <c r="B125" s="39"/>
      <c r="C125" s="218" t="s">
        <v>82</v>
      </c>
      <c r="D125" s="218" t="s">
        <v>135</v>
      </c>
      <c r="E125" s="219" t="s">
        <v>166</v>
      </c>
      <c r="F125" s="220" t="s">
        <v>603</v>
      </c>
      <c r="G125" s="221" t="s">
        <v>163</v>
      </c>
      <c r="H125" s="222">
        <v>0.036999999999999998</v>
      </c>
      <c r="I125" s="223"/>
      <c r="J125" s="224">
        <f>ROUND(I125*H125,2)</f>
        <v>0</v>
      </c>
      <c r="K125" s="220" t="s">
        <v>139</v>
      </c>
      <c r="L125" s="44"/>
      <c r="M125" s="225" t="s">
        <v>1</v>
      </c>
      <c r="N125" s="226" t="s">
        <v>39</v>
      </c>
      <c r="O125" s="91"/>
      <c r="P125" s="227">
        <f>O125*H125</f>
        <v>0</v>
      </c>
      <c r="Q125" s="227">
        <v>0</v>
      </c>
      <c r="R125" s="227">
        <f>Q125*H125</f>
        <v>0</v>
      </c>
      <c r="S125" s="227">
        <v>0</v>
      </c>
      <c r="T125" s="228">
        <f>S125*H125</f>
        <v>0</v>
      </c>
      <c r="U125" s="38"/>
      <c r="V125" s="38"/>
      <c r="W125" s="38"/>
      <c r="X125" s="38"/>
      <c r="Y125" s="38"/>
      <c r="Z125" s="38"/>
      <c r="AA125" s="38"/>
      <c r="AB125" s="38"/>
      <c r="AC125" s="38"/>
      <c r="AD125" s="38"/>
      <c r="AE125" s="38"/>
      <c r="AR125" s="229" t="s">
        <v>140</v>
      </c>
      <c r="AT125" s="229" t="s">
        <v>135</v>
      </c>
      <c r="AU125" s="229" t="s">
        <v>84</v>
      </c>
      <c r="AY125" s="17" t="s">
        <v>132</v>
      </c>
      <c r="BE125" s="230">
        <f>IF(N125="základní",J125,0)</f>
        <v>0</v>
      </c>
      <c r="BF125" s="230">
        <f>IF(N125="snížená",J125,0)</f>
        <v>0</v>
      </c>
      <c r="BG125" s="230">
        <f>IF(N125="zákl. přenesená",J125,0)</f>
        <v>0</v>
      </c>
      <c r="BH125" s="230">
        <f>IF(N125="sníž. přenesená",J125,0)</f>
        <v>0</v>
      </c>
      <c r="BI125" s="230">
        <f>IF(N125="nulová",J125,0)</f>
        <v>0</v>
      </c>
      <c r="BJ125" s="17" t="s">
        <v>82</v>
      </c>
      <c r="BK125" s="230">
        <f>ROUND(I125*H125,2)</f>
        <v>0</v>
      </c>
      <c r="BL125" s="17" t="s">
        <v>140</v>
      </c>
      <c r="BM125" s="229" t="s">
        <v>84</v>
      </c>
    </row>
    <row r="126" s="2" customFormat="1" ht="44.25" customHeight="1">
      <c r="A126" s="38"/>
      <c r="B126" s="39"/>
      <c r="C126" s="218" t="s">
        <v>84</v>
      </c>
      <c r="D126" s="218" t="s">
        <v>135</v>
      </c>
      <c r="E126" s="219" t="s">
        <v>171</v>
      </c>
      <c r="F126" s="220" t="s">
        <v>604</v>
      </c>
      <c r="G126" s="221" t="s">
        <v>163</v>
      </c>
      <c r="H126" s="222">
        <v>0.036999999999999998</v>
      </c>
      <c r="I126" s="223"/>
      <c r="J126" s="224">
        <f>ROUND(I126*H126,2)</f>
        <v>0</v>
      </c>
      <c r="K126" s="220" t="s">
        <v>139</v>
      </c>
      <c r="L126" s="44"/>
      <c r="M126" s="225" t="s">
        <v>1</v>
      </c>
      <c r="N126" s="226" t="s">
        <v>39</v>
      </c>
      <c r="O126" s="91"/>
      <c r="P126" s="227">
        <f>O126*H126</f>
        <v>0</v>
      </c>
      <c r="Q126" s="227">
        <v>0</v>
      </c>
      <c r="R126" s="227">
        <f>Q126*H126</f>
        <v>0</v>
      </c>
      <c r="S126" s="227">
        <v>0</v>
      </c>
      <c r="T126" s="228">
        <f>S126*H126</f>
        <v>0</v>
      </c>
      <c r="U126" s="38"/>
      <c r="V126" s="38"/>
      <c r="W126" s="38"/>
      <c r="X126" s="38"/>
      <c r="Y126" s="38"/>
      <c r="Z126" s="38"/>
      <c r="AA126" s="38"/>
      <c r="AB126" s="38"/>
      <c r="AC126" s="38"/>
      <c r="AD126" s="38"/>
      <c r="AE126" s="38"/>
      <c r="AR126" s="229" t="s">
        <v>140</v>
      </c>
      <c r="AT126" s="229" t="s">
        <v>135</v>
      </c>
      <c r="AU126" s="229" t="s">
        <v>84</v>
      </c>
      <c r="AY126" s="17" t="s">
        <v>132</v>
      </c>
      <c r="BE126" s="230">
        <f>IF(N126="základní",J126,0)</f>
        <v>0</v>
      </c>
      <c r="BF126" s="230">
        <f>IF(N126="snížená",J126,0)</f>
        <v>0</v>
      </c>
      <c r="BG126" s="230">
        <f>IF(N126="zákl. přenesená",J126,0)</f>
        <v>0</v>
      </c>
      <c r="BH126" s="230">
        <f>IF(N126="sníž. přenesená",J126,0)</f>
        <v>0</v>
      </c>
      <c r="BI126" s="230">
        <f>IF(N126="nulová",J126,0)</f>
        <v>0</v>
      </c>
      <c r="BJ126" s="17" t="s">
        <v>82</v>
      </c>
      <c r="BK126" s="230">
        <f>ROUND(I126*H126,2)</f>
        <v>0</v>
      </c>
      <c r="BL126" s="17" t="s">
        <v>140</v>
      </c>
      <c r="BM126" s="229" t="s">
        <v>140</v>
      </c>
    </row>
    <row r="127" s="12" customFormat="1" ht="25.92" customHeight="1">
      <c r="A127" s="12"/>
      <c r="B127" s="202"/>
      <c r="C127" s="203"/>
      <c r="D127" s="204" t="s">
        <v>73</v>
      </c>
      <c r="E127" s="205" t="s">
        <v>179</v>
      </c>
      <c r="F127" s="205" t="s">
        <v>180</v>
      </c>
      <c r="G127" s="203"/>
      <c r="H127" s="203"/>
      <c r="I127" s="206"/>
      <c r="J127" s="207">
        <f>BK127</f>
        <v>0</v>
      </c>
      <c r="K127" s="203"/>
      <c r="L127" s="208"/>
      <c r="M127" s="209"/>
      <c r="N127" s="210"/>
      <c r="O127" s="210"/>
      <c r="P127" s="211">
        <f>P128+P134+P143</f>
        <v>0</v>
      </c>
      <c r="Q127" s="210"/>
      <c r="R127" s="211">
        <f>R128+R134+R143</f>
        <v>0</v>
      </c>
      <c r="S127" s="210"/>
      <c r="T127" s="212">
        <f>T128+T134+T143</f>
        <v>0</v>
      </c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R127" s="213" t="s">
        <v>84</v>
      </c>
      <c r="AT127" s="214" t="s">
        <v>73</v>
      </c>
      <c r="AU127" s="214" t="s">
        <v>74</v>
      </c>
      <c r="AY127" s="213" t="s">
        <v>132</v>
      </c>
      <c r="BK127" s="215">
        <f>BK128+BK134+BK143</f>
        <v>0</v>
      </c>
    </row>
    <row r="128" s="12" customFormat="1" ht="22.8" customHeight="1">
      <c r="A128" s="12"/>
      <c r="B128" s="202"/>
      <c r="C128" s="203"/>
      <c r="D128" s="204" t="s">
        <v>73</v>
      </c>
      <c r="E128" s="216" t="s">
        <v>605</v>
      </c>
      <c r="F128" s="216" t="s">
        <v>606</v>
      </c>
      <c r="G128" s="203"/>
      <c r="H128" s="203"/>
      <c r="I128" s="206"/>
      <c r="J128" s="217">
        <f>BK128</f>
        <v>0</v>
      </c>
      <c r="K128" s="203"/>
      <c r="L128" s="208"/>
      <c r="M128" s="209"/>
      <c r="N128" s="210"/>
      <c r="O128" s="210"/>
      <c r="P128" s="211">
        <f>SUM(P129:P133)</f>
        <v>0</v>
      </c>
      <c r="Q128" s="210"/>
      <c r="R128" s="211">
        <f>SUM(R129:R133)</f>
        <v>0</v>
      </c>
      <c r="S128" s="210"/>
      <c r="T128" s="212">
        <f>SUM(T129:T133)</f>
        <v>0</v>
      </c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R128" s="213" t="s">
        <v>84</v>
      </c>
      <c r="AT128" s="214" t="s">
        <v>73</v>
      </c>
      <c r="AU128" s="214" t="s">
        <v>82</v>
      </c>
      <c r="AY128" s="213" t="s">
        <v>132</v>
      </c>
      <c r="BK128" s="215">
        <f>SUM(BK129:BK133)</f>
        <v>0</v>
      </c>
    </row>
    <row r="129" s="2" customFormat="1" ht="24.15" customHeight="1">
      <c r="A129" s="38"/>
      <c r="B129" s="39"/>
      <c r="C129" s="218" t="s">
        <v>153</v>
      </c>
      <c r="D129" s="218" t="s">
        <v>135</v>
      </c>
      <c r="E129" s="219" t="s">
        <v>607</v>
      </c>
      <c r="F129" s="220" t="s">
        <v>608</v>
      </c>
      <c r="G129" s="221" t="s">
        <v>217</v>
      </c>
      <c r="H129" s="222">
        <v>1</v>
      </c>
      <c r="I129" s="223"/>
      <c r="J129" s="224">
        <f>ROUND(I129*H129,2)</f>
        <v>0</v>
      </c>
      <c r="K129" s="220" t="s">
        <v>139</v>
      </c>
      <c r="L129" s="44"/>
      <c r="M129" s="225" t="s">
        <v>1</v>
      </c>
      <c r="N129" s="226" t="s">
        <v>39</v>
      </c>
      <c r="O129" s="91"/>
      <c r="P129" s="227">
        <f>O129*H129</f>
        <v>0</v>
      </c>
      <c r="Q129" s="227">
        <v>0</v>
      </c>
      <c r="R129" s="227">
        <f>Q129*H129</f>
        <v>0</v>
      </c>
      <c r="S129" s="227">
        <v>0</v>
      </c>
      <c r="T129" s="228">
        <f>S129*H129</f>
        <v>0</v>
      </c>
      <c r="U129" s="38"/>
      <c r="V129" s="38"/>
      <c r="W129" s="38"/>
      <c r="X129" s="38"/>
      <c r="Y129" s="38"/>
      <c r="Z129" s="38"/>
      <c r="AA129" s="38"/>
      <c r="AB129" s="38"/>
      <c r="AC129" s="38"/>
      <c r="AD129" s="38"/>
      <c r="AE129" s="38"/>
      <c r="AR129" s="229" t="s">
        <v>186</v>
      </c>
      <c r="AT129" s="229" t="s">
        <v>135</v>
      </c>
      <c r="AU129" s="229" t="s">
        <v>84</v>
      </c>
      <c r="AY129" s="17" t="s">
        <v>132</v>
      </c>
      <c r="BE129" s="230">
        <f>IF(N129="základní",J129,0)</f>
        <v>0</v>
      </c>
      <c r="BF129" s="230">
        <f>IF(N129="snížená",J129,0)</f>
        <v>0</v>
      </c>
      <c r="BG129" s="230">
        <f>IF(N129="zákl. přenesená",J129,0)</f>
        <v>0</v>
      </c>
      <c r="BH129" s="230">
        <f>IF(N129="sníž. přenesená",J129,0)</f>
        <v>0</v>
      </c>
      <c r="BI129" s="230">
        <f>IF(N129="nulová",J129,0)</f>
        <v>0</v>
      </c>
      <c r="BJ129" s="17" t="s">
        <v>82</v>
      </c>
      <c r="BK129" s="230">
        <f>ROUND(I129*H129,2)</f>
        <v>0</v>
      </c>
      <c r="BL129" s="17" t="s">
        <v>186</v>
      </c>
      <c r="BM129" s="229" t="s">
        <v>170</v>
      </c>
    </row>
    <row r="130" s="2" customFormat="1" ht="21.75" customHeight="1">
      <c r="A130" s="38"/>
      <c r="B130" s="39"/>
      <c r="C130" s="218" t="s">
        <v>140</v>
      </c>
      <c r="D130" s="218" t="s">
        <v>135</v>
      </c>
      <c r="E130" s="219" t="s">
        <v>609</v>
      </c>
      <c r="F130" s="220" t="s">
        <v>610</v>
      </c>
      <c r="G130" s="221" t="s">
        <v>217</v>
      </c>
      <c r="H130" s="222">
        <v>1</v>
      </c>
      <c r="I130" s="223"/>
      <c r="J130" s="224">
        <f>ROUND(I130*H130,2)</f>
        <v>0</v>
      </c>
      <c r="K130" s="220" t="s">
        <v>139</v>
      </c>
      <c r="L130" s="44"/>
      <c r="M130" s="225" t="s">
        <v>1</v>
      </c>
      <c r="N130" s="226" t="s">
        <v>39</v>
      </c>
      <c r="O130" s="91"/>
      <c r="P130" s="227">
        <f>O130*H130</f>
        <v>0</v>
      </c>
      <c r="Q130" s="227">
        <v>0</v>
      </c>
      <c r="R130" s="227">
        <f>Q130*H130</f>
        <v>0</v>
      </c>
      <c r="S130" s="227">
        <v>0</v>
      </c>
      <c r="T130" s="228">
        <f>S130*H130</f>
        <v>0</v>
      </c>
      <c r="U130" s="38"/>
      <c r="V130" s="38"/>
      <c r="W130" s="38"/>
      <c r="X130" s="38"/>
      <c r="Y130" s="38"/>
      <c r="Z130" s="38"/>
      <c r="AA130" s="38"/>
      <c r="AB130" s="38"/>
      <c r="AC130" s="38"/>
      <c r="AD130" s="38"/>
      <c r="AE130" s="38"/>
      <c r="AR130" s="229" t="s">
        <v>186</v>
      </c>
      <c r="AT130" s="229" t="s">
        <v>135</v>
      </c>
      <c r="AU130" s="229" t="s">
        <v>84</v>
      </c>
      <c r="AY130" s="17" t="s">
        <v>132</v>
      </c>
      <c r="BE130" s="230">
        <f>IF(N130="základní",J130,0)</f>
        <v>0</v>
      </c>
      <c r="BF130" s="230">
        <f>IF(N130="snížená",J130,0)</f>
        <v>0</v>
      </c>
      <c r="BG130" s="230">
        <f>IF(N130="zákl. přenesená",J130,0)</f>
        <v>0</v>
      </c>
      <c r="BH130" s="230">
        <f>IF(N130="sníž. přenesená",J130,0)</f>
        <v>0</v>
      </c>
      <c r="BI130" s="230">
        <f>IF(N130="nulová",J130,0)</f>
        <v>0</v>
      </c>
      <c r="BJ130" s="17" t="s">
        <v>82</v>
      </c>
      <c r="BK130" s="230">
        <f>ROUND(I130*H130,2)</f>
        <v>0</v>
      </c>
      <c r="BL130" s="17" t="s">
        <v>186</v>
      </c>
      <c r="BM130" s="229" t="s">
        <v>183</v>
      </c>
    </row>
    <row r="131" s="2" customFormat="1" ht="24.15" customHeight="1">
      <c r="A131" s="38"/>
      <c r="B131" s="39"/>
      <c r="C131" s="218" t="s">
        <v>165</v>
      </c>
      <c r="D131" s="218" t="s">
        <v>135</v>
      </c>
      <c r="E131" s="219" t="s">
        <v>611</v>
      </c>
      <c r="F131" s="220" t="s">
        <v>612</v>
      </c>
      <c r="G131" s="221" t="s">
        <v>200</v>
      </c>
      <c r="H131" s="222">
        <v>1</v>
      </c>
      <c r="I131" s="223"/>
      <c r="J131" s="224">
        <f>ROUND(I131*H131,2)</f>
        <v>0</v>
      </c>
      <c r="K131" s="220" t="s">
        <v>139</v>
      </c>
      <c r="L131" s="44"/>
      <c r="M131" s="225" t="s">
        <v>1</v>
      </c>
      <c r="N131" s="226" t="s">
        <v>39</v>
      </c>
      <c r="O131" s="91"/>
      <c r="P131" s="227">
        <f>O131*H131</f>
        <v>0</v>
      </c>
      <c r="Q131" s="227">
        <v>0</v>
      </c>
      <c r="R131" s="227">
        <f>Q131*H131</f>
        <v>0</v>
      </c>
      <c r="S131" s="227">
        <v>0</v>
      </c>
      <c r="T131" s="228">
        <f>S131*H131</f>
        <v>0</v>
      </c>
      <c r="U131" s="38"/>
      <c r="V131" s="38"/>
      <c r="W131" s="38"/>
      <c r="X131" s="38"/>
      <c r="Y131" s="38"/>
      <c r="Z131" s="38"/>
      <c r="AA131" s="38"/>
      <c r="AB131" s="38"/>
      <c r="AC131" s="38"/>
      <c r="AD131" s="38"/>
      <c r="AE131" s="38"/>
      <c r="AR131" s="229" t="s">
        <v>186</v>
      </c>
      <c r="AT131" s="229" t="s">
        <v>135</v>
      </c>
      <c r="AU131" s="229" t="s">
        <v>84</v>
      </c>
      <c r="AY131" s="17" t="s">
        <v>132</v>
      </c>
      <c r="BE131" s="230">
        <f>IF(N131="základní",J131,0)</f>
        <v>0</v>
      </c>
      <c r="BF131" s="230">
        <f>IF(N131="snížená",J131,0)</f>
        <v>0</v>
      </c>
      <c r="BG131" s="230">
        <f>IF(N131="zákl. přenesená",J131,0)</f>
        <v>0</v>
      </c>
      <c r="BH131" s="230">
        <f>IF(N131="sníž. přenesená",J131,0)</f>
        <v>0</v>
      </c>
      <c r="BI131" s="230">
        <f>IF(N131="nulová",J131,0)</f>
        <v>0</v>
      </c>
      <c r="BJ131" s="17" t="s">
        <v>82</v>
      </c>
      <c r="BK131" s="230">
        <f>ROUND(I131*H131,2)</f>
        <v>0</v>
      </c>
      <c r="BL131" s="17" t="s">
        <v>186</v>
      </c>
      <c r="BM131" s="229" t="s">
        <v>197</v>
      </c>
    </row>
    <row r="132" s="2" customFormat="1" ht="24.15" customHeight="1">
      <c r="A132" s="38"/>
      <c r="B132" s="39"/>
      <c r="C132" s="218" t="s">
        <v>170</v>
      </c>
      <c r="D132" s="218" t="s">
        <v>135</v>
      </c>
      <c r="E132" s="219" t="s">
        <v>613</v>
      </c>
      <c r="F132" s="220" t="s">
        <v>614</v>
      </c>
      <c r="G132" s="221" t="s">
        <v>217</v>
      </c>
      <c r="H132" s="222">
        <v>1</v>
      </c>
      <c r="I132" s="223"/>
      <c r="J132" s="224">
        <f>ROUND(I132*H132,2)</f>
        <v>0</v>
      </c>
      <c r="K132" s="220" t="s">
        <v>139</v>
      </c>
      <c r="L132" s="44"/>
      <c r="M132" s="225" t="s">
        <v>1</v>
      </c>
      <c r="N132" s="226" t="s">
        <v>39</v>
      </c>
      <c r="O132" s="91"/>
      <c r="P132" s="227">
        <f>O132*H132</f>
        <v>0</v>
      </c>
      <c r="Q132" s="227">
        <v>0</v>
      </c>
      <c r="R132" s="227">
        <f>Q132*H132</f>
        <v>0</v>
      </c>
      <c r="S132" s="227">
        <v>0</v>
      </c>
      <c r="T132" s="228">
        <f>S132*H132</f>
        <v>0</v>
      </c>
      <c r="U132" s="38"/>
      <c r="V132" s="38"/>
      <c r="W132" s="38"/>
      <c r="X132" s="38"/>
      <c r="Y132" s="38"/>
      <c r="Z132" s="38"/>
      <c r="AA132" s="38"/>
      <c r="AB132" s="38"/>
      <c r="AC132" s="38"/>
      <c r="AD132" s="38"/>
      <c r="AE132" s="38"/>
      <c r="AR132" s="229" t="s">
        <v>186</v>
      </c>
      <c r="AT132" s="229" t="s">
        <v>135</v>
      </c>
      <c r="AU132" s="229" t="s">
        <v>84</v>
      </c>
      <c r="AY132" s="17" t="s">
        <v>132</v>
      </c>
      <c r="BE132" s="230">
        <f>IF(N132="základní",J132,0)</f>
        <v>0</v>
      </c>
      <c r="BF132" s="230">
        <f>IF(N132="snížená",J132,0)</f>
        <v>0</v>
      </c>
      <c r="BG132" s="230">
        <f>IF(N132="zákl. přenesená",J132,0)</f>
        <v>0</v>
      </c>
      <c r="BH132" s="230">
        <f>IF(N132="sníž. přenesená",J132,0)</f>
        <v>0</v>
      </c>
      <c r="BI132" s="230">
        <f>IF(N132="nulová",J132,0)</f>
        <v>0</v>
      </c>
      <c r="BJ132" s="17" t="s">
        <v>82</v>
      </c>
      <c r="BK132" s="230">
        <f>ROUND(I132*H132,2)</f>
        <v>0</v>
      </c>
      <c r="BL132" s="17" t="s">
        <v>186</v>
      </c>
      <c r="BM132" s="229" t="s">
        <v>210</v>
      </c>
    </row>
    <row r="133" s="2" customFormat="1" ht="44.25" customHeight="1">
      <c r="A133" s="38"/>
      <c r="B133" s="39"/>
      <c r="C133" s="218" t="s">
        <v>175</v>
      </c>
      <c r="D133" s="218" t="s">
        <v>135</v>
      </c>
      <c r="E133" s="219" t="s">
        <v>615</v>
      </c>
      <c r="F133" s="220" t="s">
        <v>616</v>
      </c>
      <c r="G133" s="221" t="s">
        <v>617</v>
      </c>
      <c r="H133" s="282"/>
      <c r="I133" s="223"/>
      <c r="J133" s="224">
        <f>ROUND(I133*H133,2)</f>
        <v>0</v>
      </c>
      <c r="K133" s="220" t="s">
        <v>139</v>
      </c>
      <c r="L133" s="44"/>
      <c r="M133" s="225" t="s">
        <v>1</v>
      </c>
      <c r="N133" s="226" t="s">
        <v>39</v>
      </c>
      <c r="O133" s="91"/>
      <c r="P133" s="227">
        <f>O133*H133</f>
        <v>0</v>
      </c>
      <c r="Q133" s="227">
        <v>0</v>
      </c>
      <c r="R133" s="227">
        <f>Q133*H133</f>
        <v>0</v>
      </c>
      <c r="S133" s="227">
        <v>0</v>
      </c>
      <c r="T133" s="228">
        <f>S133*H133</f>
        <v>0</v>
      </c>
      <c r="U133" s="38"/>
      <c r="V133" s="38"/>
      <c r="W133" s="38"/>
      <c r="X133" s="38"/>
      <c r="Y133" s="38"/>
      <c r="Z133" s="38"/>
      <c r="AA133" s="38"/>
      <c r="AB133" s="38"/>
      <c r="AC133" s="38"/>
      <c r="AD133" s="38"/>
      <c r="AE133" s="38"/>
      <c r="AR133" s="229" t="s">
        <v>186</v>
      </c>
      <c r="AT133" s="229" t="s">
        <v>135</v>
      </c>
      <c r="AU133" s="229" t="s">
        <v>84</v>
      </c>
      <c r="AY133" s="17" t="s">
        <v>132</v>
      </c>
      <c r="BE133" s="230">
        <f>IF(N133="základní",J133,0)</f>
        <v>0</v>
      </c>
      <c r="BF133" s="230">
        <f>IF(N133="snížená",J133,0)</f>
        <v>0</v>
      </c>
      <c r="BG133" s="230">
        <f>IF(N133="zákl. přenesená",J133,0)</f>
        <v>0</v>
      </c>
      <c r="BH133" s="230">
        <f>IF(N133="sníž. přenesená",J133,0)</f>
        <v>0</v>
      </c>
      <c r="BI133" s="230">
        <f>IF(N133="nulová",J133,0)</f>
        <v>0</v>
      </c>
      <c r="BJ133" s="17" t="s">
        <v>82</v>
      </c>
      <c r="BK133" s="230">
        <f>ROUND(I133*H133,2)</f>
        <v>0</v>
      </c>
      <c r="BL133" s="17" t="s">
        <v>186</v>
      </c>
      <c r="BM133" s="229" t="s">
        <v>223</v>
      </c>
    </row>
    <row r="134" s="12" customFormat="1" ht="22.8" customHeight="1">
      <c r="A134" s="12"/>
      <c r="B134" s="202"/>
      <c r="C134" s="203"/>
      <c r="D134" s="204" t="s">
        <v>73</v>
      </c>
      <c r="E134" s="216" t="s">
        <v>618</v>
      </c>
      <c r="F134" s="216" t="s">
        <v>619</v>
      </c>
      <c r="G134" s="203"/>
      <c r="H134" s="203"/>
      <c r="I134" s="206"/>
      <c r="J134" s="217">
        <f>BK134</f>
        <v>0</v>
      </c>
      <c r="K134" s="203"/>
      <c r="L134" s="208"/>
      <c r="M134" s="209"/>
      <c r="N134" s="210"/>
      <c r="O134" s="210"/>
      <c r="P134" s="211">
        <f>SUM(P135:P142)</f>
        <v>0</v>
      </c>
      <c r="Q134" s="210"/>
      <c r="R134" s="211">
        <f>SUM(R135:R142)</f>
        <v>0</v>
      </c>
      <c r="S134" s="210"/>
      <c r="T134" s="212">
        <f>SUM(T135:T142)</f>
        <v>0</v>
      </c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R134" s="213" t="s">
        <v>84</v>
      </c>
      <c r="AT134" s="214" t="s">
        <v>73</v>
      </c>
      <c r="AU134" s="214" t="s">
        <v>82</v>
      </c>
      <c r="AY134" s="213" t="s">
        <v>132</v>
      </c>
      <c r="BK134" s="215">
        <f>SUM(BK135:BK142)</f>
        <v>0</v>
      </c>
    </row>
    <row r="135" s="2" customFormat="1" ht="24.15" customHeight="1">
      <c r="A135" s="38"/>
      <c r="B135" s="39"/>
      <c r="C135" s="218" t="s">
        <v>183</v>
      </c>
      <c r="D135" s="218" t="s">
        <v>135</v>
      </c>
      <c r="E135" s="219" t="s">
        <v>620</v>
      </c>
      <c r="F135" s="220" t="s">
        <v>621</v>
      </c>
      <c r="G135" s="221" t="s">
        <v>217</v>
      </c>
      <c r="H135" s="222">
        <v>2</v>
      </c>
      <c r="I135" s="223"/>
      <c r="J135" s="224">
        <f>ROUND(I135*H135,2)</f>
        <v>0</v>
      </c>
      <c r="K135" s="220" t="s">
        <v>139</v>
      </c>
      <c r="L135" s="44"/>
      <c r="M135" s="225" t="s">
        <v>1</v>
      </c>
      <c r="N135" s="226" t="s">
        <v>39</v>
      </c>
      <c r="O135" s="91"/>
      <c r="P135" s="227">
        <f>O135*H135</f>
        <v>0</v>
      </c>
      <c r="Q135" s="227">
        <v>0</v>
      </c>
      <c r="R135" s="227">
        <f>Q135*H135</f>
        <v>0</v>
      </c>
      <c r="S135" s="227">
        <v>0</v>
      </c>
      <c r="T135" s="228">
        <f>S135*H135</f>
        <v>0</v>
      </c>
      <c r="U135" s="38"/>
      <c r="V135" s="38"/>
      <c r="W135" s="38"/>
      <c r="X135" s="38"/>
      <c r="Y135" s="38"/>
      <c r="Z135" s="38"/>
      <c r="AA135" s="38"/>
      <c r="AB135" s="38"/>
      <c r="AC135" s="38"/>
      <c r="AD135" s="38"/>
      <c r="AE135" s="38"/>
      <c r="AR135" s="229" t="s">
        <v>186</v>
      </c>
      <c r="AT135" s="229" t="s">
        <v>135</v>
      </c>
      <c r="AU135" s="229" t="s">
        <v>84</v>
      </c>
      <c r="AY135" s="17" t="s">
        <v>132</v>
      </c>
      <c r="BE135" s="230">
        <f>IF(N135="základní",J135,0)</f>
        <v>0</v>
      </c>
      <c r="BF135" s="230">
        <f>IF(N135="snížená",J135,0)</f>
        <v>0</v>
      </c>
      <c r="BG135" s="230">
        <f>IF(N135="zákl. přenesená",J135,0)</f>
        <v>0</v>
      </c>
      <c r="BH135" s="230">
        <f>IF(N135="sníž. přenesená",J135,0)</f>
        <v>0</v>
      </c>
      <c r="BI135" s="230">
        <f>IF(N135="nulová",J135,0)</f>
        <v>0</v>
      </c>
      <c r="BJ135" s="17" t="s">
        <v>82</v>
      </c>
      <c r="BK135" s="230">
        <f>ROUND(I135*H135,2)</f>
        <v>0</v>
      </c>
      <c r="BL135" s="17" t="s">
        <v>186</v>
      </c>
      <c r="BM135" s="229" t="s">
        <v>186</v>
      </c>
    </row>
    <row r="136" s="2" customFormat="1" ht="24.15" customHeight="1">
      <c r="A136" s="38"/>
      <c r="B136" s="39"/>
      <c r="C136" s="218" t="s">
        <v>133</v>
      </c>
      <c r="D136" s="218" t="s">
        <v>135</v>
      </c>
      <c r="E136" s="219" t="s">
        <v>622</v>
      </c>
      <c r="F136" s="220" t="s">
        <v>623</v>
      </c>
      <c r="G136" s="221" t="s">
        <v>217</v>
      </c>
      <c r="H136" s="222">
        <v>2</v>
      </c>
      <c r="I136" s="223"/>
      <c r="J136" s="224">
        <f>ROUND(I136*H136,2)</f>
        <v>0</v>
      </c>
      <c r="K136" s="220" t="s">
        <v>139</v>
      </c>
      <c r="L136" s="44"/>
      <c r="M136" s="225" t="s">
        <v>1</v>
      </c>
      <c r="N136" s="226" t="s">
        <v>39</v>
      </c>
      <c r="O136" s="91"/>
      <c r="P136" s="227">
        <f>O136*H136</f>
        <v>0</v>
      </c>
      <c r="Q136" s="227">
        <v>0</v>
      </c>
      <c r="R136" s="227">
        <f>Q136*H136</f>
        <v>0</v>
      </c>
      <c r="S136" s="227">
        <v>0</v>
      </c>
      <c r="T136" s="228">
        <f>S136*H136</f>
        <v>0</v>
      </c>
      <c r="U136" s="38"/>
      <c r="V136" s="38"/>
      <c r="W136" s="38"/>
      <c r="X136" s="38"/>
      <c r="Y136" s="38"/>
      <c r="Z136" s="38"/>
      <c r="AA136" s="38"/>
      <c r="AB136" s="38"/>
      <c r="AC136" s="38"/>
      <c r="AD136" s="38"/>
      <c r="AE136" s="38"/>
      <c r="AR136" s="229" t="s">
        <v>186</v>
      </c>
      <c r="AT136" s="229" t="s">
        <v>135</v>
      </c>
      <c r="AU136" s="229" t="s">
        <v>84</v>
      </c>
      <c r="AY136" s="17" t="s">
        <v>132</v>
      </c>
      <c r="BE136" s="230">
        <f>IF(N136="základní",J136,0)</f>
        <v>0</v>
      </c>
      <c r="BF136" s="230">
        <f>IF(N136="snížená",J136,0)</f>
        <v>0</v>
      </c>
      <c r="BG136" s="230">
        <f>IF(N136="zákl. přenesená",J136,0)</f>
        <v>0</v>
      </c>
      <c r="BH136" s="230">
        <f>IF(N136="sníž. přenesená",J136,0)</f>
        <v>0</v>
      </c>
      <c r="BI136" s="230">
        <f>IF(N136="nulová",J136,0)</f>
        <v>0</v>
      </c>
      <c r="BJ136" s="17" t="s">
        <v>82</v>
      </c>
      <c r="BK136" s="230">
        <f>ROUND(I136*H136,2)</f>
        <v>0</v>
      </c>
      <c r="BL136" s="17" t="s">
        <v>186</v>
      </c>
      <c r="BM136" s="229" t="s">
        <v>324</v>
      </c>
    </row>
    <row r="137" s="2" customFormat="1" ht="55.5" customHeight="1">
      <c r="A137" s="38"/>
      <c r="B137" s="39"/>
      <c r="C137" s="218" t="s">
        <v>197</v>
      </c>
      <c r="D137" s="218" t="s">
        <v>135</v>
      </c>
      <c r="E137" s="219" t="s">
        <v>624</v>
      </c>
      <c r="F137" s="220" t="s">
        <v>625</v>
      </c>
      <c r="G137" s="221" t="s">
        <v>217</v>
      </c>
      <c r="H137" s="222">
        <v>2</v>
      </c>
      <c r="I137" s="223"/>
      <c r="J137" s="224">
        <f>ROUND(I137*H137,2)</f>
        <v>0</v>
      </c>
      <c r="K137" s="220" t="s">
        <v>139</v>
      </c>
      <c r="L137" s="44"/>
      <c r="M137" s="225" t="s">
        <v>1</v>
      </c>
      <c r="N137" s="226" t="s">
        <v>39</v>
      </c>
      <c r="O137" s="91"/>
      <c r="P137" s="227">
        <f>O137*H137</f>
        <v>0</v>
      </c>
      <c r="Q137" s="227">
        <v>0</v>
      </c>
      <c r="R137" s="227">
        <f>Q137*H137</f>
        <v>0</v>
      </c>
      <c r="S137" s="227">
        <v>0</v>
      </c>
      <c r="T137" s="228">
        <f>S137*H137</f>
        <v>0</v>
      </c>
      <c r="U137" s="38"/>
      <c r="V137" s="38"/>
      <c r="W137" s="38"/>
      <c r="X137" s="38"/>
      <c r="Y137" s="38"/>
      <c r="Z137" s="38"/>
      <c r="AA137" s="38"/>
      <c r="AB137" s="38"/>
      <c r="AC137" s="38"/>
      <c r="AD137" s="38"/>
      <c r="AE137" s="38"/>
      <c r="AR137" s="229" t="s">
        <v>186</v>
      </c>
      <c r="AT137" s="229" t="s">
        <v>135</v>
      </c>
      <c r="AU137" s="229" t="s">
        <v>84</v>
      </c>
      <c r="AY137" s="17" t="s">
        <v>132</v>
      </c>
      <c r="BE137" s="230">
        <f>IF(N137="základní",J137,0)</f>
        <v>0</v>
      </c>
      <c r="BF137" s="230">
        <f>IF(N137="snížená",J137,0)</f>
        <v>0</v>
      </c>
      <c r="BG137" s="230">
        <f>IF(N137="zákl. přenesená",J137,0)</f>
        <v>0</v>
      </c>
      <c r="BH137" s="230">
        <f>IF(N137="sníž. přenesená",J137,0)</f>
        <v>0</v>
      </c>
      <c r="BI137" s="230">
        <f>IF(N137="nulová",J137,0)</f>
        <v>0</v>
      </c>
      <c r="BJ137" s="17" t="s">
        <v>82</v>
      </c>
      <c r="BK137" s="230">
        <f>ROUND(I137*H137,2)</f>
        <v>0</v>
      </c>
      <c r="BL137" s="17" t="s">
        <v>186</v>
      </c>
      <c r="BM137" s="229" t="s">
        <v>334</v>
      </c>
    </row>
    <row r="138" s="2" customFormat="1" ht="24.15" customHeight="1">
      <c r="A138" s="38"/>
      <c r="B138" s="39"/>
      <c r="C138" s="218" t="s">
        <v>202</v>
      </c>
      <c r="D138" s="218" t="s">
        <v>135</v>
      </c>
      <c r="E138" s="219" t="s">
        <v>626</v>
      </c>
      <c r="F138" s="220" t="s">
        <v>627</v>
      </c>
      <c r="G138" s="221" t="s">
        <v>217</v>
      </c>
      <c r="H138" s="222">
        <v>2</v>
      </c>
      <c r="I138" s="223"/>
      <c r="J138" s="224">
        <f>ROUND(I138*H138,2)</f>
        <v>0</v>
      </c>
      <c r="K138" s="220" t="s">
        <v>139</v>
      </c>
      <c r="L138" s="44"/>
      <c r="M138" s="225" t="s">
        <v>1</v>
      </c>
      <c r="N138" s="226" t="s">
        <v>39</v>
      </c>
      <c r="O138" s="91"/>
      <c r="P138" s="227">
        <f>O138*H138</f>
        <v>0</v>
      </c>
      <c r="Q138" s="227">
        <v>0</v>
      </c>
      <c r="R138" s="227">
        <f>Q138*H138</f>
        <v>0</v>
      </c>
      <c r="S138" s="227">
        <v>0</v>
      </c>
      <c r="T138" s="228">
        <f>S138*H138</f>
        <v>0</v>
      </c>
      <c r="U138" s="38"/>
      <c r="V138" s="38"/>
      <c r="W138" s="38"/>
      <c r="X138" s="38"/>
      <c r="Y138" s="38"/>
      <c r="Z138" s="38"/>
      <c r="AA138" s="38"/>
      <c r="AB138" s="38"/>
      <c r="AC138" s="38"/>
      <c r="AD138" s="38"/>
      <c r="AE138" s="38"/>
      <c r="AR138" s="229" t="s">
        <v>186</v>
      </c>
      <c r="AT138" s="229" t="s">
        <v>135</v>
      </c>
      <c r="AU138" s="229" t="s">
        <v>84</v>
      </c>
      <c r="AY138" s="17" t="s">
        <v>132</v>
      </c>
      <c r="BE138" s="230">
        <f>IF(N138="základní",J138,0)</f>
        <v>0</v>
      </c>
      <c r="BF138" s="230">
        <f>IF(N138="snížená",J138,0)</f>
        <v>0</v>
      </c>
      <c r="BG138" s="230">
        <f>IF(N138="zákl. přenesená",J138,0)</f>
        <v>0</v>
      </c>
      <c r="BH138" s="230">
        <f>IF(N138="sníž. přenesená",J138,0)</f>
        <v>0</v>
      </c>
      <c r="BI138" s="230">
        <f>IF(N138="nulová",J138,0)</f>
        <v>0</v>
      </c>
      <c r="BJ138" s="17" t="s">
        <v>82</v>
      </c>
      <c r="BK138" s="230">
        <f>ROUND(I138*H138,2)</f>
        <v>0</v>
      </c>
      <c r="BL138" s="17" t="s">
        <v>186</v>
      </c>
      <c r="BM138" s="229" t="s">
        <v>345</v>
      </c>
    </row>
    <row r="139" s="2" customFormat="1" ht="21.75" customHeight="1">
      <c r="A139" s="38"/>
      <c r="B139" s="39"/>
      <c r="C139" s="218" t="s">
        <v>210</v>
      </c>
      <c r="D139" s="218" t="s">
        <v>135</v>
      </c>
      <c r="E139" s="219" t="s">
        <v>628</v>
      </c>
      <c r="F139" s="220" t="s">
        <v>629</v>
      </c>
      <c r="G139" s="221" t="s">
        <v>630</v>
      </c>
      <c r="H139" s="222">
        <v>1</v>
      </c>
      <c r="I139" s="223"/>
      <c r="J139" s="224">
        <f>ROUND(I139*H139,2)</f>
        <v>0</v>
      </c>
      <c r="K139" s="220" t="s">
        <v>139</v>
      </c>
      <c r="L139" s="44"/>
      <c r="M139" s="225" t="s">
        <v>1</v>
      </c>
      <c r="N139" s="226" t="s">
        <v>39</v>
      </c>
      <c r="O139" s="91"/>
      <c r="P139" s="227">
        <f>O139*H139</f>
        <v>0</v>
      </c>
      <c r="Q139" s="227">
        <v>0</v>
      </c>
      <c r="R139" s="227">
        <f>Q139*H139</f>
        <v>0</v>
      </c>
      <c r="S139" s="227">
        <v>0</v>
      </c>
      <c r="T139" s="228">
        <f>S139*H139</f>
        <v>0</v>
      </c>
      <c r="U139" s="38"/>
      <c r="V139" s="38"/>
      <c r="W139" s="38"/>
      <c r="X139" s="38"/>
      <c r="Y139" s="38"/>
      <c r="Z139" s="38"/>
      <c r="AA139" s="38"/>
      <c r="AB139" s="38"/>
      <c r="AC139" s="38"/>
      <c r="AD139" s="38"/>
      <c r="AE139" s="38"/>
      <c r="AR139" s="229" t="s">
        <v>186</v>
      </c>
      <c r="AT139" s="229" t="s">
        <v>135</v>
      </c>
      <c r="AU139" s="229" t="s">
        <v>84</v>
      </c>
      <c r="AY139" s="17" t="s">
        <v>132</v>
      </c>
      <c r="BE139" s="230">
        <f>IF(N139="základní",J139,0)</f>
        <v>0</v>
      </c>
      <c r="BF139" s="230">
        <f>IF(N139="snížená",J139,0)</f>
        <v>0</v>
      </c>
      <c r="BG139" s="230">
        <f>IF(N139="zákl. přenesená",J139,0)</f>
        <v>0</v>
      </c>
      <c r="BH139" s="230">
        <f>IF(N139="sníž. přenesená",J139,0)</f>
        <v>0</v>
      </c>
      <c r="BI139" s="230">
        <f>IF(N139="nulová",J139,0)</f>
        <v>0</v>
      </c>
      <c r="BJ139" s="17" t="s">
        <v>82</v>
      </c>
      <c r="BK139" s="230">
        <f>ROUND(I139*H139,2)</f>
        <v>0</v>
      </c>
      <c r="BL139" s="17" t="s">
        <v>186</v>
      </c>
      <c r="BM139" s="229" t="s">
        <v>353</v>
      </c>
    </row>
    <row r="140" s="2" customFormat="1" ht="37.8" customHeight="1">
      <c r="A140" s="38"/>
      <c r="B140" s="39"/>
      <c r="C140" s="218" t="s">
        <v>214</v>
      </c>
      <c r="D140" s="218" t="s">
        <v>135</v>
      </c>
      <c r="E140" s="219" t="s">
        <v>631</v>
      </c>
      <c r="F140" s="220" t="s">
        <v>632</v>
      </c>
      <c r="G140" s="221" t="s">
        <v>217</v>
      </c>
      <c r="H140" s="222">
        <v>2</v>
      </c>
      <c r="I140" s="223"/>
      <c r="J140" s="224">
        <f>ROUND(I140*H140,2)</f>
        <v>0</v>
      </c>
      <c r="K140" s="220" t="s">
        <v>139</v>
      </c>
      <c r="L140" s="44"/>
      <c r="M140" s="225" t="s">
        <v>1</v>
      </c>
      <c r="N140" s="226" t="s">
        <v>39</v>
      </c>
      <c r="O140" s="91"/>
      <c r="P140" s="227">
        <f>O140*H140</f>
        <v>0</v>
      </c>
      <c r="Q140" s="227">
        <v>0</v>
      </c>
      <c r="R140" s="227">
        <f>Q140*H140</f>
        <v>0</v>
      </c>
      <c r="S140" s="227">
        <v>0</v>
      </c>
      <c r="T140" s="228">
        <f>S140*H140</f>
        <v>0</v>
      </c>
      <c r="U140" s="38"/>
      <c r="V140" s="38"/>
      <c r="W140" s="38"/>
      <c r="X140" s="38"/>
      <c r="Y140" s="38"/>
      <c r="Z140" s="38"/>
      <c r="AA140" s="38"/>
      <c r="AB140" s="38"/>
      <c r="AC140" s="38"/>
      <c r="AD140" s="38"/>
      <c r="AE140" s="38"/>
      <c r="AR140" s="229" t="s">
        <v>186</v>
      </c>
      <c r="AT140" s="229" t="s">
        <v>135</v>
      </c>
      <c r="AU140" s="229" t="s">
        <v>84</v>
      </c>
      <c r="AY140" s="17" t="s">
        <v>132</v>
      </c>
      <c r="BE140" s="230">
        <f>IF(N140="základní",J140,0)</f>
        <v>0</v>
      </c>
      <c r="BF140" s="230">
        <f>IF(N140="snížená",J140,0)</f>
        <v>0</v>
      </c>
      <c r="BG140" s="230">
        <f>IF(N140="zákl. přenesená",J140,0)</f>
        <v>0</v>
      </c>
      <c r="BH140" s="230">
        <f>IF(N140="sníž. přenesená",J140,0)</f>
        <v>0</v>
      </c>
      <c r="BI140" s="230">
        <f>IF(N140="nulová",J140,0)</f>
        <v>0</v>
      </c>
      <c r="BJ140" s="17" t="s">
        <v>82</v>
      </c>
      <c r="BK140" s="230">
        <f>ROUND(I140*H140,2)</f>
        <v>0</v>
      </c>
      <c r="BL140" s="17" t="s">
        <v>186</v>
      </c>
      <c r="BM140" s="229" t="s">
        <v>366</v>
      </c>
    </row>
    <row r="141" s="2" customFormat="1" ht="33" customHeight="1">
      <c r="A141" s="38"/>
      <c r="B141" s="39"/>
      <c r="C141" s="218" t="s">
        <v>223</v>
      </c>
      <c r="D141" s="218" t="s">
        <v>135</v>
      </c>
      <c r="E141" s="219" t="s">
        <v>633</v>
      </c>
      <c r="F141" s="220" t="s">
        <v>634</v>
      </c>
      <c r="G141" s="221" t="s">
        <v>217</v>
      </c>
      <c r="H141" s="222">
        <v>2</v>
      </c>
      <c r="I141" s="223"/>
      <c r="J141" s="224">
        <f>ROUND(I141*H141,2)</f>
        <v>0</v>
      </c>
      <c r="K141" s="220" t="s">
        <v>139</v>
      </c>
      <c r="L141" s="44"/>
      <c r="M141" s="225" t="s">
        <v>1</v>
      </c>
      <c r="N141" s="226" t="s">
        <v>39</v>
      </c>
      <c r="O141" s="91"/>
      <c r="P141" s="227">
        <f>O141*H141</f>
        <v>0</v>
      </c>
      <c r="Q141" s="227">
        <v>0</v>
      </c>
      <c r="R141" s="227">
        <f>Q141*H141</f>
        <v>0</v>
      </c>
      <c r="S141" s="227">
        <v>0</v>
      </c>
      <c r="T141" s="228">
        <f>S141*H141</f>
        <v>0</v>
      </c>
      <c r="U141" s="38"/>
      <c r="V141" s="38"/>
      <c r="W141" s="38"/>
      <c r="X141" s="38"/>
      <c r="Y141" s="38"/>
      <c r="Z141" s="38"/>
      <c r="AA141" s="38"/>
      <c r="AB141" s="38"/>
      <c r="AC141" s="38"/>
      <c r="AD141" s="38"/>
      <c r="AE141" s="38"/>
      <c r="AR141" s="229" t="s">
        <v>186</v>
      </c>
      <c r="AT141" s="229" t="s">
        <v>135</v>
      </c>
      <c r="AU141" s="229" t="s">
        <v>84</v>
      </c>
      <c r="AY141" s="17" t="s">
        <v>132</v>
      </c>
      <c r="BE141" s="230">
        <f>IF(N141="základní",J141,0)</f>
        <v>0</v>
      </c>
      <c r="BF141" s="230">
        <f>IF(N141="snížená",J141,0)</f>
        <v>0</v>
      </c>
      <c r="BG141" s="230">
        <f>IF(N141="zákl. přenesená",J141,0)</f>
        <v>0</v>
      </c>
      <c r="BH141" s="230">
        <f>IF(N141="sníž. přenesená",J141,0)</f>
        <v>0</v>
      </c>
      <c r="BI141" s="230">
        <f>IF(N141="nulová",J141,0)</f>
        <v>0</v>
      </c>
      <c r="BJ141" s="17" t="s">
        <v>82</v>
      </c>
      <c r="BK141" s="230">
        <f>ROUND(I141*H141,2)</f>
        <v>0</v>
      </c>
      <c r="BL141" s="17" t="s">
        <v>186</v>
      </c>
      <c r="BM141" s="229" t="s">
        <v>375</v>
      </c>
    </row>
    <row r="142" s="2" customFormat="1" ht="44.25" customHeight="1">
      <c r="A142" s="38"/>
      <c r="B142" s="39"/>
      <c r="C142" s="218" t="s">
        <v>8</v>
      </c>
      <c r="D142" s="218" t="s">
        <v>135</v>
      </c>
      <c r="E142" s="219" t="s">
        <v>635</v>
      </c>
      <c r="F142" s="220" t="s">
        <v>636</v>
      </c>
      <c r="G142" s="221" t="s">
        <v>617</v>
      </c>
      <c r="H142" s="282"/>
      <c r="I142" s="223"/>
      <c r="J142" s="224">
        <f>ROUND(I142*H142,2)</f>
        <v>0</v>
      </c>
      <c r="K142" s="220" t="s">
        <v>139</v>
      </c>
      <c r="L142" s="44"/>
      <c r="M142" s="225" t="s">
        <v>1</v>
      </c>
      <c r="N142" s="226" t="s">
        <v>39</v>
      </c>
      <c r="O142" s="91"/>
      <c r="P142" s="227">
        <f>O142*H142</f>
        <v>0</v>
      </c>
      <c r="Q142" s="227">
        <v>0</v>
      </c>
      <c r="R142" s="227">
        <f>Q142*H142</f>
        <v>0</v>
      </c>
      <c r="S142" s="227">
        <v>0</v>
      </c>
      <c r="T142" s="228">
        <f>S142*H142</f>
        <v>0</v>
      </c>
      <c r="U142" s="38"/>
      <c r="V142" s="38"/>
      <c r="W142" s="38"/>
      <c r="X142" s="38"/>
      <c r="Y142" s="38"/>
      <c r="Z142" s="38"/>
      <c r="AA142" s="38"/>
      <c r="AB142" s="38"/>
      <c r="AC142" s="38"/>
      <c r="AD142" s="38"/>
      <c r="AE142" s="38"/>
      <c r="AR142" s="229" t="s">
        <v>186</v>
      </c>
      <c r="AT142" s="229" t="s">
        <v>135</v>
      </c>
      <c r="AU142" s="229" t="s">
        <v>84</v>
      </c>
      <c r="AY142" s="17" t="s">
        <v>132</v>
      </c>
      <c r="BE142" s="230">
        <f>IF(N142="základní",J142,0)</f>
        <v>0</v>
      </c>
      <c r="BF142" s="230">
        <f>IF(N142="snížená",J142,0)</f>
        <v>0</v>
      </c>
      <c r="BG142" s="230">
        <f>IF(N142="zákl. přenesená",J142,0)</f>
        <v>0</v>
      </c>
      <c r="BH142" s="230">
        <f>IF(N142="sníž. přenesená",J142,0)</f>
        <v>0</v>
      </c>
      <c r="BI142" s="230">
        <f>IF(N142="nulová",J142,0)</f>
        <v>0</v>
      </c>
      <c r="BJ142" s="17" t="s">
        <v>82</v>
      </c>
      <c r="BK142" s="230">
        <f>ROUND(I142*H142,2)</f>
        <v>0</v>
      </c>
      <c r="BL142" s="17" t="s">
        <v>186</v>
      </c>
      <c r="BM142" s="229" t="s">
        <v>388</v>
      </c>
    </row>
    <row r="143" s="12" customFormat="1" ht="22.8" customHeight="1">
      <c r="A143" s="12"/>
      <c r="B143" s="202"/>
      <c r="C143" s="203"/>
      <c r="D143" s="204" t="s">
        <v>73</v>
      </c>
      <c r="E143" s="216" t="s">
        <v>637</v>
      </c>
      <c r="F143" s="216" t="s">
        <v>638</v>
      </c>
      <c r="G143" s="203"/>
      <c r="H143" s="203"/>
      <c r="I143" s="206"/>
      <c r="J143" s="217">
        <f>BK143</f>
        <v>0</v>
      </c>
      <c r="K143" s="203"/>
      <c r="L143" s="208"/>
      <c r="M143" s="209"/>
      <c r="N143" s="210"/>
      <c r="O143" s="210"/>
      <c r="P143" s="211">
        <f>SUM(P144:P150)</f>
        <v>0</v>
      </c>
      <c r="Q143" s="210"/>
      <c r="R143" s="211">
        <f>SUM(R144:R150)</f>
        <v>0</v>
      </c>
      <c r="S143" s="210"/>
      <c r="T143" s="212">
        <f>SUM(T144:T150)</f>
        <v>0</v>
      </c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  <c r="AR143" s="213" t="s">
        <v>84</v>
      </c>
      <c r="AT143" s="214" t="s">
        <v>73</v>
      </c>
      <c r="AU143" s="214" t="s">
        <v>82</v>
      </c>
      <c r="AY143" s="213" t="s">
        <v>132</v>
      </c>
      <c r="BK143" s="215">
        <f>SUM(BK144:BK150)</f>
        <v>0</v>
      </c>
    </row>
    <row r="144" s="2" customFormat="1" ht="21.75" customHeight="1">
      <c r="A144" s="38"/>
      <c r="B144" s="39"/>
      <c r="C144" s="218" t="s">
        <v>186</v>
      </c>
      <c r="D144" s="218" t="s">
        <v>135</v>
      </c>
      <c r="E144" s="219" t="s">
        <v>639</v>
      </c>
      <c r="F144" s="220" t="s">
        <v>640</v>
      </c>
      <c r="G144" s="221" t="s">
        <v>205</v>
      </c>
      <c r="H144" s="222">
        <v>1</v>
      </c>
      <c r="I144" s="223"/>
      <c r="J144" s="224">
        <f>ROUND(I144*H144,2)</f>
        <v>0</v>
      </c>
      <c r="K144" s="220" t="s">
        <v>139</v>
      </c>
      <c r="L144" s="44"/>
      <c r="M144" s="225" t="s">
        <v>1</v>
      </c>
      <c r="N144" s="226" t="s">
        <v>39</v>
      </c>
      <c r="O144" s="91"/>
      <c r="P144" s="227">
        <f>O144*H144</f>
        <v>0</v>
      </c>
      <c r="Q144" s="227">
        <v>0</v>
      </c>
      <c r="R144" s="227">
        <f>Q144*H144</f>
        <v>0</v>
      </c>
      <c r="S144" s="227">
        <v>0</v>
      </c>
      <c r="T144" s="228">
        <f>S144*H144</f>
        <v>0</v>
      </c>
      <c r="U144" s="38"/>
      <c r="V144" s="38"/>
      <c r="W144" s="38"/>
      <c r="X144" s="38"/>
      <c r="Y144" s="38"/>
      <c r="Z144" s="38"/>
      <c r="AA144" s="38"/>
      <c r="AB144" s="38"/>
      <c r="AC144" s="38"/>
      <c r="AD144" s="38"/>
      <c r="AE144" s="38"/>
      <c r="AR144" s="229" t="s">
        <v>186</v>
      </c>
      <c r="AT144" s="229" t="s">
        <v>135</v>
      </c>
      <c r="AU144" s="229" t="s">
        <v>84</v>
      </c>
      <c r="AY144" s="17" t="s">
        <v>132</v>
      </c>
      <c r="BE144" s="230">
        <f>IF(N144="základní",J144,0)</f>
        <v>0</v>
      </c>
      <c r="BF144" s="230">
        <f>IF(N144="snížená",J144,0)</f>
        <v>0</v>
      </c>
      <c r="BG144" s="230">
        <f>IF(N144="zákl. přenesená",J144,0)</f>
        <v>0</v>
      </c>
      <c r="BH144" s="230">
        <f>IF(N144="sníž. přenesená",J144,0)</f>
        <v>0</v>
      </c>
      <c r="BI144" s="230">
        <f>IF(N144="nulová",J144,0)</f>
        <v>0</v>
      </c>
      <c r="BJ144" s="17" t="s">
        <v>82</v>
      </c>
      <c r="BK144" s="230">
        <f>ROUND(I144*H144,2)</f>
        <v>0</v>
      </c>
      <c r="BL144" s="17" t="s">
        <v>186</v>
      </c>
      <c r="BM144" s="229" t="s">
        <v>294</v>
      </c>
    </row>
    <row r="145" s="2" customFormat="1" ht="37.8" customHeight="1">
      <c r="A145" s="38"/>
      <c r="B145" s="39"/>
      <c r="C145" s="218" t="s">
        <v>318</v>
      </c>
      <c r="D145" s="218" t="s">
        <v>135</v>
      </c>
      <c r="E145" s="219" t="s">
        <v>641</v>
      </c>
      <c r="F145" s="220" t="s">
        <v>642</v>
      </c>
      <c r="G145" s="221" t="s">
        <v>205</v>
      </c>
      <c r="H145" s="222">
        <v>1</v>
      </c>
      <c r="I145" s="223"/>
      <c r="J145" s="224">
        <f>ROUND(I145*H145,2)</f>
        <v>0</v>
      </c>
      <c r="K145" s="220" t="s">
        <v>139</v>
      </c>
      <c r="L145" s="44"/>
      <c r="M145" s="225" t="s">
        <v>1</v>
      </c>
      <c r="N145" s="226" t="s">
        <v>39</v>
      </c>
      <c r="O145" s="91"/>
      <c r="P145" s="227">
        <f>O145*H145</f>
        <v>0</v>
      </c>
      <c r="Q145" s="227">
        <v>0</v>
      </c>
      <c r="R145" s="227">
        <f>Q145*H145</f>
        <v>0</v>
      </c>
      <c r="S145" s="227">
        <v>0</v>
      </c>
      <c r="T145" s="228">
        <f>S145*H145</f>
        <v>0</v>
      </c>
      <c r="U145" s="38"/>
      <c r="V145" s="38"/>
      <c r="W145" s="38"/>
      <c r="X145" s="38"/>
      <c r="Y145" s="38"/>
      <c r="Z145" s="38"/>
      <c r="AA145" s="38"/>
      <c r="AB145" s="38"/>
      <c r="AC145" s="38"/>
      <c r="AD145" s="38"/>
      <c r="AE145" s="38"/>
      <c r="AR145" s="229" t="s">
        <v>186</v>
      </c>
      <c r="AT145" s="229" t="s">
        <v>135</v>
      </c>
      <c r="AU145" s="229" t="s">
        <v>84</v>
      </c>
      <c r="AY145" s="17" t="s">
        <v>132</v>
      </c>
      <c r="BE145" s="230">
        <f>IF(N145="základní",J145,0)</f>
        <v>0</v>
      </c>
      <c r="BF145" s="230">
        <f>IF(N145="snížená",J145,0)</f>
        <v>0</v>
      </c>
      <c r="BG145" s="230">
        <f>IF(N145="zákl. přenesená",J145,0)</f>
        <v>0</v>
      </c>
      <c r="BH145" s="230">
        <f>IF(N145="sníž. přenesená",J145,0)</f>
        <v>0</v>
      </c>
      <c r="BI145" s="230">
        <f>IF(N145="nulová",J145,0)</f>
        <v>0</v>
      </c>
      <c r="BJ145" s="17" t="s">
        <v>82</v>
      </c>
      <c r="BK145" s="230">
        <f>ROUND(I145*H145,2)</f>
        <v>0</v>
      </c>
      <c r="BL145" s="17" t="s">
        <v>186</v>
      </c>
      <c r="BM145" s="229" t="s">
        <v>405</v>
      </c>
    </row>
    <row r="146" s="2" customFormat="1" ht="16.5" customHeight="1">
      <c r="A146" s="38"/>
      <c r="B146" s="39"/>
      <c r="C146" s="267" t="s">
        <v>324</v>
      </c>
      <c r="D146" s="267" t="s">
        <v>291</v>
      </c>
      <c r="E146" s="268" t="s">
        <v>643</v>
      </c>
      <c r="F146" s="269" t="s">
        <v>644</v>
      </c>
      <c r="G146" s="270" t="s">
        <v>200</v>
      </c>
      <c r="H146" s="271">
        <v>1</v>
      </c>
      <c r="I146" s="272"/>
      <c r="J146" s="273">
        <f>ROUND(I146*H146,2)</f>
        <v>0</v>
      </c>
      <c r="K146" s="269" t="s">
        <v>139</v>
      </c>
      <c r="L146" s="274"/>
      <c r="M146" s="275" t="s">
        <v>1</v>
      </c>
      <c r="N146" s="276" t="s">
        <v>39</v>
      </c>
      <c r="O146" s="91"/>
      <c r="P146" s="227">
        <f>O146*H146</f>
        <v>0</v>
      </c>
      <c r="Q146" s="227">
        <v>0</v>
      </c>
      <c r="R146" s="227">
        <f>Q146*H146</f>
        <v>0</v>
      </c>
      <c r="S146" s="227">
        <v>0</v>
      </c>
      <c r="T146" s="228">
        <f>S146*H146</f>
        <v>0</v>
      </c>
      <c r="U146" s="38"/>
      <c r="V146" s="38"/>
      <c r="W146" s="38"/>
      <c r="X146" s="38"/>
      <c r="Y146" s="38"/>
      <c r="Z146" s="38"/>
      <c r="AA146" s="38"/>
      <c r="AB146" s="38"/>
      <c r="AC146" s="38"/>
      <c r="AD146" s="38"/>
      <c r="AE146" s="38"/>
      <c r="AR146" s="229" t="s">
        <v>294</v>
      </c>
      <c r="AT146" s="229" t="s">
        <v>291</v>
      </c>
      <c r="AU146" s="229" t="s">
        <v>84</v>
      </c>
      <c r="AY146" s="17" t="s">
        <v>132</v>
      </c>
      <c r="BE146" s="230">
        <f>IF(N146="základní",J146,0)</f>
        <v>0</v>
      </c>
      <c r="BF146" s="230">
        <f>IF(N146="snížená",J146,0)</f>
        <v>0</v>
      </c>
      <c r="BG146" s="230">
        <f>IF(N146="zákl. přenesená",J146,0)</f>
        <v>0</v>
      </c>
      <c r="BH146" s="230">
        <f>IF(N146="sníž. přenesená",J146,0)</f>
        <v>0</v>
      </c>
      <c r="BI146" s="230">
        <f>IF(N146="nulová",J146,0)</f>
        <v>0</v>
      </c>
      <c r="BJ146" s="17" t="s">
        <v>82</v>
      </c>
      <c r="BK146" s="230">
        <f>ROUND(I146*H146,2)</f>
        <v>0</v>
      </c>
      <c r="BL146" s="17" t="s">
        <v>186</v>
      </c>
      <c r="BM146" s="229" t="s">
        <v>413</v>
      </c>
    </row>
    <row r="147" s="2" customFormat="1" ht="44.25" customHeight="1">
      <c r="A147" s="38"/>
      <c r="B147" s="39"/>
      <c r="C147" s="218" t="s">
        <v>330</v>
      </c>
      <c r="D147" s="218" t="s">
        <v>135</v>
      </c>
      <c r="E147" s="219" t="s">
        <v>645</v>
      </c>
      <c r="F147" s="220" t="s">
        <v>646</v>
      </c>
      <c r="G147" s="221" t="s">
        <v>163</v>
      </c>
      <c r="H147" s="222">
        <v>0.02</v>
      </c>
      <c r="I147" s="223"/>
      <c r="J147" s="224">
        <f>ROUND(I147*H147,2)</f>
        <v>0</v>
      </c>
      <c r="K147" s="220" t="s">
        <v>139</v>
      </c>
      <c r="L147" s="44"/>
      <c r="M147" s="225" t="s">
        <v>1</v>
      </c>
      <c r="N147" s="226" t="s">
        <v>39</v>
      </c>
      <c r="O147" s="91"/>
      <c r="P147" s="227">
        <f>O147*H147</f>
        <v>0</v>
      </c>
      <c r="Q147" s="227">
        <v>0</v>
      </c>
      <c r="R147" s="227">
        <f>Q147*H147</f>
        <v>0</v>
      </c>
      <c r="S147" s="227">
        <v>0</v>
      </c>
      <c r="T147" s="228">
        <f>S147*H147</f>
        <v>0</v>
      </c>
      <c r="U147" s="38"/>
      <c r="V147" s="38"/>
      <c r="W147" s="38"/>
      <c r="X147" s="38"/>
      <c r="Y147" s="38"/>
      <c r="Z147" s="38"/>
      <c r="AA147" s="38"/>
      <c r="AB147" s="38"/>
      <c r="AC147" s="38"/>
      <c r="AD147" s="38"/>
      <c r="AE147" s="38"/>
      <c r="AR147" s="229" t="s">
        <v>186</v>
      </c>
      <c r="AT147" s="229" t="s">
        <v>135</v>
      </c>
      <c r="AU147" s="229" t="s">
        <v>84</v>
      </c>
      <c r="AY147" s="17" t="s">
        <v>132</v>
      </c>
      <c r="BE147" s="230">
        <f>IF(N147="základní",J147,0)</f>
        <v>0</v>
      </c>
      <c r="BF147" s="230">
        <f>IF(N147="snížená",J147,0)</f>
        <v>0</v>
      </c>
      <c r="BG147" s="230">
        <f>IF(N147="zákl. přenesená",J147,0)</f>
        <v>0</v>
      </c>
      <c r="BH147" s="230">
        <f>IF(N147="sníž. přenesená",J147,0)</f>
        <v>0</v>
      </c>
      <c r="BI147" s="230">
        <f>IF(N147="nulová",J147,0)</f>
        <v>0</v>
      </c>
      <c r="BJ147" s="17" t="s">
        <v>82</v>
      </c>
      <c r="BK147" s="230">
        <f>ROUND(I147*H147,2)</f>
        <v>0</v>
      </c>
      <c r="BL147" s="17" t="s">
        <v>186</v>
      </c>
      <c r="BM147" s="229" t="s">
        <v>421</v>
      </c>
    </row>
    <row r="148" s="2" customFormat="1" ht="24.15" customHeight="1">
      <c r="A148" s="38"/>
      <c r="B148" s="39"/>
      <c r="C148" s="218" t="s">
        <v>334</v>
      </c>
      <c r="D148" s="218" t="s">
        <v>135</v>
      </c>
      <c r="E148" s="219" t="s">
        <v>647</v>
      </c>
      <c r="F148" s="220" t="s">
        <v>648</v>
      </c>
      <c r="G148" s="221" t="s">
        <v>205</v>
      </c>
      <c r="H148" s="222">
        <v>2</v>
      </c>
      <c r="I148" s="223"/>
      <c r="J148" s="224">
        <f>ROUND(I148*H148,2)</f>
        <v>0</v>
      </c>
      <c r="K148" s="220" t="s">
        <v>139</v>
      </c>
      <c r="L148" s="44"/>
      <c r="M148" s="225" t="s">
        <v>1</v>
      </c>
      <c r="N148" s="226" t="s">
        <v>39</v>
      </c>
      <c r="O148" s="91"/>
      <c r="P148" s="227">
        <f>O148*H148</f>
        <v>0</v>
      </c>
      <c r="Q148" s="227">
        <v>0</v>
      </c>
      <c r="R148" s="227">
        <f>Q148*H148</f>
        <v>0</v>
      </c>
      <c r="S148" s="227">
        <v>0</v>
      </c>
      <c r="T148" s="228">
        <f>S148*H148</f>
        <v>0</v>
      </c>
      <c r="U148" s="38"/>
      <c r="V148" s="38"/>
      <c r="W148" s="38"/>
      <c r="X148" s="38"/>
      <c r="Y148" s="38"/>
      <c r="Z148" s="38"/>
      <c r="AA148" s="38"/>
      <c r="AB148" s="38"/>
      <c r="AC148" s="38"/>
      <c r="AD148" s="38"/>
      <c r="AE148" s="38"/>
      <c r="AR148" s="229" t="s">
        <v>186</v>
      </c>
      <c r="AT148" s="229" t="s">
        <v>135</v>
      </c>
      <c r="AU148" s="229" t="s">
        <v>84</v>
      </c>
      <c r="AY148" s="17" t="s">
        <v>132</v>
      </c>
      <c r="BE148" s="230">
        <f>IF(N148="základní",J148,0)</f>
        <v>0</v>
      </c>
      <c r="BF148" s="230">
        <f>IF(N148="snížená",J148,0)</f>
        <v>0</v>
      </c>
      <c r="BG148" s="230">
        <f>IF(N148="zákl. přenesená",J148,0)</f>
        <v>0</v>
      </c>
      <c r="BH148" s="230">
        <f>IF(N148="sníž. přenesená",J148,0)</f>
        <v>0</v>
      </c>
      <c r="BI148" s="230">
        <f>IF(N148="nulová",J148,0)</f>
        <v>0</v>
      </c>
      <c r="BJ148" s="17" t="s">
        <v>82</v>
      </c>
      <c r="BK148" s="230">
        <f>ROUND(I148*H148,2)</f>
        <v>0</v>
      </c>
      <c r="BL148" s="17" t="s">
        <v>186</v>
      </c>
      <c r="BM148" s="229" t="s">
        <v>430</v>
      </c>
    </row>
    <row r="149" s="2" customFormat="1" ht="16.5" customHeight="1">
      <c r="A149" s="38"/>
      <c r="B149" s="39"/>
      <c r="C149" s="218" t="s">
        <v>7</v>
      </c>
      <c r="D149" s="218" t="s">
        <v>135</v>
      </c>
      <c r="E149" s="219" t="s">
        <v>649</v>
      </c>
      <c r="F149" s="220" t="s">
        <v>650</v>
      </c>
      <c r="G149" s="221" t="s">
        <v>205</v>
      </c>
      <c r="H149" s="222">
        <v>1</v>
      </c>
      <c r="I149" s="223"/>
      <c r="J149" s="224">
        <f>ROUND(I149*H149,2)</f>
        <v>0</v>
      </c>
      <c r="K149" s="220" t="s">
        <v>139</v>
      </c>
      <c r="L149" s="44"/>
      <c r="M149" s="225" t="s">
        <v>1</v>
      </c>
      <c r="N149" s="226" t="s">
        <v>39</v>
      </c>
      <c r="O149" s="91"/>
      <c r="P149" s="227">
        <f>O149*H149</f>
        <v>0</v>
      </c>
      <c r="Q149" s="227">
        <v>0</v>
      </c>
      <c r="R149" s="227">
        <f>Q149*H149</f>
        <v>0</v>
      </c>
      <c r="S149" s="227">
        <v>0</v>
      </c>
      <c r="T149" s="228">
        <f>S149*H149</f>
        <v>0</v>
      </c>
      <c r="U149" s="38"/>
      <c r="V149" s="38"/>
      <c r="W149" s="38"/>
      <c r="X149" s="38"/>
      <c r="Y149" s="38"/>
      <c r="Z149" s="38"/>
      <c r="AA149" s="38"/>
      <c r="AB149" s="38"/>
      <c r="AC149" s="38"/>
      <c r="AD149" s="38"/>
      <c r="AE149" s="38"/>
      <c r="AR149" s="229" t="s">
        <v>186</v>
      </c>
      <c r="AT149" s="229" t="s">
        <v>135</v>
      </c>
      <c r="AU149" s="229" t="s">
        <v>84</v>
      </c>
      <c r="AY149" s="17" t="s">
        <v>132</v>
      </c>
      <c r="BE149" s="230">
        <f>IF(N149="základní",J149,0)</f>
        <v>0</v>
      </c>
      <c r="BF149" s="230">
        <f>IF(N149="snížená",J149,0)</f>
        <v>0</v>
      </c>
      <c r="BG149" s="230">
        <f>IF(N149="zákl. přenesená",J149,0)</f>
        <v>0</v>
      </c>
      <c r="BH149" s="230">
        <f>IF(N149="sníž. přenesená",J149,0)</f>
        <v>0</v>
      </c>
      <c r="BI149" s="230">
        <f>IF(N149="nulová",J149,0)</f>
        <v>0</v>
      </c>
      <c r="BJ149" s="17" t="s">
        <v>82</v>
      </c>
      <c r="BK149" s="230">
        <f>ROUND(I149*H149,2)</f>
        <v>0</v>
      </c>
      <c r="BL149" s="17" t="s">
        <v>186</v>
      </c>
      <c r="BM149" s="229" t="s">
        <v>439</v>
      </c>
    </row>
    <row r="150" s="2" customFormat="1" ht="44.25" customHeight="1">
      <c r="A150" s="38"/>
      <c r="B150" s="39"/>
      <c r="C150" s="218" t="s">
        <v>345</v>
      </c>
      <c r="D150" s="218" t="s">
        <v>135</v>
      </c>
      <c r="E150" s="219" t="s">
        <v>651</v>
      </c>
      <c r="F150" s="220" t="s">
        <v>652</v>
      </c>
      <c r="G150" s="221" t="s">
        <v>617</v>
      </c>
      <c r="H150" s="282"/>
      <c r="I150" s="223"/>
      <c r="J150" s="224">
        <f>ROUND(I150*H150,2)</f>
        <v>0</v>
      </c>
      <c r="K150" s="220" t="s">
        <v>139</v>
      </c>
      <c r="L150" s="44"/>
      <c r="M150" s="277" t="s">
        <v>1</v>
      </c>
      <c r="N150" s="278" t="s">
        <v>39</v>
      </c>
      <c r="O150" s="279"/>
      <c r="P150" s="280">
        <f>O150*H150</f>
        <v>0</v>
      </c>
      <c r="Q150" s="280">
        <v>0</v>
      </c>
      <c r="R150" s="280">
        <f>Q150*H150</f>
        <v>0</v>
      </c>
      <c r="S150" s="280">
        <v>0</v>
      </c>
      <c r="T150" s="281">
        <f>S150*H150</f>
        <v>0</v>
      </c>
      <c r="U150" s="38"/>
      <c r="V150" s="38"/>
      <c r="W150" s="38"/>
      <c r="X150" s="38"/>
      <c r="Y150" s="38"/>
      <c r="Z150" s="38"/>
      <c r="AA150" s="38"/>
      <c r="AB150" s="38"/>
      <c r="AC150" s="38"/>
      <c r="AD150" s="38"/>
      <c r="AE150" s="38"/>
      <c r="AR150" s="229" t="s">
        <v>186</v>
      </c>
      <c r="AT150" s="229" t="s">
        <v>135</v>
      </c>
      <c r="AU150" s="229" t="s">
        <v>84</v>
      </c>
      <c r="AY150" s="17" t="s">
        <v>132</v>
      </c>
      <c r="BE150" s="230">
        <f>IF(N150="základní",J150,0)</f>
        <v>0</v>
      </c>
      <c r="BF150" s="230">
        <f>IF(N150="snížená",J150,0)</f>
        <v>0</v>
      </c>
      <c r="BG150" s="230">
        <f>IF(N150="zákl. přenesená",J150,0)</f>
        <v>0</v>
      </c>
      <c r="BH150" s="230">
        <f>IF(N150="sníž. přenesená",J150,0)</f>
        <v>0</v>
      </c>
      <c r="BI150" s="230">
        <f>IF(N150="nulová",J150,0)</f>
        <v>0</v>
      </c>
      <c r="BJ150" s="17" t="s">
        <v>82</v>
      </c>
      <c r="BK150" s="230">
        <f>ROUND(I150*H150,2)</f>
        <v>0</v>
      </c>
      <c r="BL150" s="17" t="s">
        <v>186</v>
      </c>
      <c r="BM150" s="229" t="s">
        <v>449</v>
      </c>
    </row>
    <row r="151" s="2" customFormat="1" ht="6.96" customHeight="1">
      <c r="A151" s="38"/>
      <c r="B151" s="66"/>
      <c r="C151" s="67"/>
      <c r="D151" s="67"/>
      <c r="E151" s="67"/>
      <c r="F151" s="67"/>
      <c r="G151" s="67"/>
      <c r="H151" s="67"/>
      <c r="I151" s="67"/>
      <c r="J151" s="67"/>
      <c r="K151" s="67"/>
      <c r="L151" s="44"/>
      <c r="M151" s="38"/>
      <c r="O151" s="38"/>
      <c r="P151" s="38"/>
      <c r="Q151" s="38"/>
      <c r="R151" s="38"/>
      <c r="S151" s="38"/>
      <c r="T151" s="38"/>
      <c r="U151" s="38"/>
      <c r="V151" s="38"/>
      <c r="W151" s="38"/>
      <c r="X151" s="38"/>
      <c r="Y151" s="38"/>
      <c r="Z151" s="38"/>
      <c r="AA151" s="38"/>
      <c r="AB151" s="38"/>
      <c r="AC151" s="38"/>
      <c r="AD151" s="38"/>
      <c r="AE151" s="38"/>
    </row>
  </sheetData>
  <sheetProtection sheet="1" autoFilter="0" formatColumns="0" formatRows="0" objects="1" scenarios="1" spinCount="100000" saltValue="kqz6NU+NM8isbwdy25jUpEWhYw2vLi3X1MGPfeW02Sv1P8E0n8iv57J6M4sbV7XluPIq3B0MnG8s1lLyjOwXWw==" hashValue="8l1u2UOAjkEmUpe/DNeizTUgPp40y2mH5aIws5dTRCtMXWsFF5QspQhhl1A+ih7dS8anYZ7mRbLYSPJ0lz9gmw==" algorithmName="SHA-512" password="D993"/>
  <autoFilter ref="C121:K150"/>
  <mergeCells count="9">
    <mergeCell ref="E7:H7"/>
    <mergeCell ref="E9:H9"/>
    <mergeCell ref="E18:H18"/>
    <mergeCell ref="E27:H27"/>
    <mergeCell ref="E85:H85"/>
    <mergeCell ref="E87:H87"/>
    <mergeCell ref="E112:H112"/>
    <mergeCell ref="E114:H114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6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7" t="s">
        <v>96</v>
      </c>
    </row>
    <row r="3" s="1" customFormat="1" ht="6.96" customHeight="1">
      <c r="B3" s="136"/>
      <c r="C3" s="137"/>
      <c r="D3" s="137"/>
      <c r="E3" s="137"/>
      <c r="F3" s="137"/>
      <c r="G3" s="137"/>
      <c r="H3" s="137"/>
      <c r="I3" s="137"/>
      <c r="J3" s="137"/>
      <c r="K3" s="137"/>
      <c r="L3" s="20"/>
      <c r="AT3" s="17" t="s">
        <v>84</v>
      </c>
    </row>
    <row r="4" s="1" customFormat="1" ht="24.96" customHeight="1">
      <c r="B4" s="20"/>
      <c r="D4" s="138" t="s">
        <v>100</v>
      </c>
      <c r="L4" s="20"/>
      <c r="M4" s="139" t="s">
        <v>10</v>
      </c>
      <c r="AT4" s="17" t="s">
        <v>4</v>
      </c>
    </row>
    <row r="5" s="1" customFormat="1" ht="6.96" customHeight="1">
      <c r="B5" s="20"/>
      <c r="L5" s="20"/>
    </row>
    <row r="6" s="1" customFormat="1" ht="12" customHeight="1">
      <c r="B6" s="20"/>
      <c r="D6" s="140" t="s">
        <v>16</v>
      </c>
      <c r="L6" s="20"/>
    </row>
    <row r="7" s="1" customFormat="1" ht="16.5" customHeight="1">
      <c r="B7" s="20"/>
      <c r="E7" s="141" t="str">
        <f>'Rekapitulace stavby'!K6</f>
        <v>ZŠ Husova</v>
      </c>
      <c r="F7" s="140"/>
      <c r="G7" s="140"/>
      <c r="H7" s="140"/>
      <c r="L7" s="20"/>
    </row>
    <row r="8" s="2" customFormat="1" ht="12" customHeight="1">
      <c r="A8" s="38"/>
      <c r="B8" s="44"/>
      <c r="C8" s="38"/>
      <c r="D8" s="140" t="s">
        <v>101</v>
      </c>
      <c r="E8" s="38"/>
      <c r="F8" s="38"/>
      <c r="G8" s="38"/>
      <c r="H8" s="38"/>
      <c r="I8" s="38"/>
      <c r="J8" s="38"/>
      <c r="K8" s="38"/>
      <c r="L8" s="63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</row>
    <row r="9" s="2" customFormat="1" ht="16.5" customHeight="1">
      <c r="A9" s="38"/>
      <c r="B9" s="44"/>
      <c r="C9" s="38"/>
      <c r="D9" s="38"/>
      <c r="E9" s="142" t="s">
        <v>653</v>
      </c>
      <c r="F9" s="38"/>
      <c r="G9" s="38"/>
      <c r="H9" s="38"/>
      <c r="I9" s="38"/>
      <c r="J9" s="38"/>
      <c r="K9" s="38"/>
      <c r="L9" s="63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</row>
    <row r="10" s="2" customFormat="1">
      <c r="A10" s="38"/>
      <c r="B10" s="44"/>
      <c r="C10" s="38"/>
      <c r="D10" s="38"/>
      <c r="E10" s="38"/>
      <c r="F10" s="38"/>
      <c r="G10" s="38"/>
      <c r="H10" s="38"/>
      <c r="I10" s="38"/>
      <c r="J10" s="38"/>
      <c r="K10" s="38"/>
      <c r="L10" s="63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</row>
    <row r="11" s="2" customFormat="1" ht="12" customHeight="1">
      <c r="A11" s="38"/>
      <c r="B11" s="44"/>
      <c r="C11" s="38"/>
      <c r="D11" s="140" t="s">
        <v>18</v>
      </c>
      <c r="E11" s="38"/>
      <c r="F11" s="143" t="s">
        <v>1</v>
      </c>
      <c r="G11" s="38"/>
      <c r="H11" s="38"/>
      <c r="I11" s="140" t="s">
        <v>19</v>
      </c>
      <c r="J11" s="143" t="s">
        <v>1</v>
      </c>
      <c r="K11" s="38"/>
      <c r="L11" s="63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</row>
    <row r="12" s="2" customFormat="1" ht="12" customHeight="1">
      <c r="A12" s="38"/>
      <c r="B12" s="44"/>
      <c r="C12" s="38"/>
      <c r="D12" s="140" t="s">
        <v>20</v>
      </c>
      <c r="E12" s="38"/>
      <c r="F12" s="143" t="s">
        <v>21</v>
      </c>
      <c r="G12" s="38"/>
      <c r="H12" s="38"/>
      <c r="I12" s="140" t="s">
        <v>22</v>
      </c>
      <c r="J12" s="144" t="str">
        <f>'Rekapitulace stavby'!AN8</f>
        <v>30. 1. 2022</v>
      </c>
      <c r="K12" s="38"/>
      <c r="L12" s="63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</row>
    <row r="13" s="2" customFormat="1" ht="10.8" customHeight="1">
      <c r="A13" s="38"/>
      <c r="B13" s="44"/>
      <c r="C13" s="38"/>
      <c r="D13" s="38"/>
      <c r="E13" s="38"/>
      <c r="F13" s="38"/>
      <c r="G13" s="38"/>
      <c r="H13" s="38"/>
      <c r="I13" s="38"/>
      <c r="J13" s="38"/>
      <c r="K13" s="38"/>
      <c r="L13" s="63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</row>
    <row r="14" s="2" customFormat="1" ht="12" customHeight="1">
      <c r="A14" s="38"/>
      <c r="B14" s="44"/>
      <c r="C14" s="38"/>
      <c r="D14" s="140" t="s">
        <v>24</v>
      </c>
      <c r="E14" s="38"/>
      <c r="F14" s="38"/>
      <c r="G14" s="38"/>
      <c r="H14" s="38"/>
      <c r="I14" s="140" t="s">
        <v>25</v>
      </c>
      <c r="J14" s="143" t="str">
        <f>IF('Rekapitulace stavby'!AN10="","",'Rekapitulace stavby'!AN10)</f>
        <v/>
      </c>
      <c r="K14" s="38"/>
      <c r="L14" s="63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</row>
    <row r="15" s="2" customFormat="1" ht="18" customHeight="1">
      <c r="A15" s="38"/>
      <c r="B15" s="44"/>
      <c r="C15" s="38"/>
      <c r="D15" s="38"/>
      <c r="E15" s="143" t="str">
        <f>IF('Rekapitulace stavby'!E11="","",'Rekapitulace stavby'!E11)</f>
        <v xml:space="preserve"> </v>
      </c>
      <c r="F15" s="38"/>
      <c r="G15" s="38"/>
      <c r="H15" s="38"/>
      <c r="I15" s="140" t="s">
        <v>26</v>
      </c>
      <c r="J15" s="143" t="str">
        <f>IF('Rekapitulace stavby'!AN11="","",'Rekapitulace stavby'!AN11)</f>
        <v/>
      </c>
      <c r="K15" s="38"/>
      <c r="L15" s="63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</row>
    <row r="16" s="2" customFormat="1" ht="6.96" customHeight="1">
      <c r="A16" s="38"/>
      <c r="B16" s="44"/>
      <c r="C16" s="38"/>
      <c r="D16" s="38"/>
      <c r="E16" s="38"/>
      <c r="F16" s="38"/>
      <c r="G16" s="38"/>
      <c r="H16" s="38"/>
      <c r="I16" s="38"/>
      <c r="J16" s="38"/>
      <c r="K16" s="38"/>
      <c r="L16" s="63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</row>
    <row r="17" s="2" customFormat="1" ht="12" customHeight="1">
      <c r="A17" s="38"/>
      <c r="B17" s="44"/>
      <c r="C17" s="38"/>
      <c r="D17" s="140" t="s">
        <v>27</v>
      </c>
      <c r="E17" s="38"/>
      <c r="F17" s="38"/>
      <c r="G17" s="38"/>
      <c r="H17" s="38"/>
      <c r="I17" s="140" t="s">
        <v>25</v>
      </c>
      <c r="J17" s="33" t="str">
        <f>'Rekapitulace stavby'!AN13</f>
        <v>Vyplň údaj</v>
      </c>
      <c r="K17" s="38"/>
      <c r="L17" s="63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</row>
    <row r="18" s="2" customFormat="1" ht="18" customHeight="1">
      <c r="A18" s="38"/>
      <c r="B18" s="44"/>
      <c r="C18" s="38"/>
      <c r="D18" s="38"/>
      <c r="E18" s="33" t="str">
        <f>'Rekapitulace stavby'!E14</f>
        <v>Vyplň údaj</v>
      </c>
      <c r="F18" s="143"/>
      <c r="G18" s="143"/>
      <c r="H18" s="143"/>
      <c r="I18" s="140" t="s">
        <v>26</v>
      </c>
      <c r="J18" s="33" t="str">
        <f>'Rekapitulace stavby'!AN14</f>
        <v>Vyplň údaj</v>
      </c>
      <c r="K18" s="38"/>
      <c r="L18" s="63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</row>
    <row r="19" s="2" customFormat="1" ht="6.96" customHeight="1">
      <c r="A19" s="38"/>
      <c r="B19" s="44"/>
      <c r="C19" s="38"/>
      <c r="D19" s="38"/>
      <c r="E19" s="38"/>
      <c r="F19" s="38"/>
      <c r="G19" s="38"/>
      <c r="H19" s="38"/>
      <c r="I19" s="38"/>
      <c r="J19" s="38"/>
      <c r="K19" s="38"/>
      <c r="L19" s="63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</row>
    <row r="20" s="2" customFormat="1" ht="12" customHeight="1">
      <c r="A20" s="38"/>
      <c r="B20" s="44"/>
      <c r="C20" s="38"/>
      <c r="D20" s="140" t="s">
        <v>29</v>
      </c>
      <c r="E20" s="38"/>
      <c r="F20" s="38"/>
      <c r="G20" s="38"/>
      <c r="H20" s="38"/>
      <c r="I20" s="140" t="s">
        <v>25</v>
      </c>
      <c r="J20" s="143" t="str">
        <f>IF('Rekapitulace stavby'!AN16="","",'Rekapitulace stavby'!AN16)</f>
        <v/>
      </c>
      <c r="K20" s="38"/>
      <c r="L20" s="63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</row>
    <row r="21" s="2" customFormat="1" ht="18" customHeight="1">
      <c r="A21" s="38"/>
      <c r="B21" s="44"/>
      <c r="C21" s="38"/>
      <c r="D21" s="38"/>
      <c r="E21" s="143" t="str">
        <f>IF('Rekapitulace stavby'!E17="","",'Rekapitulace stavby'!E17)</f>
        <v xml:space="preserve"> </v>
      </c>
      <c r="F21" s="38"/>
      <c r="G21" s="38"/>
      <c r="H21" s="38"/>
      <c r="I21" s="140" t="s">
        <v>26</v>
      </c>
      <c r="J21" s="143" t="str">
        <f>IF('Rekapitulace stavby'!AN17="","",'Rekapitulace stavby'!AN17)</f>
        <v/>
      </c>
      <c r="K21" s="38"/>
      <c r="L21" s="63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</row>
    <row r="22" s="2" customFormat="1" ht="6.96" customHeight="1">
      <c r="A22" s="38"/>
      <c r="B22" s="44"/>
      <c r="C22" s="38"/>
      <c r="D22" s="38"/>
      <c r="E22" s="38"/>
      <c r="F22" s="38"/>
      <c r="G22" s="38"/>
      <c r="H22" s="38"/>
      <c r="I22" s="38"/>
      <c r="J22" s="38"/>
      <c r="K22" s="38"/>
      <c r="L22" s="63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</row>
    <row r="23" s="2" customFormat="1" ht="12" customHeight="1">
      <c r="A23" s="38"/>
      <c r="B23" s="44"/>
      <c r="C23" s="38"/>
      <c r="D23" s="140" t="s">
        <v>31</v>
      </c>
      <c r="E23" s="38"/>
      <c r="F23" s="38"/>
      <c r="G23" s="38"/>
      <c r="H23" s="38"/>
      <c r="I23" s="140" t="s">
        <v>25</v>
      </c>
      <c r="J23" s="143" t="str">
        <f>IF('Rekapitulace stavby'!AN19="","",'Rekapitulace stavby'!AN19)</f>
        <v/>
      </c>
      <c r="K23" s="38"/>
      <c r="L23" s="63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</row>
    <row r="24" s="2" customFormat="1" ht="18" customHeight="1">
      <c r="A24" s="38"/>
      <c r="B24" s="44"/>
      <c r="C24" s="38"/>
      <c r="D24" s="38"/>
      <c r="E24" s="143" t="str">
        <f>IF('Rekapitulace stavby'!E20="","",'Rekapitulace stavby'!E20)</f>
        <v xml:space="preserve"> </v>
      </c>
      <c r="F24" s="38"/>
      <c r="G24" s="38"/>
      <c r="H24" s="38"/>
      <c r="I24" s="140" t="s">
        <v>26</v>
      </c>
      <c r="J24" s="143" t="str">
        <f>IF('Rekapitulace stavby'!AN20="","",'Rekapitulace stavby'!AN20)</f>
        <v/>
      </c>
      <c r="K24" s="38"/>
      <c r="L24" s="63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</row>
    <row r="25" s="2" customFormat="1" ht="6.96" customHeight="1">
      <c r="A25" s="38"/>
      <c r="B25" s="44"/>
      <c r="C25" s="38"/>
      <c r="D25" s="38"/>
      <c r="E25" s="38"/>
      <c r="F25" s="38"/>
      <c r="G25" s="38"/>
      <c r="H25" s="38"/>
      <c r="I25" s="38"/>
      <c r="J25" s="38"/>
      <c r="K25" s="38"/>
      <c r="L25" s="63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</row>
    <row r="26" s="2" customFormat="1" ht="12" customHeight="1">
      <c r="A26" s="38"/>
      <c r="B26" s="44"/>
      <c r="C26" s="38"/>
      <c r="D26" s="140" t="s">
        <v>32</v>
      </c>
      <c r="E26" s="38"/>
      <c r="F26" s="38"/>
      <c r="G26" s="38"/>
      <c r="H26" s="38"/>
      <c r="I26" s="38"/>
      <c r="J26" s="38"/>
      <c r="K26" s="38"/>
      <c r="L26" s="63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</row>
    <row r="27" s="8" customFormat="1" ht="83.25" customHeight="1">
      <c r="A27" s="145"/>
      <c r="B27" s="146"/>
      <c r="C27" s="145"/>
      <c r="D27" s="145"/>
      <c r="E27" s="147" t="s">
        <v>103</v>
      </c>
      <c r="F27" s="147"/>
      <c r="G27" s="147"/>
      <c r="H27" s="147"/>
      <c r="I27" s="145"/>
      <c r="J27" s="145"/>
      <c r="K27" s="145"/>
      <c r="L27" s="148"/>
      <c r="S27" s="145"/>
      <c r="T27" s="145"/>
      <c r="U27" s="145"/>
      <c r="V27" s="145"/>
      <c r="W27" s="145"/>
      <c r="X27" s="145"/>
      <c r="Y27" s="145"/>
      <c r="Z27" s="145"/>
      <c r="AA27" s="145"/>
      <c r="AB27" s="145"/>
      <c r="AC27" s="145"/>
      <c r="AD27" s="145"/>
      <c r="AE27" s="145"/>
    </row>
    <row r="28" s="2" customFormat="1" ht="6.96" customHeight="1">
      <c r="A28" s="38"/>
      <c r="B28" s="44"/>
      <c r="C28" s="38"/>
      <c r="D28" s="38"/>
      <c r="E28" s="38"/>
      <c r="F28" s="38"/>
      <c r="G28" s="38"/>
      <c r="H28" s="38"/>
      <c r="I28" s="38"/>
      <c r="J28" s="38"/>
      <c r="K28" s="38"/>
      <c r="L28" s="63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</row>
    <row r="29" s="2" customFormat="1" ht="6.96" customHeight="1">
      <c r="A29" s="38"/>
      <c r="B29" s="44"/>
      <c r="C29" s="38"/>
      <c r="D29" s="149"/>
      <c r="E29" s="149"/>
      <c r="F29" s="149"/>
      <c r="G29" s="149"/>
      <c r="H29" s="149"/>
      <c r="I29" s="149"/>
      <c r="J29" s="149"/>
      <c r="K29" s="149"/>
      <c r="L29" s="63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</row>
    <row r="30" s="2" customFormat="1" ht="25.44" customHeight="1">
      <c r="A30" s="38"/>
      <c r="B30" s="44"/>
      <c r="C30" s="38"/>
      <c r="D30" s="150" t="s">
        <v>34</v>
      </c>
      <c r="E30" s="38"/>
      <c r="F30" s="38"/>
      <c r="G30" s="38"/>
      <c r="H30" s="38"/>
      <c r="I30" s="38"/>
      <c r="J30" s="151">
        <f>ROUND(J117, 2)</f>
        <v>0</v>
      </c>
      <c r="K30" s="38"/>
      <c r="L30" s="63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</row>
    <row r="31" s="2" customFormat="1" ht="6.96" customHeight="1">
      <c r="A31" s="38"/>
      <c r="B31" s="44"/>
      <c r="C31" s="38"/>
      <c r="D31" s="149"/>
      <c r="E31" s="149"/>
      <c r="F31" s="149"/>
      <c r="G31" s="149"/>
      <c r="H31" s="149"/>
      <c r="I31" s="149"/>
      <c r="J31" s="149"/>
      <c r="K31" s="149"/>
      <c r="L31" s="63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</row>
    <row r="32" s="2" customFormat="1" ht="14.4" customHeight="1">
      <c r="A32" s="38"/>
      <c r="B32" s="44"/>
      <c r="C32" s="38"/>
      <c r="D32" s="38"/>
      <c r="E32" s="38"/>
      <c r="F32" s="152" t="s">
        <v>36</v>
      </c>
      <c r="G32" s="38"/>
      <c r="H32" s="38"/>
      <c r="I32" s="152" t="s">
        <v>35</v>
      </c>
      <c r="J32" s="152" t="s">
        <v>37</v>
      </c>
      <c r="K32" s="38"/>
      <c r="L32" s="63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</row>
    <row r="33" s="2" customFormat="1" ht="14.4" customHeight="1">
      <c r="A33" s="38"/>
      <c r="B33" s="44"/>
      <c r="C33" s="38"/>
      <c r="D33" s="153" t="s">
        <v>38</v>
      </c>
      <c r="E33" s="140" t="s">
        <v>39</v>
      </c>
      <c r="F33" s="154">
        <f>ROUND((SUM(BE117:BE127)),  2)</f>
        <v>0</v>
      </c>
      <c r="G33" s="38"/>
      <c r="H33" s="38"/>
      <c r="I33" s="155">
        <v>0.20999999999999999</v>
      </c>
      <c r="J33" s="154">
        <f>ROUND(((SUM(BE117:BE127))*I33),  2)</f>
        <v>0</v>
      </c>
      <c r="K33" s="38"/>
      <c r="L33" s="63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</row>
    <row r="34" s="2" customFormat="1" ht="14.4" customHeight="1">
      <c r="A34" s="38"/>
      <c r="B34" s="44"/>
      <c r="C34" s="38"/>
      <c r="D34" s="38"/>
      <c r="E34" s="140" t="s">
        <v>40</v>
      </c>
      <c r="F34" s="154">
        <f>ROUND((SUM(BF117:BF127)),  2)</f>
        <v>0</v>
      </c>
      <c r="G34" s="38"/>
      <c r="H34" s="38"/>
      <c r="I34" s="155">
        <v>0.14999999999999999</v>
      </c>
      <c r="J34" s="154">
        <f>ROUND(((SUM(BF117:BF127))*I34),  2)</f>
        <v>0</v>
      </c>
      <c r="K34" s="38"/>
      <c r="L34" s="63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</row>
    <row r="35" hidden="1" s="2" customFormat="1" ht="14.4" customHeight="1">
      <c r="A35" s="38"/>
      <c r="B35" s="44"/>
      <c r="C35" s="38"/>
      <c r="D35" s="38"/>
      <c r="E35" s="140" t="s">
        <v>41</v>
      </c>
      <c r="F35" s="154">
        <f>ROUND((SUM(BG117:BG127)),  2)</f>
        <v>0</v>
      </c>
      <c r="G35" s="38"/>
      <c r="H35" s="38"/>
      <c r="I35" s="155">
        <v>0.20999999999999999</v>
      </c>
      <c r="J35" s="154">
        <f>0</f>
        <v>0</v>
      </c>
      <c r="K35" s="38"/>
      <c r="L35" s="63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</row>
    <row r="36" hidden="1" s="2" customFormat="1" ht="14.4" customHeight="1">
      <c r="A36" s="38"/>
      <c r="B36" s="44"/>
      <c r="C36" s="38"/>
      <c r="D36" s="38"/>
      <c r="E36" s="140" t="s">
        <v>42</v>
      </c>
      <c r="F36" s="154">
        <f>ROUND((SUM(BH117:BH127)),  2)</f>
        <v>0</v>
      </c>
      <c r="G36" s="38"/>
      <c r="H36" s="38"/>
      <c r="I36" s="155">
        <v>0.14999999999999999</v>
      </c>
      <c r="J36" s="154">
        <f>0</f>
        <v>0</v>
      </c>
      <c r="K36" s="38"/>
      <c r="L36" s="63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</row>
    <row r="37" hidden="1" s="2" customFormat="1" ht="14.4" customHeight="1">
      <c r="A37" s="38"/>
      <c r="B37" s="44"/>
      <c r="C37" s="38"/>
      <c r="D37" s="38"/>
      <c r="E37" s="140" t="s">
        <v>43</v>
      </c>
      <c r="F37" s="154">
        <f>ROUND((SUM(BI117:BI127)),  2)</f>
        <v>0</v>
      </c>
      <c r="G37" s="38"/>
      <c r="H37" s="38"/>
      <c r="I37" s="155">
        <v>0</v>
      </c>
      <c r="J37" s="154">
        <f>0</f>
        <v>0</v>
      </c>
      <c r="K37" s="38"/>
      <c r="L37" s="63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</row>
    <row r="38" s="2" customFormat="1" ht="6.96" customHeight="1">
      <c r="A38" s="38"/>
      <c r="B38" s="44"/>
      <c r="C38" s="38"/>
      <c r="D38" s="38"/>
      <c r="E38" s="38"/>
      <c r="F38" s="38"/>
      <c r="G38" s="38"/>
      <c r="H38" s="38"/>
      <c r="I38" s="38"/>
      <c r="J38" s="38"/>
      <c r="K38" s="38"/>
      <c r="L38" s="63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</row>
    <row r="39" s="2" customFormat="1" ht="25.44" customHeight="1">
      <c r="A39" s="38"/>
      <c r="B39" s="44"/>
      <c r="C39" s="156"/>
      <c r="D39" s="157" t="s">
        <v>44</v>
      </c>
      <c r="E39" s="158"/>
      <c r="F39" s="158"/>
      <c r="G39" s="159" t="s">
        <v>45</v>
      </c>
      <c r="H39" s="160" t="s">
        <v>46</v>
      </c>
      <c r="I39" s="158"/>
      <c r="J39" s="161">
        <f>SUM(J30:J37)</f>
        <v>0</v>
      </c>
      <c r="K39" s="162"/>
      <c r="L39" s="63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</row>
    <row r="40" s="2" customFormat="1" ht="14.4" customHeight="1">
      <c r="A40" s="38"/>
      <c r="B40" s="44"/>
      <c r="C40" s="38"/>
      <c r="D40" s="38"/>
      <c r="E40" s="38"/>
      <c r="F40" s="38"/>
      <c r="G40" s="38"/>
      <c r="H40" s="38"/>
      <c r="I40" s="38"/>
      <c r="J40" s="38"/>
      <c r="K40" s="38"/>
      <c r="L40" s="63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</row>
    <row r="41" s="1" customFormat="1" ht="14.4" customHeight="1">
      <c r="B41" s="20"/>
      <c r="L41" s="20"/>
    </row>
    <row r="42" s="1" customFormat="1" ht="14.4" customHeight="1">
      <c r="B42" s="20"/>
      <c r="L42" s="20"/>
    </row>
    <row r="43" s="1" customFormat="1" ht="14.4" customHeight="1">
      <c r="B43" s="20"/>
      <c r="L43" s="20"/>
    </row>
    <row r="44" s="1" customFormat="1" ht="14.4" customHeight="1">
      <c r="B44" s="20"/>
      <c r="L44" s="20"/>
    </row>
    <row r="45" s="1" customFormat="1" ht="14.4" customHeight="1">
      <c r="B45" s="20"/>
      <c r="L45" s="20"/>
    </row>
    <row r="46" s="1" customFormat="1" ht="14.4" customHeight="1">
      <c r="B46" s="20"/>
      <c r="L46" s="20"/>
    </row>
    <row r="47" s="1" customFormat="1" ht="14.4" customHeight="1">
      <c r="B47" s="20"/>
      <c r="L47" s="20"/>
    </row>
    <row r="48" s="1" customFormat="1" ht="14.4" customHeight="1">
      <c r="B48" s="20"/>
      <c r="L48" s="20"/>
    </row>
    <row r="49" s="1" customFormat="1" ht="14.4" customHeight="1">
      <c r="B49" s="20"/>
      <c r="L49" s="20"/>
    </row>
    <row r="50" s="2" customFormat="1" ht="14.4" customHeight="1">
      <c r="B50" s="63"/>
      <c r="D50" s="163" t="s">
        <v>47</v>
      </c>
      <c r="E50" s="164"/>
      <c r="F50" s="164"/>
      <c r="G50" s="163" t="s">
        <v>48</v>
      </c>
      <c r="H50" s="164"/>
      <c r="I50" s="164"/>
      <c r="J50" s="164"/>
      <c r="K50" s="164"/>
      <c r="L50" s="63"/>
    </row>
    <row r="51">
      <c r="B51" s="20"/>
      <c r="L51" s="20"/>
    </row>
    <row r="52">
      <c r="B52" s="20"/>
      <c r="L52" s="20"/>
    </row>
    <row r="53">
      <c r="B53" s="20"/>
      <c r="L53" s="20"/>
    </row>
    <row r="54">
      <c r="B54" s="20"/>
      <c r="L54" s="20"/>
    </row>
    <row r="55">
      <c r="B55" s="20"/>
      <c r="L55" s="20"/>
    </row>
    <row r="56">
      <c r="B56" s="20"/>
      <c r="L56" s="20"/>
    </row>
    <row r="57">
      <c r="B57" s="20"/>
      <c r="L57" s="20"/>
    </row>
    <row r="58">
      <c r="B58" s="20"/>
      <c r="L58" s="20"/>
    </row>
    <row r="59">
      <c r="B59" s="20"/>
      <c r="L59" s="20"/>
    </row>
    <row r="60">
      <c r="B60" s="20"/>
      <c r="L60" s="20"/>
    </row>
    <row r="61" s="2" customFormat="1">
      <c r="A61" s="38"/>
      <c r="B61" s="44"/>
      <c r="C61" s="38"/>
      <c r="D61" s="165" t="s">
        <v>49</v>
      </c>
      <c r="E61" s="166"/>
      <c r="F61" s="167" t="s">
        <v>50</v>
      </c>
      <c r="G61" s="165" t="s">
        <v>49</v>
      </c>
      <c r="H61" s="166"/>
      <c r="I61" s="166"/>
      <c r="J61" s="168" t="s">
        <v>50</v>
      </c>
      <c r="K61" s="166"/>
      <c r="L61" s="63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</row>
    <row r="62">
      <c r="B62" s="20"/>
      <c r="L62" s="20"/>
    </row>
    <row r="63">
      <c r="B63" s="20"/>
      <c r="L63" s="20"/>
    </row>
    <row r="64">
      <c r="B64" s="20"/>
      <c r="L64" s="20"/>
    </row>
    <row r="65" s="2" customFormat="1">
      <c r="A65" s="38"/>
      <c r="B65" s="44"/>
      <c r="C65" s="38"/>
      <c r="D65" s="163" t="s">
        <v>51</v>
      </c>
      <c r="E65" s="169"/>
      <c r="F65" s="169"/>
      <c r="G65" s="163" t="s">
        <v>52</v>
      </c>
      <c r="H65" s="169"/>
      <c r="I65" s="169"/>
      <c r="J65" s="169"/>
      <c r="K65" s="169"/>
      <c r="L65" s="63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</row>
    <row r="66">
      <c r="B66" s="20"/>
      <c r="L66" s="20"/>
    </row>
    <row r="67">
      <c r="B67" s="20"/>
      <c r="L67" s="20"/>
    </row>
    <row r="68">
      <c r="B68" s="20"/>
      <c r="L68" s="20"/>
    </row>
    <row r="69">
      <c r="B69" s="20"/>
      <c r="L69" s="20"/>
    </row>
    <row r="70">
      <c r="B70" s="20"/>
      <c r="L70" s="20"/>
    </row>
    <row r="71">
      <c r="B71" s="20"/>
      <c r="L71" s="20"/>
    </row>
    <row r="72">
      <c r="B72" s="20"/>
      <c r="L72" s="20"/>
    </row>
    <row r="73">
      <c r="B73" s="20"/>
      <c r="L73" s="20"/>
    </row>
    <row r="74">
      <c r="B74" s="20"/>
      <c r="L74" s="20"/>
    </row>
    <row r="75">
      <c r="B75" s="20"/>
      <c r="L75" s="20"/>
    </row>
    <row r="76" s="2" customFormat="1">
      <c r="A76" s="38"/>
      <c r="B76" s="44"/>
      <c r="C76" s="38"/>
      <c r="D76" s="165" t="s">
        <v>49</v>
      </c>
      <c r="E76" s="166"/>
      <c r="F76" s="167" t="s">
        <v>50</v>
      </c>
      <c r="G76" s="165" t="s">
        <v>49</v>
      </c>
      <c r="H76" s="166"/>
      <c r="I76" s="166"/>
      <c r="J76" s="168" t="s">
        <v>50</v>
      </c>
      <c r="K76" s="166"/>
      <c r="L76" s="63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</row>
    <row r="77" s="2" customFormat="1" ht="14.4" customHeight="1">
      <c r="A77" s="38"/>
      <c r="B77" s="170"/>
      <c r="C77" s="171"/>
      <c r="D77" s="171"/>
      <c r="E77" s="171"/>
      <c r="F77" s="171"/>
      <c r="G77" s="171"/>
      <c r="H77" s="171"/>
      <c r="I77" s="171"/>
      <c r="J77" s="171"/>
      <c r="K77" s="171"/>
      <c r="L77" s="63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</row>
    <row r="81" s="2" customFormat="1" ht="6.96" customHeight="1">
      <c r="A81" s="38"/>
      <c r="B81" s="172"/>
      <c r="C81" s="173"/>
      <c r="D81" s="173"/>
      <c r="E81" s="173"/>
      <c r="F81" s="173"/>
      <c r="G81" s="173"/>
      <c r="H81" s="173"/>
      <c r="I81" s="173"/>
      <c r="J81" s="173"/>
      <c r="K81" s="173"/>
      <c r="L81" s="63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</row>
    <row r="82" s="2" customFormat="1" ht="24.96" customHeight="1">
      <c r="A82" s="38"/>
      <c r="B82" s="39"/>
      <c r="C82" s="23" t="s">
        <v>104</v>
      </c>
      <c r="D82" s="40"/>
      <c r="E82" s="40"/>
      <c r="F82" s="40"/>
      <c r="G82" s="40"/>
      <c r="H82" s="40"/>
      <c r="I82" s="40"/>
      <c r="J82" s="40"/>
      <c r="K82" s="40"/>
      <c r="L82" s="63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</row>
    <row r="83" s="2" customFormat="1" ht="6.96" customHeight="1">
      <c r="A83" s="38"/>
      <c r="B83" s="39"/>
      <c r="C83" s="40"/>
      <c r="D83" s="40"/>
      <c r="E83" s="40"/>
      <c r="F83" s="40"/>
      <c r="G83" s="40"/>
      <c r="H83" s="40"/>
      <c r="I83" s="40"/>
      <c r="J83" s="40"/>
      <c r="K83" s="40"/>
      <c r="L83" s="63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</row>
    <row r="84" s="2" customFormat="1" ht="12" customHeight="1">
      <c r="A84" s="38"/>
      <c r="B84" s="39"/>
      <c r="C84" s="32" t="s">
        <v>16</v>
      </c>
      <c r="D84" s="40"/>
      <c r="E84" s="40"/>
      <c r="F84" s="40"/>
      <c r="G84" s="40"/>
      <c r="H84" s="40"/>
      <c r="I84" s="40"/>
      <c r="J84" s="40"/>
      <c r="K84" s="40"/>
      <c r="L84" s="63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</row>
    <row r="85" s="2" customFormat="1" ht="16.5" customHeight="1">
      <c r="A85" s="38"/>
      <c r="B85" s="39"/>
      <c r="C85" s="40"/>
      <c r="D85" s="40"/>
      <c r="E85" s="174" t="str">
        <f>E7</f>
        <v>ZŠ Husova</v>
      </c>
      <c r="F85" s="32"/>
      <c r="G85" s="32"/>
      <c r="H85" s="32"/>
      <c r="I85" s="40"/>
      <c r="J85" s="40"/>
      <c r="K85" s="40"/>
      <c r="L85" s="63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</row>
    <row r="86" s="2" customFormat="1" ht="12" customHeight="1">
      <c r="A86" s="38"/>
      <c r="B86" s="39"/>
      <c r="C86" s="32" t="s">
        <v>101</v>
      </c>
      <c r="D86" s="40"/>
      <c r="E86" s="40"/>
      <c r="F86" s="40"/>
      <c r="G86" s="40"/>
      <c r="H86" s="40"/>
      <c r="I86" s="40"/>
      <c r="J86" s="40"/>
      <c r="K86" s="40"/>
      <c r="L86" s="63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</row>
    <row r="87" s="2" customFormat="1" ht="16.5" customHeight="1">
      <c r="A87" s="38"/>
      <c r="B87" s="39"/>
      <c r="C87" s="40"/>
      <c r="D87" s="40"/>
      <c r="E87" s="76" t="str">
        <f>E9</f>
        <v>INT01 - Interier - část 1.</v>
      </c>
      <c r="F87" s="40"/>
      <c r="G87" s="40"/>
      <c r="H87" s="40"/>
      <c r="I87" s="40"/>
      <c r="J87" s="40"/>
      <c r="K87" s="40"/>
      <c r="L87" s="63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</row>
    <row r="88" s="2" customFormat="1" ht="6.96" customHeight="1">
      <c r="A88" s="38"/>
      <c r="B88" s="39"/>
      <c r="C88" s="40"/>
      <c r="D88" s="40"/>
      <c r="E88" s="40"/>
      <c r="F88" s="40"/>
      <c r="G88" s="40"/>
      <c r="H88" s="40"/>
      <c r="I88" s="40"/>
      <c r="J88" s="40"/>
      <c r="K88" s="40"/>
      <c r="L88" s="63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</row>
    <row r="89" s="2" customFormat="1" ht="12" customHeight="1">
      <c r="A89" s="38"/>
      <c r="B89" s="39"/>
      <c r="C89" s="32" t="s">
        <v>20</v>
      </c>
      <c r="D89" s="40"/>
      <c r="E89" s="40"/>
      <c r="F89" s="27" t="str">
        <f>F12</f>
        <v xml:space="preserve"> </v>
      </c>
      <c r="G89" s="40"/>
      <c r="H89" s="40"/>
      <c r="I89" s="32" t="s">
        <v>22</v>
      </c>
      <c r="J89" s="79" t="str">
        <f>IF(J12="","",J12)</f>
        <v>30. 1. 2022</v>
      </c>
      <c r="K89" s="40"/>
      <c r="L89" s="63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</row>
    <row r="90" s="2" customFormat="1" ht="6.96" customHeight="1">
      <c r="A90" s="38"/>
      <c r="B90" s="39"/>
      <c r="C90" s="40"/>
      <c r="D90" s="40"/>
      <c r="E90" s="40"/>
      <c r="F90" s="40"/>
      <c r="G90" s="40"/>
      <c r="H90" s="40"/>
      <c r="I90" s="40"/>
      <c r="J90" s="40"/>
      <c r="K90" s="40"/>
      <c r="L90" s="63"/>
      <c r="S90" s="38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</row>
    <row r="91" s="2" customFormat="1" ht="15.15" customHeight="1">
      <c r="A91" s="38"/>
      <c r="B91" s="39"/>
      <c r="C91" s="32" t="s">
        <v>24</v>
      </c>
      <c r="D91" s="40"/>
      <c r="E91" s="40"/>
      <c r="F91" s="27" t="str">
        <f>E15</f>
        <v xml:space="preserve"> </v>
      </c>
      <c r="G91" s="40"/>
      <c r="H91" s="40"/>
      <c r="I91" s="32" t="s">
        <v>29</v>
      </c>
      <c r="J91" s="36" t="str">
        <f>E21</f>
        <v xml:space="preserve"> </v>
      </c>
      <c r="K91" s="40"/>
      <c r="L91" s="63"/>
      <c r="S91" s="38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</row>
    <row r="92" s="2" customFormat="1" ht="15.15" customHeight="1">
      <c r="A92" s="38"/>
      <c r="B92" s="39"/>
      <c r="C92" s="32" t="s">
        <v>27</v>
      </c>
      <c r="D92" s="40"/>
      <c r="E92" s="40"/>
      <c r="F92" s="27" t="str">
        <f>IF(E18="","",E18)</f>
        <v>Vyplň údaj</v>
      </c>
      <c r="G92" s="40"/>
      <c r="H92" s="40"/>
      <c r="I92" s="32" t="s">
        <v>31</v>
      </c>
      <c r="J92" s="36" t="str">
        <f>E24</f>
        <v xml:space="preserve"> </v>
      </c>
      <c r="K92" s="40"/>
      <c r="L92" s="63"/>
      <c r="S92" s="38"/>
      <c r="T92" s="38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</row>
    <row r="93" s="2" customFormat="1" ht="10.32" customHeight="1">
      <c r="A93" s="38"/>
      <c r="B93" s="39"/>
      <c r="C93" s="40"/>
      <c r="D93" s="40"/>
      <c r="E93" s="40"/>
      <c r="F93" s="40"/>
      <c r="G93" s="40"/>
      <c r="H93" s="40"/>
      <c r="I93" s="40"/>
      <c r="J93" s="40"/>
      <c r="K93" s="40"/>
      <c r="L93" s="63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</row>
    <row r="94" s="2" customFormat="1" ht="29.28" customHeight="1">
      <c r="A94" s="38"/>
      <c r="B94" s="39"/>
      <c r="C94" s="175" t="s">
        <v>105</v>
      </c>
      <c r="D94" s="176"/>
      <c r="E94" s="176"/>
      <c r="F94" s="176"/>
      <c r="G94" s="176"/>
      <c r="H94" s="176"/>
      <c r="I94" s="176"/>
      <c r="J94" s="177" t="s">
        <v>106</v>
      </c>
      <c r="K94" s="176"/>
      <c r="L94" s="63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</row>
    <row r="95" s="2" customFormat="1" ht="10.32" customHeight="1">
      <c r="A95" s="38"/>
      <c r="B95" s="39"/>
      <c r="C95" s="40"/>
      <c r="D95" s="40"/>
      <c r="E95" s="40"/>
      <c r="F95" s="40"/>
      <c r="G95" s="40"/>
      <c r="H95" s="40"/>
      <c r="I95" s="40"/>
      <c r="J95" s="40"/>
      <c r="K95" s="40"/>
      <c r="L95" s="63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</row>
    <row r="96" s="2" customFormat="1" ht="22.8" customHeight="1">
      <c r="A96" s="38"/>
      <c r="B96" s="39"/>
      <c r="C96" s="178" t="s">
        <v>107</v>
      </c>
      <c r="D96" s="40"/>
      <c r="E96" s="40"/>
      <c r="F96" s="40"/>
      <c r="G96" s="40"/>
      <c r="H96" s="40"/>
      <c r="I96" s="40"/>
      <c r="J96" s="110">
        <f>J117</f>
        <v>0</v>
      </c>
      <c r="K96" s="40"/>
      <c r="L96" s="63"/>
      <c r="S96" s="38"/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  <c r="AU96" s="17" t="s">
        <v>108</v>
      </c>
    </row>
    <row r="97" s="9" customFormat="1" ht="24.96" customHeight="1">
      <c r="A97" s="9"/>
      <c r="B97" s="179"/>
      <c r="C97" s="180"/>
      <c r="D97" s="181" t="s">
        <v>654</v>
      </c>
      <c r="E97" s="182"/>
      <c r="F97" s="182"/>
      <c r="G97" s="182"/>
      <c r="H97" s="182"/>
      <c r="I97" s="182"/>
      <c r="J97" s="183">
        <f>J118</f>
        <v>0</v>
      </c>
      <c r="K97" s="180"/>
      <c r="L97" s="184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2" customFormat="1" ht="21.84" customHeight="1">
      <c r="A98" s="38"/>
      <c r="B98" s="39"/>
      <c r="C98" s="40"/>
      <c r="D98" s="40"/>
      <c r="E98" s="40"/>
      <c r="F98" s="40"/>
      <c r="G98" s="40"/>
      <c r="H98" s="40"/>
      <c r="I98" s="40"/>
      <c r="J98" s="40"/>
      <c r="K98" s="40"/>
      <c r="L98" s="63"/>
      <c r="S98" s="38"/>
      <c r="T98" s="38"/>
      <c r="U98" s="38"/>
      <c r="V98" s="38"/>
      <c r="W98" s="38"/>
      <c r="X98" s="38"/>
      <c r="Y98" s="38"/>
      <c r="Z98" s="38"/>
      <c r="AA98" s="38"/>
      <c r="AB98" s="38"/>
      <c r="AC98" s="38"/>
      <c r="AD98" s="38"/>
      <c r="AE98" s="38"/>
    </row>
    <row r="99" s="2" customFormat="1" ht="6.96" customHeight="1">
      <c r="A99" s="38"/>
      <c r="B99" s="66"/>
      <c r="C99" s="67"/>
      <c r="D99" s="67"/>
      <c r="E99" s="67"/>
      <c r="F99" s="67"/>
      <c r="G99" s="67"/>
      <c r="H99" s="67"/>
      <c r="I99" s="67"/>
      <c r="J99" s="67"/>
      <c r="K99" s="67"/>
      <c r="L99" s="63"/>
      <c r="S99" s="38"/>
      <c r="T99" s="38"/>
      <c r="U99" s="38"/>
      <c r="V99" s="38"/>
      <c r="W99" s="38"/>
      <c r="X99" s="38"/>
      <c r="Y99" s="38"/>
      <c r="Z99" s="38"/>
      <c r="AA99" s="38"/>
      <c r="AB99" s="38"/>
      <c r="AC99" s="38"/>
      <c r="AD99" s="38"/>
      <c r="AE99" s="38"/>
    </row>
    <row r="103" s="2" customFormat="1" ht="6.96" customHeight="1">
      <c r="A103" s="38"/>
      <c r="B103" s="68"/>
      <c r="C103" s="69"/>
      <c r="D103" s="69"/>
      <c r="E103" s="69"/>
      <c r="F103" s="69"/>
      <c r="G103" s="69"/>
      <c r="H103" s="69"/>
      <c r="I103" s="69"/>
      <c r="J103" s="69"/>
      <c r="K103" s="69"/>
      <c r="L103" s="63"/>
      <c r="S103" s="38"/>
      <c r="T103" s="38"/>
      <c r="U103" s="38"/>
      <c r="V103" s="38"/>
      <c r="W103" s="38"/>
      <c r="X103" s="38"/>
      <c r="Y103" s="38"/>
      <c r="Z103" s="38"/>
      <c r="AA103" s="38"/>
      <c r="AB103" s="38"/>
      <c r="AC103" s="38"/>
      <c r="AD103" s="38"/>
      <c r="AE103" s="38"/>
    </row>
    <row r="104" s="2" customFormat="1" ht="24.96" customHeight="1">
      <c r="A104" s="38"/>
      <c r="B104" s="39"/>
      <c r="C104" s="23" t="s">
        <v>117</v>
      </c>
      <c r="D104" s="40"/>
      <c r="E104" s="40"/>
      <c r="F104" s="40"/>
      <c r="G104" s="40"/>
      <c r="H104" s="40"/>
      <c r="I104" s="40"/>
      <c r="J104" s="40"/>
      <c r="K104" s="40"/>
      <c r="L104" s="63"/>
      <c r="S104" s="38"/>
      <c r="T104" s="38"/>
      <c r="U104" s="38"/>
      <c r="V104" s="38"/>
      <c r="W104" s="38"/>
      <c r="X104" s="38"/>
      <c r="Y104" s="38"/>
      <c r="Z104" s="38"/>
      <c r="AA104" s="38"/>
      <c r="AB104" s="38"/>
      <c r="AC104" s="38"/>
      <c r="AD104" s="38"/>
      <c r="AE104" s="38"/>
    </row>
    <row r="105" s="2" customFormat="1" ht="6.96" customHeight="1">
      <c r="A105" s="38"/>
      <c r="B105" s="39"/>
      <c r="C105" s="40"/>
      <c r="D105" s="40"/>
      <c r="E105" s="40"/>
      <c r="F105" s="40"/>
      <c r="G105" s="40"/>
      <c r="H105" s="40"/>
      <c r="I105" s="40"/>
      <c r="J105" s="40"/>
      <c r="K105" s="40"/>
      <c r="L105" s="63"/>
      <c r="S105" s="38"/>
      <c r="T105" s="38"/>
      <c r="U105" s="38"/>
      <c r="V105" s="38"/>
      <c r="W105" s="38"/>
      <c r="X105" s="38"/>
      <c r="Y105" s="38"/>
      <c r="Z105" s="38"/>
      <c r="AA105" s="38"/>
      <c r="AB105" s="38"/>
      <c r="AC105" s="38"/>
      <c r="AD105" s="38"/>
      <c r="AE105" s="38"/>
    </row>
    <row r="106" s="2" customFormat="1" ht="12" customHeight="1">
      <c r="A106" s="38"/>
      <c r="B106" s="39"/>
      <c r="C106" s="32" t="s">
        <v>16</v>
      </c>
      <c r="D106" s="40"/>
      <c r="E106" s="40"/>
      <c r="F106" s="40"/>
      <c r="G106" s="40"/>
      <c r="H106" s="40"/>
      <c r="I106" s="40"/>
      <c r="J106" s="40"/>
      <c r="K106" s="40"/>
      <c r="L106" s="63"/>
      <c r="S106" s="38"/>
      <c r="T106" s="38"/>
      <c r="U106" s="38"/>
      <c r="V106" s="38"/>
      <c r="W106" s="38"/>
      <c r="X106" s="38"/>
      <c r="Y106" s="38"/>
      <c r="Z106" s="38"/>
      <c r="AA106" s="38"/>
      <c r="AB106" s="38"/>
      <c r="AC106" s="38"/>
      <c r="AD106" s="38"/>
      <c r="AE106" s="38"/>
    </row>
    <row r="107" s="2" customFormat="1" ht="16.5" customHeight="1">
      <c r="A107" s="38"/>
      <c r="B107" s="39"/>
      <c r="C107" s="40"/>
      <c r="D107" s="40"/>
      <c r="E107" s="174" t="str">
        <f>E7</f>
        <v>ZŠ Husova</v>
      </c>
      <c r="F107" s="32"/>
      <c r="G107" s="32"/>
      <c r="H107" s="32"/>
      <c r="I107" s="40"/>
      <c r="J107" s="40"/>
      <c r="K107" s="40"/>
      <c r="L107" s="63"/>
      <c r="S107" s="38"/>
      <c r="T107" s="38"/>
      <c r="U107" s="38"/>
      <c r="V107" s="38"/>
      <c r="W107" s="38"/>
      <c r="X107" s="38"/>
      <c r="Y107" s="38"/>
      <c r="Z107" s="38"/>
      <c r="AA107" s="38"/>
      <c r="AB107" s="38"/>
      <c r="AC107" s="38"/>
      <c r="AD107" s="38"/>
      <c r="AE107" s="38"/>
    </row>
    <row r="108" s="2" customFormat="1" ht="12" customHeight="1">
      <c r="A108" s="38"/>
      <c r="B108" s="39"/>
      <c r="C108" s="32" t="s">
        <v>101</v>
      </c>
      <c r="D108" s="40"/>
      <c r="E108" s="40"/>
      <c r="F108" s="40"/>
      <c r="G108" s="40"/>
      <c r="H108" s="40"/>
      <c r="I108" s="40"/>
      <c r="J108" s="40"/>
      <c r="K108" s="40"/>
      <c r="L108" s="63"/>
      <c r="S108" s="38"/>
      <c r="T108" s="38"/>
      <c r="U108" s="38"/>
      <c r="V108" s="38"/>
      <c r="W108" s="38"/>
      <c r="X108" s="38"/>
      <c r="Y108" s="38"/>
      <c r="Z108" s="38"/>
      <c r="AA108" s="38"/>
      <c r="AB108" s="38"/>
      <c r="AC108" s="38"/>
      <c r="AD108" s="38"/>
      <c r="AE108" s="38"/>
    </row>
    <row r="109" s="2" customFormat="1" ht="16.5" customHeight="1">
      <c r="A109" s="38"/>
      <c r="B109" s="39"/>
      <c r="C109" s="40"/>
      <c r="D109" s="40"/>
      <c r="E109" s="76" t="str">
        <f>E9</f>
        <v>INT01 - Interier - část 1.</v>
      </c>
      <c r="F109" s="40"/>
      <c r="G109" s="40"/>
      <c r="H109" s="40"/>
      <c r="I109" s="40"/>
      <c r="J109" s="40"/>
      <c r="K109" s="40"/>
      <c r="L109" s="63"/>
      <c r="S109" s="38"/>
      <c r="T109" s="38"/>
      <c r="U109" s="38"/>
      <c r="V109" s="38"/>
      <c r="W109" s="38"/>
      <c r="X109" s="38"/>
      <c r="Y109" s="38"/>
      <c r="Z109" s="38"/>
      <c r="AA109" s="38"/>
      <c r="AB109" s="38"/>
      <c r="AC109" s="38"/>
      <c r="AD109" s="38"/>
      <c r="AE109" s="38"/>
    </row>
    <row r="110" s="2" customFormat="1" ht="6.96" customHeight="1">
      <c r="A110" s="38"/>
      <c r="B110" s="39"/>
      <c r="C110" s="40"/>
      <c r="D110" s="40"/>
      <c r="E110" s="40"/>
      <c r="F110" s="40"/>
      <c r="G110" s="40"/>
      <c r="H110" s="40"/>
      <c r="I110" s="40"/>
      <c r="J110" s="40"/>
      <c r="K110" s="40"/>
      <c r="L110" s="63"/>
      <c r="S110" s="38"/>
      <c r="T110" s="38"/>
      <c r="U110" s="38"/>
      <c r="V110" s="38"/>
      <c r="W110" s="38"/>
      <c r="X110" s="38"/>
      <c r="Y110" s="38"/>
      <c r="Z110" s="38"/>
      <c r="AA110" s="38"/>
      <c r="AB110" s="38"/>
      <c r="AC110" s="38"/>
      <c r="AD110" s="38"/>
      <c r="AE110" s="38"/>
    </row>
    <row r="111" s="2" customFormat="1" ht="12" customHeight="1">
      <c r="A111" s="38"/>
      <c r="B111" s="39"/>
      <c r="C111" s="32" t="s">
        <v>20</v>
      </c>
      <c r="D111" s="40"/>
      <c r="E111" s="40"/>
      <c r="F111" s="27" t="str">
        <f>F12</f>
        <v xml:space="preserve"> </v>
      </c>
      <c r="G111" s="40"/>
      <c r="H111" s="40"/>
      <c r="I111" s="32" t="s">
        <v>22</v>
      </c>
      <c r="J111" s="79" t="str">
        <f>IF(J12="","",J12)</f>
        <v>30. 1. 2022</v>
      </c>
      <c r="K111" s="40"/>
      <c r="L111" s="63"/>
      <c r="S111" s="38"/>
      <c r="T111" s="38"/>
      <c r="U111" s="38"/>
      <c r="V111" s="38"/>
      <c r="W111" s="38"/>
      <c r="X111" s="38"/>
      <c r="Y111" s="38"/>
      <c r="Z111" s="38"/>
      <c r="AA111" s="38"/>
      <c r="AB111" s="38"/>
      <c r="AC111" s="38"/>
      <c r="AD111" s="38"/>
      <c r="AE111" s="38"/>
    </row>
    <row r="112" s="2" customFormat="1" ht="6.96" customHeight="1">
      <c r="A112" s="38"/>
      <c r="B112" s="39"/>
      <c r="C112" s="40"/>
      <c r="D112" s="40"/>
      <c r="E112" s="40"/>
      <c r="F112" s="40"/>
      <c r="G112" s="40"/>
      <c r="H112" s="40"/>
      <c r="I112" s="40"/>
      <c r="J112" s="40"/>
      <c r="K112" s="40"/>
      <c r="L112" s="63"/>
      <c r="S112" s="38"/>
      <c r="T112" s="38"/>
      <c r="U112" s="38"/>
      <c r="V112" s="38"/>
      <c r="W112" s="38"/>
      <c r="X112" s="38"/>
      <c r="Y112" s="38"/>
      <c r="Z112" s="38"/>
      <c r="AA112" s="38"/>
      <c r="AB112" s="38"/>
      <c r="AC112" s="38"/>
      <c r="AD112" s="38"/>
      <c r="AE112" s="38"/>
    </row>
    <row r="113" s="2" customFormat="1" ht="15.15" customHeight="1">
      <c r="A113" s="38"/>
      <c r="B113" s="39"/>
      <c r="C113" s="32" t="s">
        <v>24</v>
      </c>
      <c r="D113" s="40"/>
      <c r="E113" s="40"/>
      <c r="F113" s="27" t="str">
        <f>E15</f>
        <v xml:space="preserve"> </v>
      </c>
      <c r="G113" s="40"/>
      <c r="H113" s="40"/>
      <c r="I113" s="32" t="s">
        <v>29</v>
      </c>
      <c r="J113" s="36" t="str">
        <f>E21</f>
        <v xml:space="preserve"> </v>
      </c>
      <c r="K113" s="40"/>
      <c r="L113" s="63"/>
      <c r="S113" s="38"/>
      <c r="T113" s="38"/>
      <c r="U113" s="38"/>
      <c r="V113" s="38"/>
      <c r="W113" s="38"/>
      <c r="X113" s="38"/>
      <c r="Y113" s="38"/>
      <c r="Z113" s="38"/>
      <c r="AA113" s="38"/>
      <c r="AB113" s="38"/>
      <c r="AC113" s="38"/>
      <c r="AD113" s="38"/>
      <c r="AE113" s="38"/>
    </row>
    <row r="114" s="2" customFormat="1" ht="15.15" customHeight="1">
      <c r="A114" s="38"/>
      <c r="B114" s="39"/>
      <c r="C114" s="32" t="s">
        <v>27</v>
      </c>
      <c r="D114" s="40"/>
      <c r="E114" s="40"/>
      <c r="F114" s="27" t="str">
        <f>IF(E18="","",E18)</f>
        <v>Vyplň údaj</v>
      </c>
      <c r="G114" s="40"/>
      <c r="H114" s="40"/>
      <c r="I114" s="32" t="s">
        <v>31</v>
      </c>
      <c r="J114" s="36" t="str">
        <f>E24</f>
        <v xml:space="preserve"> </v>
      </c>
      <c r="K114" s="40"/>
      <c r="L114" s="63"/>
      <c r="S114" s="38"/>
      <c r="T114" s="38"/>
      <c r="U114" s="38"/>
      <c r="V114" s="38"/>
      <c r="W114" s="38"/>
      <c r="X114" s="38"/>
      <c r="Y114" s="38"/>
      <c r="Z114" s="38"/>
      <c r="AA114" s="38"/>
      <c r="AB114" s="38"/>
      <c r="AC114" s="38"/>
      <c r="AD114" s="38"/>
      <c r="AE114" s="38"/>
    </row>
    <row r="115" s="2" customFormat="1" ht="10.32" customHeight="1">
      <c r="A115" s="38"/>
      <c r="B115" s="39"/>
      <c r="C115" s="40"/>
      <c r="D115" s="40"/>
      <c r="E115" s="40"/>
      <c r="F115" s="40"/>
      <c r="G115" s="40"/>
      <c r="H115" s="40"/>
      <c r="I115" s="40"/>
      <c r="J115" s="40"/>
      <c r="K115" s="40"/>
      <c r="L115" s="63"/>
      <c r="S115" s="38"/>
      <c r="T115" s="38"/>
      <c r="U115" s="38"/>
      <c r="V115" s="38"/>
      <c r="W115" s="38"/>
      <c r="X115" s="38"/>
      <c r="Y115" s="38"/>
      <c r="Z115" s="38"/>
      <c r="AA115" s="38"/>
      <c r="AB115" s="38"/>
      <c r="AC115" s="38"/>
      <c r="AD115" s="38"/>
      <c r="AE115" s="38"/>
    </row>
    <row r="116" s="11" customFormat="1" ht="29.28" customHeight="1">
      <c r="A116" s="191"/>
      <c r="B116" s="192"/>
      <c r="C116" s="193" t="s">
        <v>118</v>
      </c>
      <c r="D116" s="194" t="s">
        <v>59</v>
      </c>
      <c r="E116" s="194" t="s">
        <v>55</v>
      </c>
      <c r="F116" s="194" t="s">
        <v>56</v>
      </c>
      <c r="G116" s="194" t="s">
        <v>119</v>
      </c>
      <c r="H116" s="194" t="s">
        <v>120</v>
      </c>
      <c r="I116" s="194" t="s">
        <v>121</v>
      </c>
      <c r="J116" s="194" t="s">
        <v>106</v>
      </c>
      <c r="K116" s="195" t="s">
        <v>122</v>
      </c>
      <c r="L116" s="196"/>
      <c r="M116" s="100" t="s">
        <v>1</v>
      </c>
      <c r="N116" s="101" t="s">
        <v>38</v>
      </c>
      <c r="O116" s="101" t="s">
        <v>123</v>
      </c>
      <c r="P116" s="101" t="s">
        <v>124</v>
      </c>
      <c r="Q116" s="101" t="s">
        <v>125</v>
      </c>
      <c r="R116" s="101" t="s">
        <v>126</v>
      </c>
      <c r="S116" s="101" t="s">
        <v>127</v>
      </c>
      <c r="T116" s="102" t="s">
        <v>128</v>
      </c>
      <c r="U116" s="191"/>
      <c r="V116" s="191"/>
      <c r="W116" s="191"/>
      <c r="X116" s="191"/>
      <c r="Y116" s="191"/>
      <c r="Z116" s="191"/>
      <c r="AA116" s="191"/>
      <c r="AB116" s="191"/>
      <c r="AC116" s="191"/>
      <c r="AD116" s="191"/>
      <c r="AE116" s="191"/>
    </row>
    <row r="117" s="2" customFormat="1" ht="22.8" customHeight="1">
      <c r="A117" s="38"/>
      <c r="B117" s="39"/>
      <c r="C117" s="107" t="s">
        <v>129</v>
      </c>
      <c r="D117" s="40"/>
      <c r="E117" s="40"/>
      <c r="F117" s="40"/>
      <c r="G117" s="40"/>
      <c r="H117" s="40"/>
      <c r="I117" s="40"/>
      <c r="J117" s="197">
        <f>BK117</f>
        <v>0</v>
      </c>
      <c r="K117" s="40"/>
      <c r="L117" s="44"/>
      <c r="M117" s="103"/>
      <c r="N117" s="198"/>
      <c r="O117" s="104"/>
      <c r="P117" s="199">
        <f>P118</f>
        <v>0</v>
      </c>
      <c r="Q117" s="104"/>
      <c r="R117" s="199">
        <f>R118</f>
        <v>0</v>
      </c>
      <c r="S117" s="104"/>
      <c r="T117" s="200">
        <f>T118</f>
        <v>0</v>
      </c>
      <c r="U117" s="38"/>
      <c r="V117" s="38"/>
      <c r="W117" s="38"/>
      <c r="X117" s="38"/>
      <c r="Y117" s="38"/>
      <c r="Z117" s="38"/>
      <c r="AA117" s="38"/>
      <c r="AB117" s="38"/>
      <c r="AC117" s="38"/>
      <c r="AD117" s="38"/>
      <c r="AE117" s="38"/>
      <c r="AT117" s="17" t="s">
        <v>73</v>
      </c>
      <c r="AU117" s="17" t="s">
        <v>108</v>
      </c>
      <c r="BK117" s="201">
        <f>BK118</f>
        <v>0</v>
      </c>
    </row>
    <row r="118" s="12" customFormat="1" ht="25.92" customHeight="1">
      <c r="A118" s="12"/>
      <c r="B118" s="202"/>
      <c r="C118" s="203"/>
      <c r="D118" s="204" t="s">
        <v>73</v>
      </c>
      <c r="E118" s="205" t="s">
        <v>655</v>
      </c>
      <c r="F118" s="205" t="s">
        <v>656</v>
      </c>
      <c r="G118" s="203"/>
      <c r="H118" s="203"/>
      <c r="I118" s="206"/>
      <c r="J118" s="207">
        <f>BK118</f>
        <v>0</v>
      </c>
      <c r="K118" s="203"/>
      <c r="L118" s="208"/>
      <c r="M118" s="209"/>
      <c r="N118" s="210"/>
      <c r="O118" s="210"/>
      <c r="P118" s="211">
        <f>SUM(P119:P127)</f>
        <v>0</v>
      </c>
      <c r="Q118" s="210"/>
      <c r="R118" s="211">
        <f>SUM(R119:R127)</f>
        <v>0</v>
      </c>
      <c r="S118" s="210"/>
      <c r="T118" s="212">
        <f>SUM(T119:T127)</f>
        <v>0</v>
      </c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R118" s="213" t="s">
        <v>140</v>
      </c>
      <c r="AT118" s="214" t="s">
        <v>73</v>
      </c>
      <c r="AU118" s="214" t="s">
        <v>74</v>
      </c>
      <c r="AY118" s="213" t="s">
        <v>132</v>
      </c>
      <c r="BK118" s="215">
        <f>SUM(BK119:BK127)</f>
        <v>0</v>
      </c>
    </row>
    <row r="119" s="2" customFormat="1" ht="24.15" customHeight="1">
      <c r="A119" s="38"/>
      <c r="B119" s="39"/>
      <c r="C119" s="218" t="s">
        <v>82</v>
      </c>
      <c r="D119" s="218" t="s">
        <v>135</v>
      </c>
      <c r="E119" s="219" t="s">
        <v>657</v>
      </c>
      <c r="F119" s="220" t="s">
        <v>658</v>
      </c>
      <c r="G119" s="221" t="s">
        <v>205</v>
      </c>
      <c r="H119" s="222">
        <v>16</v>
      </c>
      <c r="I119" s="223"/>
      <c r="J119" s="224">
        <f>ROUND(I119*H119,2)</f>
        <v>0</v>
      </c>
      <c r="K119" s="220" t="s">
        <v>1</v>
      </c>
      <c r="L119" s="44"/>
      <c r="M119" s="225" t="s">
        <v>1</v>
      </c>
      <c r="N119" s="226" t="s">
        <v>39</v>
      </c>
      <c r="O119" s="91"/>
      <c r="P119" s="227">
        <f>O119*H119</f>
        <v>0</v>
      </c>
      <c r="Q119" s="227">
        <v>0</v>
      </c>
      <c r="R119" s="227">
        <f>Q119*H119</f>
        <v>0</v>
      </c>
      <c r="S119" s="227">
        <v>0</v>
      </c>
      <c r="T119" s="228">
        <f>S119*H119</f>
        <v>0</v>
      </c>
      <c r="U119" s="38"/>
      <c r="V119" s="38"/>
      <c r="W119" s="38"/>
      <c r="X119" s="38"/>
      <c r="Y119" s="38"/>
      <c r="Z119" s="38"/>
      <c r="AA119" s="38"/>
      <c r="AB119" s="38"/>
      <c r="AC119" s="38"/>
      <c r="AD119" s="38"/>
      <c r="AE119" s="38"/>
      <c r="AR119" s="229" t="s">
        <v>186</v>
      </c>
      <c r="AT119" s="229" t="s">
        <v>135</v>
      </c>
      <c r="AU119" s="229" t="s">
        <v>82</v>
      </c>
      <c r="AY119" s="17" t="s">
        <v>132</v>
      </c>
      <c r="BE119" s="230">
        <f>IF(N119="základní",J119,0)</f>
        <v>0</v>
      </c>
      <c r="BF119" s="230">
        <f>IF(N119="snížená",J119,0)</f>
        <v>0</v>
      </c>
      <c r="BG119" s="230">
        <f>IF(N119="zákl. přenesená",J119,0)</f>
        <v>0</v>
      </c>
      <c r="BH119" s="230">
        <f>IF(N119="sníž. přenesená",J119,0)</f>
        <v>0</v>
      </c>
      <c r="BI119" s="230">
        <f>IF(N119="nulová",J119,0)</f>
        <v>0</v>
      </c>
      <c r="BJ119" s="17" t="s">
        <v>82</v>
      </c>
      <c r="BK119" s="230">
        <f>ROUND(I119*H119,2)</f>
        <v>0</v>
      </c>
      <c r="BL119" s="17" t="s">
        <v>186</v>
      </c>
      <c r="BM119" s="229" t="s">
        <v>659</v>
      </c>
    </row>
    <row r="120" s="2" customFormat="1" ht="33" customHeight="1">
      <c r="A120" s="38"/>
      <c r="B120" s="39"/>
      <c r="C120" s="218" t="s">
        <v>84</v>
      </c>
      <c r="D120" s="218" t="s">
        <v>135</v>
      </c>
      <c r="E120" s="219" t="s">
        <v>660</v>
      </c>
      <c r="F120" s="220" t="s">
        <v>661</v>
      </c>
      <c r="G120" s="221" t="s">
        <v>205</v>
      </c>
      <c r="H120" s="222">
        <v>5</v>
      </c>
      <c r="I120" s="223"/>
      <c r="J120" s="224">
        <f>ROUND(I120*H120,2)</f>
        <v>0</v>
      </c>
      <c r="K120" s="220" t="s">
        <v>1</v>
      </c>
      <c r="L120" s="44"/>
      <c r="M120" s="225" t="s">
        <v>1</v>
      </c>
      <c r="N120" s="226" t="s">
        <v>39</v>
      </c>
      <c r="O120" s="91"/>
      <c r="P120" s="227">
        <f>O120*H120</f>
        <v>0</v>
      </c>
      <c r="Q120" s="227">
        <v>0</v>
      </c>
      <c r="R120" s="227">
        <f>Q120*H120</f>
        <v>0</v>
      </c>
      <c r="S120" s="227">
        <v>0</v>
      </c>
      <c r="T120" s="228">
        <f>S120*H120</f>
        <v>0</v>
      </c>
      <c r="U120" s="38"/>
      <c r="V120" s="38"/>
      <c r="W120" s="38"/>
      <c r="X120" s="38"/>
      <c r="Y120" s="38"/>
      <c r="Z120" s="38"/>
      <c r="AA120" s="38"/>
      <c r="AB120" s="38"/>
      <c r="AC120" s="38"/>
      <c r="AD120" s="38"/>
      <c r="AE120" s="38"/>
      <c r="AR120" s="229" t="s">
        <v>186</v>
      </c>
      <c r="AT120" s="229" t="s">
        <v>135</v>
      </c>
      <c r="AU120" s="229" t="s">
        <v>82</v>
      </c>
      <c r="AY120" s="17" t="s">
        <v>132</v>
      </c>
      <c r="BE120" s="230">
        <f>IF(N120="základní",J120,0)</f>
        <v>0</v>
      </c>
      <c r="BF120" s="230">
        <f>IF(N120="snížená",J120,0)</f>
        <v>0</v>
      </c>
      <c r="BG120" s="230">
        <f>IF(N120="zákl. přenesená",J120,0)</f>
        <v>0</v>
      </c>
      <c r="BH120" s="230">
        <f>IF(N120="sníž. přenesená",J120,0)</f>
        <v>0</v>
      </c>
      <c r="BI120" s="230">
        <f>IF(N120="nulová",J120,0)</f>
        <v>0</v>
      </c>
      <c r="BJ120" s="17" t="s">
        <v>82</v>
      </c>
      <c r="BK120" s="230">
        <f>ROUND(I120*H120,2)</f>
        <v>0</v>
      </c>
      <c r="BL120" s="17" t="s">
        <v>186</v>
      </c>
      <c r="BM120" s="229" t="s">
        <v>662</v>
      </c>
    </row>
    <row r="121" s="2" customFormat="1" ht="37.8" customHeight="1">
      <c r="A121" s="38"/>
      <c r="B121" s="39"/>
      <c r="C121" s="218" t="s">
        <v>153</v>
      </c>
      <c r="D121" s="218" t="s">
        <v>135</v>
      </c>
      <c r="E121" s="219" t="s">
        <v>663</v>
      </c>
      <c r="F121" s="220" t="s">
        <v>664</v>
      </c>
      <c r="G121" s="221" t="s">
        <v>205</v>
      </c>
      <c r="H121" s="222">
        <v>3</v>
      </c>
      <c r="I121" s="223"/>
      <c r="J121" s="224">
        <f>ROUND(I121*H121,2)</f>
        <v>0</v>
      </c>
      <c r="K121" s="220" t="s">
        <v>1</v>
      </c>
      <c r="L121" s="44"/>
      <c r="M121" s="225" t="s">
        <v>1</v>
      </c>
      <c r="N121" s="226" t="s">
        <v>39</v>
      </c>
      <c r="O121" s="91"/>
      <c r="P121" s="227">
        <f>O121*H121</f>
        <v>0</v>
      </c>
      <c r="Q121" s="227">
        <v>0</v>
      </c>
      <c r="R121" s="227">
        <f>Q121*H121</f>
        <v>0</v>
      </c>
      <c r="S121" s="227">
        <v>0</v>
      </c>
      <c r="T121" s="228">
        <f>S121*H121</f>
        <v>0</v>
      </c>
      <c r="U121" s="38"/>
      <c r="V121" s="38"/>
      <c r="W121" s="38"/>
      <c r="X121" s="38"/>
      <c r="Y121" s="38"/>
      <c r="Z121" s="38"/>
      <c r="AA121" s="38"/>
      <c r="AB121" s="38"/>
      <c r="AC121" s="38"/>
      <c r="AD121" s="38"/>
      <c r="AE121" s="38"/>
      <c r="AR121" s="229" t="s">
        <v>186</v>
      </c>
      <c r="AT121" s="229" t="s">
        <v>135</v>
      </c>
      <c r="AU121" s="229" t="s">
        <v>82</v>
      </c>
      <c r="AY121" s="17" t="s">
        <v>132</v>
      </c>
      <c r="BE121" s="230">
        <f>IF(N121="základní",J121,0)</f>
        <v>0</v>
      </c>
      <c r="BF121" s="230">
        <f>IF(N121="snížená",J121,0)</f>
        <v>0</v>
      </c>
      <c r="BG121" s="230">
        <f>IF(N121="zákl. přenesená",J121,0)</f>
        <v>0</v>
      </c>
      <c r="BH121" s="230">
        <f>IF(N121="sníž. přenesená",J121,0)</f>
        <v>0</v>
      </c>
      <c r="BI121" s="230">
        <f>IF(N121="nulová",J121,0)</f>
        <v>0</v>
      </c>
      <c r="BJ121" s="17" t="s">
        <v>82</v>
      </c>
      <c r="BK121" s="230">
        <f>ROUND(I121*H121,2)</f>
        <v>0</v>
      </c>
      <c r="BL121" s="17" t="s">
        <v>186</v>
      </c>
      <c r="BM121" s="229" t="s">
        <v>665</v>
      </c>
    </row>
    <row r="122" s="2" customFormat="1" ht="24.15" customHeight="1">
      <c r="A122" s="38"/>
      <c r="B122" s="39"/>
      <c r="C122" s="218" t="s">
        <v>140</v>
      </c>
      <c r="D122" s="218" t="s">
        <v>135</v>
      </c>
      <c r="E122" s="219" t="s">
        <v>666</v>
      </c>
      <c r="F122" s="220" t="s">
        <v>667</v>
      </c>
      <c r="G122" s="221" t="s">
        <v>205</v>
      </c>
      <c r="H122" s="222">
        <v>2</v>
      </c>
      <c r="I122" s="223"/>
      <c r="J122" s="224">
        <f>ROUND(I122*H122,2)</f>
        <v>0</v>
      </c>
      <c r="K122" s="220" t="s">
        <v>1</v>
      </c>
      <c r="L122" s="44"/>
      <c r="M122" s="225" t="s">
        <v>1</v>
      </c>
      <c r="N122" s="226" t="s">
        <v>39</v>
      </c>
      <c r="O122" s="91"/>
      <c r="P122" s="227">
        <f>O122*H122</f>
        <v>0</v>
      </c>
      <c r="Q122" s="227">
        <v>0</v>
      </c>
      <c r="R122" s="227">
        <f>Q122*H122</f>
        <v>0</v>
      </c>
      <c r="S122" s="227">
        <v>0</v>
      </c>
      <c r="T122" s="228">
        <f>S122*H122</f>
        <v>0</v>
      </c>
      <c r="U122" s="38"/>
      <c r="V122" s="38"/>
      <c r="W122" s="38"/>
      <c r="X122" s="38"/>
      <c r="Y122" s="38"/>
      <c r="Z122" s="38"/>
      <c r="AA122" s="38"/>
      <c r="AB122" s="38"/>
      <c r="AC122" s="38"/>
      <c r="AD122" s="38"/>
      <c r="AE122" s="38"/>
      <c r="AR122" s="229" t="s">
        <v>186</v>
      </c>
      <c r="AT122" s="229" t="s">
        <v>135</v>
      </c>
      <c r="AU122" s="229" t="s">
        <v>82</v>
      </c>
      <c r="AY122" s="17" t="s">
        <v>132</v>
      </c>
      <c r="BE122" s="230">
        <f>IF(N122="základní",J122,0)</f>
        <v>0</v>
      </c>
      <c r="BF122" s="230">
        <f>IF(N122="snížená",J122,0)</f>
        <v>0</v>
      </c>
      <c r="BG122" s="230">
        <f>IF(N122="zákl. přenesená",J122,0)</f>
        <v>0</v>
      </c>
      <c r="BH122" s="230">
        <f>IF(N122="sníž. přenesená",J122,0)</f>
        <v>0</v>
      </c>
      <c r="BI122" s="230">
        <f>IF(N122="nulová",J122,0)</f>
        <v>0</v>
      </c>
      <c r="BJ122" s="17" t="s">
        <v>82</v>
      </c>
      <c r="BK122" s="230">
        <f>ROUND(I122*H122,2)</f>
        <v>0</v>
      </c>
      <c r="BL122" s="17" t="s">
        <v>186</v>
      </c>
      <c r="BM122" s="229" t="s">
        <v>668</v>
      </c>
    </row>
    <row r="123" s="2" customFormat="1" ht="37.8" customHeight="1">
      <c r="A123" s="38"/>
      <c r="B123" s="39"/>
      <c r="C123" s="218" t="s">
        <v>165</v>
      </c>
      <c r="D123" s="218" t="s">
        <v>135</v>
      </c>
      <c r="E123" s="219" t="s">
        <v>669</v>
      </c>
      <c r="F123" s="220" t="s">
        <v>670</v>
      </c>
      <c r="G123" s="221" t="s">
        <v>205</v>
      </c>
      <c r="H123" s="222">
        <v>1</v>
      </c>
      <c r="I123" s="223"/>
      <c r="J123" s="224">
        <f>ROUND(I123*H123,2)</f>
        <v>0</v>
      </c>
      <c r="K123" s="220" t="s">
        <v>1</v>
      </c>
      <c r="L123" s="44"/>
      <c r="M123" s="225" t="s">
        <v>1</v>
      </c>
      <c r="N123" s="226" t="s">
        <v>39</v>
      </c>
      <c r="O123" s="91"/>
      <c r="P123" s="227">
        <f>O123*H123</f>
        <v>0</v>
      </c>
      <c r="Q123" s="227">
        <v>0</v>
      </c>
      <c r="R123" s="227">
        <f>Q123*H123</f>
        <v>0</v>
      </c>
      <c r="S123" s="227">
        <v>0</v>
      </c>
      <c r="T123" s="228">
        <f>S123*H123</f>
        <v>0</v>
      </c>
      <c r="U123" s="38"/>
      <c r="V123" s="38"/>
      <c r="W123" s="38"/>
      <c r="X123" s="38"/>
      <c r="Y123" s="38"/>
      <c r="Z123" s="38"/>
      <c r="AA123" s="38"/>
      <c r="AB123" s="38"/>
      <c r="AC123" s="38"/>
      <c r="AD123" s="38"/>
      <c r="AE123" s="38"/>
      <c r="AR123" s="229" t="s">
        <v>186</v>
      </c>
      <c r="AT123" s="229" t="s">
        <v>135</v>
      </c>
      <c r="AU123" s="229" t="s">
        <v>82</v>
      </c>
      <c r="AY123" s="17" t="s">
        <v>132</v>
      </c>
      <c r="BE123" s="230">
        <f>IF(N123="základní",J123,0)</f>
        <v>0</v>
      </c>
      <c r="BF123" s="230">
        <f>IF(N123="snížená",J123,0)</f>
        <v>0</v>
      </c>
      <c r="BG123" s="230">
        <f>IF(N123="zákl. přenesená",J123,0)</f>
        <v>0</v>
      </c>
      <c r="BH123" s="230">
        <f>IF(N123="sníž. přenesená",J123,0)</f>
        <v>0</v>
      </c>
      <c r="BI123" s="230">
        <f>IF(N123="nulová",J123,0)</f>
        <v>0</v>
      </c>
      <c r="BJ123" s="17" t="s">
        <v>82</v>
      </c>
      <c r="BK123" s="230">
        <f>ROUND(I123*H123,2)</f>
        <v>0</v>
      </c>
      <c r="BL123" s="17" t="s">
        <v>186</v>
      </c>
      <c r="BM123" s="229" t="s">
        <v>671</v>
      </c>
    </row>
    <row r="124" s="2" customFormat="1" ht="37.8" customHeight="1">
      <c r="A124" s="38"/>
      <c r="B124" s="39"/>
      <c r="C124" s="218" t="s">
        <v>170</v>
      </c>
      <c r="D124" s="218" t="s">
        <v>135</v>
      </c>
      <c r="E124" s="219" t="s">
        <v>672</v>
      </c>
      <c r="F124" s="220" t="s">
        <v>673</v>
      </c>
      <c r="G124" s="221" t="s">
        <v>205</v>
      </c>
      <c r="H124" s="222">
        <v>1</v>
      </c>
      <c r="I124" s="223"/>
      <c r="J124" s="224">
        <f>ROUND(I124*H124,2)</f>
        <v>0</v>
      </c>
      <c r="K124" s="220" t="s">
        <v>1</v>
      </c>
      <c r="L124" s="44"/>
      <c r="M124" s="225" t="s">
        <v>1</v>
      </c>
      <c r="N124" s="226" t="s">
        <v>39</v>
      </c>
      <c r="O124" s="91"/>
      <c r="P124" s="227">
        <f>O124*H124</f>
        <v>0</v>
      </c>
      <c r="Q124" s="227">
        <v>0</v>
      </c>
      <c r="R124" s="227">
        <f>Q124*H124</f>
        <v>0</v>
      </c>
      <c r="S124" s="227">
        <v>0</v>
      </c>
      <c r="T124" s="228">
        <f>S124*H124</f>
        <v>0</v>
      </c>
      <c r="U124" s="38"/>
      <c r="V124" s="38"/>
      <c r="W124" s="38"/>
      <c r="X124" s="38"/>
      <c r="Y124" s="38"/>
      <c r="Z124" s="38"/>
      <c r="AA124" s="38"/>
      <c r="AB124" s="38"/>
      <c r="AC124" s="38"/>
      <c r="AD124" s="38"/>
      <c r="AE124" s="38"/>
      <c r="AR124" s="229" t="s">
        <v>186</v>
      </c>
      <c r="AT124" s="229" t="s">
        <v>135</v>
      </c>
      <c r="AU124" s="229" t="s">
        <v>82</v>
      </c>
      <c r="AY124" s="17" t="s">
        <v>132</v>
      </c>
      <c r="BE124" s="230">
        <f>IF(N124="základní",J124,0)</f>
        <v>0</v>
      </c>
      <c r="BF124" s="230">
        <f>IF(N124="snížená",J124,0)</f>
        <v>0</v>
      </c>
      <c r="BG124" s="230">
        <f>IF(N124="zákl. přenesená",J124,0)</f>
        <v>0</v>
      </c>
      <c r="BH124" s="230">
        <f>IF(N124="sníž. přenesená",J124,0)</f>
        <v>0</v>
      </c>
      <c r="BI124" s="230">
        <f>IF(N124="nulová",J124,0)</f>
        <v>0</v>
      </c>
      <c r="BJ124" s="17" t="s">
        <v>82</v>
      </c>
      <c r="BK124" s="230">
        <f>ROUND(I124*H124,2)</f>
        <v>0</v>
      </c>
      <c r="BL124" s="17" t="s">
        <v>186</v>
      </c>
      <c r="BM124" s="229" t="s">
        <v>674</v>
      </c>
    </row>
    <row r="125" s="2" customFormat="1" ht="24.15" customHeight="1">
      <c r="A125" s="38"/>
      <c r="B125" s="39"/>
      <c r="C125" s="218" t="s">
        <v>175</v>
      </c>
      <c r="D125" s="218" t="s">
        <v>135</v>
      </c>
      <c r="E125" s="219" t="s">
        <v>675</v>
      </c>
      <c r="F125" s="220" t="s">
        <v>676</v>
      </c>
      <c r="G125" s="221" t="s">
        <v>205</v>
      </c>
      <c r="H125" s="222">
        <v>1</v>
      </c>
      <c r="I125" s="223"/>
      <c r="J125" s="224">
        <f>ROUND(I125*H125,2)</f>
        <v>0</v>
      </c>
      <c r="K125" s="220" t="s">
        <v>1</v>
      </c>
      <c r="L125" s="44"/>
      <c r="M125" s="225" t="s">
        <v>1</v>
      </c>
      <c r="N125" s="226" t="s">
        <v>39</v>
      </c>
      <c r="O125" s="91"/>
      <c r="P125" s="227">
        <f>O125*H125</f>
        <v>0</v>
      </c>
      <c r="Q125" s="227">
        <v>0</v>
      </c>
      <c r="R125" s="227">
        <f>Q125*H125</f>
        <v>0</v>
      </c>
      <c r="S125" s="227">
        <v>0</v>
      </c>
      <c r="T125" s="228">
        <f>S125*H125</f>
        <v>0</v>
      </c>
      <c r="U125" s="38"/>
      <c r="V125" s="38"/>
      <c r="W125" s="38"/>
      <c r="X125" s="38"/>
      <c r="Y125" s="38"/>
      <c r="Z125" s="38"/>
      <c r="AA125" s="38"/>
      <c r="AB125" s="38"/>
      <c r="AC125" s="38"/>
      <c r="AD125" s="38"/>
      <c r="AE125" s="38"/>
      <c r="AR125" s="229" t="s">
        <v>186</v>
      </c>
      <c r="AT125" s="229" t="s">
        <v>135</v>
      </c>
      <c r="AU125" s="229" t="s">
        <v>82</v>
      </c>
      <c r="AY125" s="17" t="s">
        <v>132</v>
      </c>
      <c r="BE125" s="230">
        <f>IF(N125="základní",J125,0)</f>
        <v>0</v>
      </c>
      <c r="BF125" s="230">
        <f>IF(N125="snížená",J125,0)</f>
        <v>0</v>
      </c>
      <c r="BG125" s="230">
        <f>IF(N125="zákl. přenesená",J125,0)</f>
        <v>0</v>
      </c>
      <c r="BH125" s="230">
        <f>IF(N125="sníž. přenesená",J125,0)</f>
        <v>0</v>
      </c>
      <c r="BI125" s="230">
        <f>IF(N125="nulová",J125,0)</f>
        <v>0</v>
      </c>
      <c r="BJ125" s="17" t="s">
        <v>82</v>
      </c>
      <c r="BK125" s="230">
        <f>ROUND(I125*H125,2)</f>
        <v>0</v>
      </c>
      <c r="BL125" s="17" t="s">
        <v>186</v>
      </c>
      <c r="BM125" s="229" t="s">
        <v>677</v>
      </c>
    </row>
    <row r="126" s="2" customFormat="1" ht="21.75" customHeight="1">
      <c r="A126" s="38"/>
      <c r="B126" s="39"/>
      <c r="C126" s="218" t="s">
        <v>183</v>
      </c>
      <c r="D126" s="218" t="s">
        <v>135</v>
      </c>
      <c r="E126" s="219" t="s">
        <v>678</v>
      </c>
      <c r="F126" s="220" t="s">
        <v>679</v>
      </c>
      <c r="G126" s="221" t="s">
        <v>205</v>
      </c>
      <c r="H126" s="222">
        <v>1</v>
      </c>
      <c r="I126" s="223"/>
      <c r="J126" s="224">
        <f>ROUND(I126*H126,2)</f>
        <v>0</v>
      </c>
      <c r="K126" s="220" t="s">
        <v>1</v>
      </c>
      <c r="L126" s="44"/>
      <c r="M126" s="225" t="s">
        <v>1</v>
      </c>
      <c r="N126" s="226" t="s">
        <v>39</v>
      </c>
      <c r="O126" s="91"/>
      <c r="P126" s="227">
        <f>O126*H126</f>
        <v>0</v>
      </c>
      <c r="Q126" s="227">
        <v>0</v>
      </c>
      <c r="R126" s="227">
        <f>Q126*H126</f>
        <v>0</v>
      </c>
      <c r="S126" s="227">
        <v>0</v>
      </c>
      <c r="T126" s="228">
        <f>S126*H126</f>
        <v>0</v>
      </c>
      <c r="U126" s="38"/>
      <c r="V126" s="38"/>
      <c r="W126" s="38"/>
      <c r="X126" s="38"/>
      <c r="Y126" s="38"/>
      <c r="Z126" s="38"/>
      <c r="AA126" s="38"/>
      <c r="AB126" s="38"/>
      <c r="AC126" s="38"/>
      <c r="AD126" s="38"/>
      <c r="AE126" s="38"/>
      <c r="AR126" s="229" t="s">
        <v>186</v>
      </c>
      <c r="AT126" s="229" t="s">
        <v>135</v>
      </c>
      <c r="AU126" s="229" t="s">
        <v>82</v>
      </c>
      <c r="AY126" s="17" t="s">
        <v>132</v>
      </c>
      <c r="BE126" s="230">
        <f>IF(N126="základní",J126,0)</f>
        <v>0</v>
      </c>
      <c r="BF126" s="230">
        <f>IF(N126="snížená",J126,0)</f>
        <v>0</v>
      </c>
      <c r="BG126" s="230">
        <f>IF(N126="zákl. přenesená",J126,0)</f>
        <v>0</v>
      </c>
      <c r="BH126" s="230">
        <f>IF(N126="sníž. přenesená",J126,0)</f>
        <v>0</v>
      </c>
      <c r="BI126" s="230">
        <f>IF(N126="nulová",J126,0)</f>
        <v>0</v>
      </c>
      <c r="BJ126" s="17" t="s">
        <v>82</v>
      </c>
      <c r="BK126" s="230">
        <f>ROUND(I126*H126,2)</f>
        <v>0</v>
      </c>
      <c r="BL126" s="17" t="s">
        <v>186</v>
      </c>
      <c r="BM126" s="229" t="s">
        <v>680</v>
      </c>
    </row>
    <row r="127" s="2" customFormat="1" ht="33" customHeight="1">
      <c r="A127" s="38"/>
      <c r="B127" s="39"/>
      <c r="C127" s="218" t="s">
        <v>133</v>
      </c>
      <c r="D127" s="218" t="s">
        <v>135</v>
      </c>
      <c r="E127" s="219" t="s">
        <v>681</v>
      </c>
      <c r="F127" s="220" t="s">
        <v>682</v>
      </c>
      <c r="G127" s="221" t="s">
        <v>205</v>
      </c>
      <c r="H127" s="222">
        <v>1</v>
      </c>
      <c r="I127" s="223"/>
      <c r="J127" s="224">
        <f>ROUND(I127*H127,2)</f>
        <v>0</v>
      </c>
      <c r="K127" s="220" t="s">
        <v>1</v>
      </c>
      <c r="L127" s="44"/>
      <c r="M127" s="277" t="s">
        <v>1</v>
      </c>
      <c r="N127" s="278" t="s">
        <v>39</v>
      </c>
      <c r="O127" s="279"/>
      <c r="P127" s="280">
        <f>O127*H127</f>
        <v>0</v>
      </c>
      <c r="Q127" s="280">
        <v>0</v>
      </c>
      <c r="R127" s="280">
        <f>Q127*H127</f>
        <v>0</v>
      </c>
      <c r="S127" s="280">
        <v>0</v>
      </c>
      <c r="T127" s="281">
        <f>S127*H127</f>
        <v>0</v>
      </c>
      <c r="U127" s="38"/>
      <c r="V127" s="38"/>
      <c r="W127" s="38"/>
      <c r="X127" s="38"/>
      <c r="Y127" s="38"/>
      <c r="Z127" s="38"/>
      <c r="AA127" s="38"/>
      <c r="AB127" s="38"/>
      <c r="AC127" s="38"/>
      <c r="AD127" s="38"/>
      <c r="AE127" s="38"/>
      <c r="AR127" s="229" t="s">
        <v>186</v>
      </c>
      <c r="AT127" s="229" t="s">
        <v>135</v>
      </c>
      <c r="AU127" s="229" t="s">
        <v>82</v>
      </c>
      <c r="AY127" s="17" t="s">
        <v>132</v>
      </c>
      <c r="BE127" s="230">
        <f>IF(N127="základní",J127,0)</f>
        <v>0</v>
      </c>
      <c r="BF127" s="230">
        <f>IF(N127="snížená",J127,0)</f>
        <v>0</v>
      </c>
      <c r="BG127" s="230">
        <f>IF(N127="zákl. přenesená",J127,0)</f>
        <v>0</v>
      </c>
      <c r="BH127" s="230">
        <f>IF(N127="sníž. přenesená",J127,0)</f>
        <v>0</v>
      </c>
      <c r="BI127" s="230">
        <f>IF(N127="nulová",J127,0)</f>
        <v>0</v>
      </c>
      <c r="BJ127" s="17" t="s">
        <v>82</v>
      </c>
      <c r="BK127" s="230">
        <f>ROUND(I127*H127,2)</f>
        <v>0</v>
      </c>
      <c r="BL127" s="17" t="s">
        <v>186</v>
      </c>
      <c r="BM127" s="229" t="s">
        <v>683</v>
      </c>
    </row>
    <row r="128" s="2" customFormat="1" ht="6.96" customHeight="1">
      <c r="A128" s="38"/>
      <c r="B128" s="66"/>
      <c r="C128" s="67"/>
      <c r="D128" s="67"/>
      <c r="E128" s="67"/>
      <c r="F128" s="67"/>
      <c r="G128" s="67"/>
      <c r="H128" s="67"/>
      <c r="I128" s="67"/>
      <c r="J128" s="67"/>
      <c r="K128" s="67"/>
      <c r="L128" s="44"/>
      <c r="M128" s="38"/>
      <c r="O128" s="38"/>
      <c r="P128" s="38"/>
      <c r="Q128" s="38"/>
      <c r="R128" s="38"/>
      <c r="S128" s="38"/>
      <c r="T128" s="38"/>
      <c r="U128" s="38"/>
      <c r="V128" s="38"/>
      <c r="W128" s="38"/>
      <c r="X128" s="38"/>
      <c r="Y128" s="38"/>
      <c r="Z128" s="38"/>
      <c r="AA128" s="38"/>
      <c r="AB128" s="38"/>
      <c r="AC128" s="38"/>
      <c r="AD128" s="38"/>
      <c r="AE128" s="38"/>
    </row>
  </sheetData>
  <sheetProtection sheet="1" autoFilter="0" formatColumns="0" formatRows="0" objects="1" scenarios="1" spinCount="100000" saltValue="8qC2U9joSySRmvlLLhPYVBLGPP9fuauoeC2iNbJTczu9NESLG6PN8FhKkUZj/bUuZg/7zzC4cy32A8ycQU20Ig==" hashValue="NApqd3/kcomVvzC+EIL4BMCGAC2QjXUXBp4tOMSzQsex4yPS5KHrtrnXqrNcuVnwVdSGlNK2L8giLnJhlkiLxQ==" algorithmName="SHA-512" password="D993"/>
  <autoFilter ref="C116:K127"/>
  <mergeCells count="9">
    <mergeCell ref="E7:H7"/>
    <mergeCell ref="E9:H9"/>
    <mergeCell ref="E18:H18"/>
    <mergeCell ref="E27:H27"/>
    <mergeCell ref="E85:H85"/>
    <mergeCell ref="E87:H87"/>
    <mergeCell ref="E107:H107"/>
    <mergeCell ref="E109:H109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7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7" t="s">
        <v>99</v>
      </c>
    </row>
    <row r="3" s="1" customFormat="1" ht="6.96" customHeight="1">
      <c r="B3" s="136"/>
      <c r="C3" s="137"/>
      <c r="D3" s="137"/>
      <c r="E3" s="137"/>
      <c r="F3" s="137"/>
      <c r="G3" s="137"/>
      <c r="H3" s="137"/>
      <c r="I3" s="137"/>
      <c r="J3" s="137"/>
      <c r="K3" s="137"/>
      <c r="L3" s="20"/>
      <c r="AT3" s="17" t="s">
        <v>84</v>
      </c>
    </row>
    <row r="4" s="1" customFormat="1" ht="24.96" customHeight="1">
      <c r="B4" s="20"/>
      <c r="D4" s="138" t="s">
        <v>100</v>
      </c>
      <c r="L4" s="20"/>
      <c r="M4" s="139" t="s">
        <v>10</v>
      </c>
      <c r="AT4" s="17" t="s">
        <v>4</v>
      </c>
    </row>
    <row r="5" s="1" customFormat="1" ht="6.96" customHeight="1">
      <c r="B5" s="20"/>
      <c r="L5" s="20"/>
    </row>
    <row r="6" s="1" customFormat="1" ht="12" customHeight="1">
      <c r="B6" s="20"/>
      <c r="D6" s="140" t="s">
        <v>16</v>
      </c>
      <c r="L6" s="20"/>
    </row>
    <row r="7" s="1" customFormat="1" ht="16.5" customHeight="1">
      <c r="B7" s="20"/>
      <c r="E7" s="141" t="str">
        <f>'Rekapitulace stavby'!K6</f>
        <v>ZŠ Husova</v>
      </c>
      <c r="F7" s="140"/>
      <c r="G7" s="140"/>
      <c r="H7" s="140"/>
      <c r="L7" s="20"/>
    </row>
    <row r="8" s="2" customFormat="1" ht="12" customHeight="1">
      <c r="A8" s="38"/>
      <c r="B8" s="44"/>
      <c r="C8" s="38"/>
      <c r="D8" s="140" t="s">
        <v>101</v>
      </c>
      <c r="E8" s="38"/>
      <c r="F8" s="38"/>
      <c r="G8" s="38"/>
      <c r="H8" s="38"/>
      <c r="I8" s="38"/>
      <c r="J8" s="38"/>
      <c r="K8" s="38"/>
      <c r="L8" s="63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</row>
    <row r="9" s="2" customFormat="1" ht="16.5" customHeight="1">
      <c r="A9" s="38"/>
      <c r="B9" s="44"/>
      <c r="C9" s="38"/>
      <c r="D9" s="38"/>
      <c r="E9" s="142" t="s">
        <v>684</v>
      </c>
      <c r="F9" s="38"/>
      <c r="G9" s="38"/>
      <c r="H9" s="38"/>
      <c r="I9" s="38"/>
      <c r="J9" s="38"/>
      <c r="K9" s="38"/>
      <c r="L9" s="63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</row>
    <row r="10" s="2" customFormat="1">
      <c r="A10" s="38"/>
      <c r="B10" s="44"/>
      <c r="C10" s="38"/>
      <c r="D10" s="38"/>
      <c r="E10" s="38"/>
      <c r="F10" s="38"/>
      <c r="G10" s="38"/>
      <c r="H10" s="38"/>
      <c r="I10" s="38"/>
      <c r="J10" s="38"/>
      <c r="K10" s="38"/>
      <c r="L10" s="63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</row>
    <row r="11" s="2" customFormat="1" ht="12" customHeight="1">
      <c r="A11" s="38"/>
      <c r="B11" s="44"/>
      <c r="C11" s="38"/>
      <c r="D11" s="140" t="s">
        <v>18</v>
      </c>
      <c r="E11" s="38"/>
      <c r="F11" s="143" t="s">
        <v>1</v>
      </c>
      <c r="G11" s="38"/>
      <c r="H11" s="38"/>
      <c r="I11" s="140" t="s">
        <v>19</v>
      </c>
      <c r="J11" s="143" t="s">
        <v>1</v>
      </c>
      <c r="K11" s="38"/>
      <c r="L11" s="63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</row>
    <row r="12" s="2" customFormat="1" ht="12" customHeight="1">
      <c r="A12" s="38"/>
      <c r="B12" s="44"/>
      <c r="C12" s="38"/>
      <c r="D12" s="140" t="s">
        <v>20</v>
      </c>
      <c r="E12" s="38"/>
      <c r="F12" s="143" t="s">
        <v>21</v>
      </c>
      <c r="G12" s="38"/>
      <c r="H12" s="38"/>
      <c r="I12" s="140" t="s">
        <v>22</v>
      </c>
      <c r="J12" s="144" t="str">
        <f>'Rekapitulace stavby'!AN8</f>
        <v>30. 1. 2022</v>
      </c>
      <c r="K12" s="38"/>
      <c r="L12" s="63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</row>
    <row r="13" s="2" customFormat="1" ht="10.8" customHeight="1">
      <c r="A13" s="38"/>
      <c r="B13" s="44"/>
      <c r="C13" s="38"/>
      <c r="D13" s="38"/>
      <c r="E13" s="38"/>
      <c r="F13" s="38"/>
      <c r="G13" s="38"/>
      <c r="H13" s="38"/>
      <c r="I13" s="38"/>
      <c r="J13" s="38"/>
      <c r="K13" s="38"/>
      <c r="L13" s="63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</row>
    <row r="14" s="2" customFormat="1" ht="12" customHeight="1">
      <c r="A14" s="38"/>
      <c r="B14" s="44"/>
      <c r="C14" s="38"/>
      <c r="D14" s="140" t="s">
        <v>24</v>
      </c>
      <c r="E14" s="38"/>
      <c r="F14" s="38"/>
      <c r="G14" s="38"/>
      <c r="H14" s="38"/>
      <c r="I14" s="140" t="s">
        <v>25</v>
      </c>
      <c r="J14" s="143" t="str">
        <f>IF('Rekapitulace stavby'!AN10="","",'Rekapitulace stavby'!AN10)</f>
        <v/>
      </c>
      <c r="K14" s="38"/>
      <c r="L14" s="63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</row>
    <row r="15" s="2" customFormat="1" ht="18" customHeight="1">
      <c r="A15" s="38"/>
      <c r="B15" s="44"/>
      <c r="C15" s="38"/>
      <c r="D15" s="38"/>
      <c r="E15" s="143" t="str">
        <f>IF('Rekapitulace stavby'!E11="","",'Rekapitulace stavby'!E11)</f>
        <v xml:space="preserve"> </v>
      </c>
      <c r="F15" s="38"/>
      <c r="G15" s="38"/>
      <c r="H15" s="38"/>
      <c r="I15" s="140" t="s">
        <v>26</v>
      </c>
      <c r="J15" s="143" t="str">
        <f>IF('Rekapitulace stavby'!AN11="","",'Rekapitulace stavby'!AN11)</f>
        <v/>
      </c>
      <c r="K15" s="38"/>
      <c r="L15" s="63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</row>
    <row r="16" s="2" customFormat="1" ht="6.96" customHeight="1">
      <c r="A16" s="38"/>
      <c r="B16" s="44"/>
      <c r="C16" s="38"/>
      <c r="D16" s="38"/>
      <c r="E16" s="38"/>
      <c r="F16" s="38"/>
      <c r="G16" s="38"/>
      <c r="H16" s="38"/>
      <c r="I16" s="38"/>
      <c r="J16" s="38"/>
      <c r="K16" s="38"/>
      <c r="L16" s="63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</row>
    <row r="17" s="2" customFormat="1" ht="12" customHeight="1">
      <c r="A17" s="38"/>
      <c r="B17" s="44"/>
      <c r="C17" s="38"/>
      <c r="D17" s="140" t="s">
        <v>27</v>
      </c>
      <c r="E17" s="38"/>
      <c r="F17" s="38"/>
      <c r="G17" s="38"/>
      <c r="H17" s="38"/>
      <c r="I17" s="140" t="s">
        <v>25</v>
      </c>
      <c r="J17" s="33" t="str">
        <f>'Rekapitulace stavby'!AN13</f>
        <v>Vyplň údaj</v>
      </c>
      <c r="K17" s="38"/>
      <c r="L17" s="63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</row>
    <row r="18" s="2" customFormat="1" ht="18" customHeight="1">
      <c r="A18" s="38"/>
      <c r="B18" s="44"/>
      <c r="C18" s="38"/>
      <c r="D18" s="38"/>
      <c r="E18" s="33" t="str">
        <f>'Rekapitulace stavby'!E14</f>
        <v>Vyplň údaj</v>
      </c>
      <c r="F18" s="143"/>
      <c r="G18" s="143"/>
      <c r="H18" s="143"/>
      <c r="I18" s="140" t="s">
        <v>26</v>
      </c>
      <c r="J18" s="33" t="str">
        <f>'Rekapitulace stavby'!AN14</f>
        <v>Vyplň údaj</v>
      </c>
      <c r="K18" s="38"/>
      <c r="L18" s="63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</row>
    <row r="19" s="2" customFormat="1" ht="6.96" customHeight="1">
      <c r="A19" s="38"/>
      <c r="B19" s="44"/>
      <c r="C19" s="38"/>
      <c r="D19" s="38"/>
      <c r="E19" s="38"/>
      <c r="F19" s="38"/>
      <c r="G19" s="38"/>
      <c r="H19" s="38"/>
      <c r="I19" s="38"/>
      <c r="J19" s="38"/>
      <c r="K19" s="38"/>
      <c r="L19" s="63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</row>
    <row r="20" s="2" customFormat="1" ht="12" customHeight="1">
      <c r="A20" s="38"/>
      <c r="B20" s="44"/>
      <c r="C20" s="38"/>
      <c r="D20" s="140" t="s">
        <v>29</v>
      </c>
      <c r="E20" s="38"/>
      <c r="F20" s="38"/>
      <c r="G20" s="38"/>
      <c r="H20" s="38"/>
      <c r="I20" s="140" t="s">
        <v>25</v>
      </c>
      <c r="J20" s="143" t="str">
        <f>IF('Rekapitulace stavby'!AN16="","",'Rekapitulace stavby'!AN16)</f>
        <v/>
      </c>
      <c r="K20" s="38"/>
      <c r="L20" s="63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</row>
    <row r="21" s="2" customFormat="1" ht="18" customHeight="1">
      <c r="A21" s="38"/>
      <c r="B21" s="44"/>
      <c r="C21" s="38"/>
      <c r="D21" s="38"/>
      <c r="E21" s="143" t="str">
        <f>IF('Rekapitulace stavby'!E17="","",'Rekapitulace stavby'!E17)</f>
        <v xml:space="preserve"> </v>
      </c>
      <c r="F21" s="38"/>
      <c r="G21" s="38"/>
      <c r="H21" s="38"/>
      <c r="I21" s="140" t="s">
        <v>26</v>
      </c>
      <c r="J21" s="143" t="str">
        <f>IF('Rekapitulace stavby'!AN17="","",'Rekapitulace stavby'!AN17)</f>
        <v/>
      </c>
      <c r="K21" s="38"/>
      <c r="L21" s="63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</row>
    <row r="22" s="2" customFormat="1" ht="6.96" customHeight="1">
      <c r="A22" s="38"/>
      <c r="B22" s="44"/>
      <c r="C22" s="38"/>
      <c r="D22" s="38"/>
      <c r="E22" s="38"/>
      <c r="F22" s="38"/>
      <c r="G22" s="38"/>
      <c r="H22" s="38"/>
      <c r="I22" s="38"/>
      <c r="J22" s="38"/>
      <c r="K22" s="38"/>
      <c r="L22" s="63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</row>
    <row r="23" s="2" customFormat="1" ht="12" customHeight="1">
      <c r="A23" s="38"/>
      <c r="B23" s="44"/>
      <c r="C23" s="38"/>
      <c r="D23" s="140" t="s">
        <v>31</v>
      </c>
      <c r="E23" s="38"/>
      <c r="F23" s="38"/>
      <c r="G23" s="38"/>
      <c r="H23" s="38"/>
      <c r="I23" s="140" t="s">
        <v>25</v>
      </c>
      <c r="J23" s="143" t="str">
        <f>IF('Rekapitulace stavby'!AN19="","",'Rekapitulace stavby'!AN19)</f>
        <v/>
      </c>
      <c r="K23" s="38"/>
      <c r="L23" s="63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</row>
    <row r="24" s="2" customFormat="1" ht="18" customHeight="1">
      <c r="A24" s="38"/>
      <c r="B24" s="44"/>
      <c r="C24" s="38"/>
      <c r="D24" s="38"/>
      <c r="E24" s="143" t="str">
        <f>IF('Rekapitulace stavby'!E20="","",'Rekapitulace stavby'!E20)</f>
        <v xml:space="preserve"> </v>
      </c>
      <c r="F24" s="38"/>
      <c r="G24" s="38"/>
      <c r="H24" s="38"/>
      <c r="I24" s="140" t="s">
        <v>26</v>
      </c>
      <c r="J24" s="143" t="str">
        <f>IF('Rekapitulace stavby'!AN20="","",'Rekapitulace stavby'!AN20)</f>
        <v/>
      </c>
      <c r="K24" s="38"/>
      <c r="L24" s="63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</row>
    <row r="25" s="2" customFormat="1" ht="6.96" customHeight="1">
      <c r="A25" s="38"/>
      <c r="B25" s="44"/>
      <c r="C25" s="38"/>
      <c r="D25" s="38"/>
      <c r="E25" s="38"/>
      <c r="F25" s="38"/>
      <c r="G25" s="38"/>
      <c r="H25" s="38"/>
      <c r="I25" s="38"/>
      <c r="J25" s="38"/>
      <c r="K25" s="38"/>
      <c r="L25" s="63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</row>
    <row r="26" s="2" customFormat="1" ht="12" customHeight="1">
      <c r="A26" s="38"/>
      <c r="B26" s="44"/>
      <c r="C26" s="38"/>
      <c r="D26" s="140" t="s">
        <v>32</v>
      </c>
      <c r="E26" s="38"/>
      <c r="F26" s="38"/>
      <c r="G26" s="38"/>
      <c r="H26" s="38"/>
      <c r="I26" s="38"/>
      <c r="J26" s="38"/>
      <c r="K26" s="38"/>
      <c r="L26" s="63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</row>
    <row r="27" s="8" customFormat="1" ht="16.5" customHeight="1">
      <c r="A27" s="145"/>
      <c r="B27" s="146"/>
      <c r="C27" s="145"/>
      <c r="D27" s="145"/>
      <c r="E27" s="147" t="s">
        <v>1</v>
      </c>
      <c r="F27" s="147"/>
      <c r="G27" s="147"/>
      <c r="H27" s="147"/>
      <c r="I27" s="145"/>
      <c r="J27" s="145"/>
      <c r="K27" s="145"/>
      <c r="L27" s="148"/>
      <c r="S27" s="145"/>
      <c r="T27" s="145"/>
      <c r="U27" s="145"/>
      <c r="V27" s="145"/>
      <c r="W27" s="145"/>
      <c r="X27" s="145"/>
      <c r="Y27" s="145"/>
      <c r="Z27" s="145"/>
      <c r="AA27" s="145"/>
      <c r="AB27" s="145"/>
      <c r="AC27" s="145"/>
      <c r="AD27" s="145"/>
      <c r="AE27" s="145"/>
    </row>
    <row r="28" s="2" customFormat="1" ht="6.96" customHeight="1">
      <c r="A28" s="38"/>
      <c r="B28" s="44"/>
      <c r="C28" s="38"/>
      <c r="D28" s="38"/>
      <c r="E28" s="38"/>
      <c r="F28" s="38"/>
      <c r="G28" s="38"/>
      <c r="H28" s="38"/>
      <c r="I28" s="38"/>
      <c r="J28" s="38"/>
      <c r="K28" s="38"/>
      <c r="L28" s="63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</row>
    <row r="29" s="2" customFormat="1" ht="6.96" customHeight="1">
      <c r="A29" s="38"/>
      <c r="B29" s="44"/>
      <c r="C29" s="38"/>
      <c r="D29" s="149"/>
      <c r="E29" s="149"/>
      <c r="F29" s="149"/>
      <c r="G29" s="149"/>
      <c r="H29" s="149"/>
      <c r="I29" s="149"/>
      <c r="J29" s="149"/>
      <c r="K29" s="149"/>
      <c r="L29" s="63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</row>
    <row r="30" s="2" customFormat="1" ht="25.44" customHeight="1">
      <c r="A30" s="38"/>
      <c r="B30" s="44"/>
      <c r="C30" s="38"/>
      <c r="D30" s="150" t="s">
        <v>34</v>
      </c>
      <c r="E30" s="38"/>
      <c r="F30" s="38"/>
      <c r="G30" s="38"/>
      <c r="H30" s="38"/>
      <c r="I30" s="38"/>
      <c r="J30" s="151">
        <f>ROUND(J117, 2)</f>
        <v>0</v>
      </c>
      <c r="K30" s="38"/>
      <c r="L30" s="63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</row>
    <row r="31" s="2" customFormat="1" ht="6.96" customHeight="1">
      <c r="A31" s="38"/>
      <c r="B31" s="44"/>
      <c r="C31" s="38"/>
      <c r="D31" s="149"/>
      <c r="E31" s="149"/>
      <c r="F31" s="149"/>
      <c r="G31" s="149"/>
      <c r="H31" s="149"/>
      <c r="I31" s="149"/>
      <c r="J31" s="149"/>
      <c r="K31" s="149"/>
      <c r="L31" s="63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</row>
    <row r="32" s="2" customFormat="1" ht="14.4" customHeight="1">
      <c r="A32" s="38"/>
      <c r="B32" s="44"/>
      <c r="C32" s="38"/>
      <c r="D32" s="38"/>
      <c r="E32" s="38"/>
      <c r="F32" s="152" t="s">
        <v>36</v>
      </c>
      <c r="G32" s="38"/>
      <c r="H32" s="38"/>
      <c r="I32" s="152" t="s">
        <v>35</v>
      </c>
      <c r="J32" s="152" t="s">
        <v>37</v>
      </c>
      <c r="K32" s="38"/>
      <c r="L32" s="63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</row>
    <row r="33" s="2" customFormat="1" ht="14.4" customHeight="1">
      <c r="A33" s="38"/>
      <c r="B33" s="44"/>
      <c r="C33" s="38"/>
      <c r="D33" s="153" t="s">
        <v>38</v>
      </c>
      <c r="E33" s="140" t="s">
        <v>39</v>
      </c>
      <c r="F33" s="154">
        <f>ROUND((SUM(BE117:BE124)),  2)</f>
        <v>0</v>
      </c>
      <c r="G33" s="38"/>
      <c r="H33" s="38"/>
      <c r="I33" s="155">
        <v>0.20999999999999999</v>
      </c>
      <c r="J33" s="154">
        <f>ROUND(((SUM(BE117:BE124))*I33),  2)</f>
        <v>0</v>
      </c>
      <c r="K33" s="38"/>
      <c r="L33" s="63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</row>
    <row r="34" s="2" customFormat="1" ht="14.4" customHeight="1">
      <c r="A34" s="38"/>
      <c r="B34" s="44"/>
      <c r="C34" s="38"/>
      <c r="D34" s="38"/>
      <c r="E34" s="140" t="s">
        <v>40</v>
      </c>
      <c r="F34" s="154">
        <f>ROUND((SUM(BF117:BF124)),  2)</f>
        <v>0</v>
      </c>
      <c r="G34" s="38"/>
      <c r="H34" s="38"/>
      <c r="I34" s="155">
        <v>0.14999999999999999</v>
      </c>
      <c r="J34" s="154">
        <f>ROUND(((SUM(BF117:BF124))*I34),  2)</f>
        <v>0</v>
      </c>
      <c r="K34" s="38"/>
      <c r="L34" s="63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</row>
    <row r="35" hidden="1" s="2" customFormat="1" ht="14.4" customHeight="1">
      <c r="A35" s="38"/>
      <c r="B35" s="44"/>
      <c r="C35" s="38"/>
      <c r="D35" s="38"/>
      <c r="E35" s="140" t="s">
        <v>41</v>
      </c>
      <c r="F35" s="154">
        <f>ROUND((SUM(BG117:BG124)),  2)</f>
        <v>0</v>
      </c>
      <c r="G35" s="38"/>
      <c r="H35" s="38"/>
      <c r="I35" s="155">
        <v>0.20999999999999999</v>
      </c>
      <c r="J35" s="154">
        <f>0</f>
        <v>0</v>
      </c>
      <c r="K35" s="38"/>
      <c r="L35" s="63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</row>
    <row r="36" hidden="1" s="2" customFormat="1" ht="14.4" customHeight="1">
      <c r="A36" s="38"/>
      <c r="B36" s="44"/>
      <c r="C36" s="38"/>
      <c r="D36" s="38"/>
      <c r="E36" s="140" t="s">
        <v>42</v>
      </c>
      <c r="F36" s="154">
        <f>ROUND((SUM(BH117:BH124)),  2)</f>
        <v>0</v>
      </c>
      <c r="G36" s="38"/>
      <c r="H36" s="38"/>
      <c r="I36" s="155">
        <v>0.14999999999999999</v>
      </c>
      <c r="J36" s="154">
        <f>0</f>
        <v>0</v>
      </c>
      <c r="K36" s="38"/>
      <c r="L36" s="63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</row>
    <row r="37" hidden="1" s="2" customFormat="1" ht="14.4" customHeight="1">
      <c r="A37" s="38"/>
      <c r="B37" s="44"/>
      <c r="C37" s="38"/>
      <c r="D37" s="38"/>
      <c r="E37" s="140" t="s">
        <v>43</v>
      </c>
      <c r="F37" s="154">
        <f>ROUND((SUM(BI117:BI124)),  2)</f>
        <v>0</v>
      </c>
      <c r="G37" s="38"/>
      <c r="H37" s="38"/>
      <c r="I37" s="155">
        <v>0</v>
      </c>
      <c r="J37" s="154">
        <f>0</f>
        <v>0</v>
      </c>
      <c r="K37" s="38"/>
      <c r="L37" s="63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</row>
    <row r="38" s="2" customFormat="1" ht="6.96" customHeight="1">
      <c r="A38" s="38"/>
      <c r="B38" s="44"/>
      <c r="C38" s="38"/>
      <c r="D38" s="38"/>
      <c r="E38" s="38"/>
      <c r="F38" s="38"/>
      <c r="G38" s="38"/>
      <c r="H38" s="38"/>
      <c r="I38" s="38"/>
      <c r="J38" s="38"/>
      <c r="K38" s="38"/>
      <c r="L38" s="63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</row>
    <row r="39" s="2" customFormat="1" ht="25.44" customHeight="1">
      <c r="A39" s="38"/>
      <c r="B39" s="44"/>
      <c r="C39" s="156"/>
      <c r="D39" s="157" t="s">
        <v>44</v>
      </c>
      <c r="E39" s="158"/>
      <c r="F39" s="158"/>
      <c r="G39" s="159" t="s">
        <v>45</v>
      </c>
      <c r="H39" s="160" t="s">
        <v>46</v>
      </c>
      <c r="I39" s="158"/>
      <c r="J39" s="161">
        <f>SUM(J30:J37)</f>
        <v>0</v>
      </c>
      <c r="K39" s="162"/>
      <c r="L39" s="63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</row>
    <row r="40" s="2" customFormat="1" ht="14.4" customHeight="1">
      <c r="A40" s="38"/>
      <c r="B40" s="44"/>
      <c r="C40" s="38"/>
      <c r="D40" s="38"/>
      <c r="E40" s="38"/>
      <c r="F40" s="38"/>
      <c r="G40" s="38"/>
      <c r="H40" s="38"/>
      <c r="I40" s="38"/>
      <c r="J40" s="38"/>
      <c r="K40" s="38"/>
      <c r="L40" s="63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</row>
    <row r="41" s="1" customFormat="1" ht="14.4" customHeight="1">
      <c r="B41" s="20"/>
      <c r="L41" s="20"/>
    </row>
    <row r="42" s="1" customFormat="1" ht="14.4" customHeight="1">
      <c r="B42" s="20"/>
      <c r="L42" s="20"/>
    </row>
    <row r="43" s="1" customFormat="1" ht="14.4" customHeight="1">
      <c r="B43" s="20"/>
      <c r="L43" s="20"/>
    </row>
    <row r="44" s="1" customFormat="1" ht="14.4" customHeight="1">
      <c r="B44" s="20"/>
      <c r="L44" s="20"/>
    </row>
    <row r="45" s="1" customFormat="1" ht="14.4" customHeight="1">
      <c r="B45" s="20"/>
      <c r="L45" s="20"/>
    </row>
    <row r="46" s="1" customFormat="1" ht="14.4" customHeight="1">
      <c r="B46" s="20"/>
      <c r="L46" s="20"/>
    </row>
    <row r="47" s="1" customFormat="1" ht="14.4" customHeight="1">
      <c r="B47" s="20"/>
      <c r="L47" s="20"/>
    </row>
    <row r="48" s="1" customFormat="1" ht="14.4" customHeight="1">
      <c r="B48" s="20"/>
      <c r="L48" s="20"/>
    </row>
    <row r="49" s="1" customFormat="1" ht="14.4" customHeight="1">
      <c r="B49" s="20"/>
      <c r="L49" s="20"/>
    </row>
    <row r="50" s="2" customFormat="1" ht="14.4" customHeight="1">
      <c r="B50" s="63"/>
      <c r="D50" s="163" t="s">
        <v>47</v>
      </c>
      <c r="E50" s="164"/>
      <c r="F50" s="164"/>
      <c r="G50" s="163" t="s">
        <v>48</v>
      </c>
      <c r="H50" s="164"/>
      <c r="I50" s="164"/>
      <c r="J50" s="164"/>
      <c r="K50" s="164"/>
      <c r="L50" s="63"/>
    </row>
    <row r="51">
      <c r="B51" s="20"/>
      <c r="L51" s="20"/>
    </row>
    <row r="52">
      <c r="B52" s="20"/>
      <c r="L52" s="20"/>
    </row>
    <row r="53">
      <c r="B53" s="20"/>
      <c r="L53" s="20"/>
    </row>
    <row r="54">
      <c r="B54" s="20"/>
      <c r="L54" s="20"/>
    </row>
    <row r="55">
      <c r="B55" s="20"/>
      <c r="L55" s="20"/>
    </row>
    <row r="56">
      <c r="B56" s="20"/>
      <c r="L56" s="20"/>
    </row>
    <row r="57">
      <c r="B57" s="20"/>
      <c r="L57" s="20"/>
    </row>
    <row r="58">
      <c r="B58" s="20"/>
      <c r="L58" s="20"/>
    </row>
    <row r="59">
      <c r="B59" s="20"/>
      <c r="L59" s="20"/>
    </row>
    <row r="60">
      <c r="B60" s="20"/>
      <c r="L60" s="20"/>
    </row>
    <row r="61" s="2" customFormat="1">
      <c r="A61" s="38"/>
      <c r="B61" s="44"/>
      <c r="C61" s="38"/>
      <c r="D61" s="165" t="s">
        <v>49</v>
      </c>
      <c r="E61" s="166"/>
      <c r="F61" s="167" t="s">
        <v>50</v>
      </c>
      <c r="G61" s="165" t="s">
        <v>49</v>
      </c>
      <c r="H61" s="166"/>
      <c r="I61" s="166"/>
      <c r="J61" s="168" t="s">
        <v>50</v>
      </c>
      <c r="K61" s="166"/>
      <c r="L61" s="63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</row>
    <row r="62">
      <c r="B62" s="20"/>
      <c r="L62" s="20"/>
    </row>
    <row r="63">
      <c r="B63" s="20"/>
      <c r="L63" s="20"/>
    </row>
    <row r="64">
      <c r="B64" s="20"/>
      <c r="L64" s="20"/>
    </row>
    <row r="65" s="2" customFormat="1">
      <c r="A65" s="38"/>
      <c r="B65" s="44"/>
      <c r="C65" s="38"/>
      <c r="D65" s="163" t="s">
        <v>51</v>
      </c>
      <c r="E65" s="169"/>
      <c r="F65" s="169"/>
      <c r="G65" s="163" t="s">
        <v>52</v>
      </c>
      <c r="H65" s="169"/>
      <c r="I65" s="169"/>
      <c r="J65" s="169"/>
      <c r="K65" s="169"/>
      <c r="L65" s="63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</row>
    <row r="66">
      <c r="B66" s="20"/>
      <c r="L66" s="20"/>
    </row>
    <row r="67">
      <c r="B67" s="20"/>
      <c r="L67" s="20"/>
    </row>
    <row r="68">
      <c r="B68" s="20"/>
      <c r="L68" s="20"/>
    </row>
    <row r="69">
      <c r="B69" s="20"/>
      <c r="L69" s="20"/>
    </row>
    <row r="70">
      <c r="B70" s="20"/>
      <c r="L70" s="20"/>
    </row>
    <row r="71">
      <c r="B71" s="20"/>
      <c r="L71" s="20"/>
    </row>
    <row r="72">
      <c r="B72" s="20"/>
      <c r="L72" s="20"/>
    </row>
    <row r="73">
      <c r="B73" s="20"/>
      <c r="L73" s="20"/>
    </row>
    <row r="74">
      <c r="B74" s="20"/>
      <c r="L74" s="20"/>
    </row>
    <row r="75">
      <c r="B75" s="20"/>
      <c r="L75" s="20"/>
    </row>
    <row r="76" s="2" customFormat="1">
      <c r="A76" s="38"/>
      <c r="B76" s="44"/>
      <c r="C76" s="38"/>
      <c r="D76" s="165" t="s">
        <v>49</v>
      </c>
      <c r="E76" s="166"/>
      <c r="F76" s="167" t="s">
        <v>50</v>
      </c>
      <c r="G76" s="165" t="s">
        <v>49</v>
      </c>
      <c r="H76" s="166"/>
      <c r="I76" s="166"/>
      <c r="J76" s="168" t="s">
        <v>50</v>
      </c>
      <c r="K76" s="166"/>
      <c r="L76" s="63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</row>
    <row r="77" s="2" customFormat="1" ht="14.4" customHeight="1">
      <c r="A77" s="38"/>
      <c r="B77" s="170"/>
      <c r="C77" s="171"/>
      <c r="D77" s="171"/>
      <c r="E77" s="171"/>
      <c r="F77" s="171"/>
      <c r="G77" s="171"/>
      <c r="H77" s="171"/>
      <c r="I77" s="171"/>
      <c r="J77" s="171"/>
      <c r="K77" s="171"/>
      <c r="L77" s="63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</row>
    <row r="81" s="2" customFormat="1" ht="6.96" customHeight="1">
      <c r="A81" s="38"/>
      <c r="B81" s="172"/>
      <c r="C81" s="173"/>
      <c r="D81" s="173"/>
      <c r="E81" s="173"/>
      <c r="F81" s="173"/>
      <c r="G81" s="173"/>
      <c r="H81" s="173"/>
      <c r="I81" s="173"/>
      <c r="J81" s="173"/>
      <c r="K81" s="173"/>
      <c r="L81" s="63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</row>
    <row r="82" s="2" customFormat="1" ht="24.96" customHeight="1">
      <c r="A82" s="38"/>
      <c r="B82" s="39"/>
      <c r="C82" s="23" t="s">
        <v>104</v>
      </c>
      <c r="D82" s="40"/>
      <c r="E82" s="40"/>
      <c r="F82" s="40"/>
      <c r="G82" s="40"/>
      <c r="H82" s="40"/>
      <c r="I82" s="40"/>
      <c r="J82" s="40"/>
      <c r="K82" s="40"/>
      <c r="L82" s="63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</row>
    <row r="83" s="2" customFormat="1" ht="6.96" customHeight="1">
      <c r="A83" s="38"/>
      <c r="B83" s="39"/>
      <c r="C83" s="40"/>
      <c r="D83" s="40"/>
      <c r="E83" s="40"/>
      <c r="F83" s="40"/>
      <c r="G83" s="40"/>
      <c r="H83" s="40"/>
      <c r="I83" s="40"/>
      <c r="J83" s="40"/>
      <c r="K83" s="40"/>
      <c r="L83" s="63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</row>
    <row r="84" s="2" customFormat="1" ht="12" customHeight="1">
      <c r="A84" s="38"/>
      <c r="B84" s="39"/>
      <c r="C84" s="32" t="s">
        <v>16</v>
      </c>
      <c r="D84" s="40"/>
      <c r="E84" s="40"/>
      <c r="F84" s="40"/>
      <c r="G84" s="40"/>
      <c r="H84" s="40"/>
      <c r="I84" s="40"/>
      <c r="J84" s="40"/>
      <c r="K84" s="40"/>
      <c r="L84" s="63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</row>
    <row r="85" s="2" customFormat="1" ht="16.5" customHeight="1">
      <c r="A85" s="38"/>
      <c r="B85" s="39"/>
      <c r="C85" s="40"/>
      <c r="D85" s="40"/>
      <c r="E85" s="174" t="str">
        <f>E7</f>
        <v>ZŠ Husova</v>
      </c>
      <c r="F85" s="32"/>
      <c r="G85" s="32"/>
      <c r="H85" s="32"/>
      <c r="I85" s="40"/>
      <c r="J85" s="40"/>
      <c r="K85" s="40"/>
      <c r="L85" s="63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</row>
    <row r="86" s="2" customFormat="1" ht="12" customHeight="1">
      <c r="A86" s="38"/>
      <c r="B86" s="39"/>
      <c r="C86" s="32" t="s">
        <v>101</v>
      </c>
      <c r="D86" s="40"/>
      <c r="E86" s="40"/>
      <c r="F86" s="40"/>
      <c r="G86" s="40"/>
      <c r="H86" s="40"/>
      <c r="I86" s="40"/>
      <c r="J86" s="40"/>
      <c r="K86" s="40"/>
      <c r="L86" s="63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</row>
    <row r="87" s="2" customFormat="1" ht="16.5" customHeight="1">
      <c r="A87" s="38"/>
      <c r="B87" s="39"/>
      <c r="C87" s="40"/>
      <c r="D87" s="40"/>
      <c r="E87" s="76" t="str">
        <f>E9</f>
        <v>VON - Vedlejší a ostatní náklady</v>
      </c>
      <c r="F87" s="40"/>
      <c r="G87" s="40"/>
      <c r="H87" s="40"/>
      <c r="I87" s="40"/>
      <c r="J87" s="40"/>
      <c r="K87" s="40"/>
      <c r="L87" s="63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</row>
    <row r="88" s="2" customFormat="1" ht="6.96" customHeight="1">
      <c r="A88" s="38"/>
      <c r="B88" s="39"/>
      <c r="C88" s="40"/>
      <c r="D88" s="40"/>
      <c r="E88" s="40"/>
      <c r="F88" s="40"/>
      <c r="G88" s="40"/>
      <c r="H88" s="40"/>
      <c r="I88" s="40"/>
      <c r="J88" s="40"/>
      <c r="K88" s="40"/>
      <c r="L88" s="63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</row>
    <row r="89" s="2" customFormat="1" ht="12" customHeight="1">
      <c r="A89" s="38"/>
      <c r="B89" s="39"/>
      <c r="C89" s="32" t="s">
        <v>20</v>
      </c>
      <c r="D89" s="40"/>
      <c r="E89" s="40"/>
      <c r="F89" s="27" t="str">
        <f>F12</f>
        <v xml:space="preserve"> </v>
      </c>
      <c r="G89" s="40"/>
      <c r="H89" s="40"/>
      <c r="I89" s="32" t="s">
        <v>22</v>
      </c>
      <c r="J89" s="79" t="str">
        <f>IF(J12="","",J12)</f>
        <v>30. 1. 2022</v>
      </c>
      <c r="K89" s="40"/>
      <c r="L89" s="63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</row>
    <row r="90" s="2" customFormat="1" ht="6.96" customHeight="1">
      <c r="A90" s="38"/>
      <c r="B90" s="39"/>
      <c r="C90" s="40"/>
      <c r="D90" s="40"/>
      <c r="E90" s="40"/>
      <c r="F90" s="40"/>
      <c r="G90" s="40"/>
      <c r="H90" s="40"/>
      <c r="I90" s="40"/>
      <c r="J90" s="40"/>
      <c r="K90" s="40"/>
      <c r="L90" s="63"/>
      <c r="S90" s="38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</row>
    <row r="91" s="2" customFormat="1" ht="15.15" customHeight="1">
      <c r="A91" s="38"/>
      <c r="B91" s="39"/>
      <c r="C91" s="32" t="s">
        <v>24</v>
      </c>
      <c r="D91" s="40"/>
      <c r="E91" s="40"/>
      <c r="F91" s="27" t="str">
        <f>E15</f>
        <v xml:space="preserve"> </v>
      </c>
      <c r="G91" s="40"/>
      <c r="H91" s="40"/>
      <c r="I91" s="32" t="s">
        <v>29</v>
      </c>
      <c r="J91" s="36" t="str">
        <f>E21</f>
        <v xml:space="preserve"> </v>
      </c>
      <c r="K91" s="40"/>
      <c r="L91" s="63"/>
      <c r="S91" s="38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</row>
    <row r="92" s="2" customFormat="1" ht="15.15" customHeight="1">
      <c r="A92" s="38"/>
      <c r="B92" s="39"/>
      <c r="C92" s="32" t="s">
        <v>27</v>
      </c>
      <c r="D92" s="40"/>
      <c r="E92" s="40"/>
      <c r="F92" s="27" t="str">
        <f>IF(E18="","",E18)</f>
        <v>Vyplň údaj</v>
      </c>
      <c r="G92" s="40"/>
      <c r="H92" s="40"/>
      <c r="I92" s="32" t="s">
        <v>31</v>
      </c>
      <c r="J92" s="36" t="str">
        <f>E24</f>
        <v xml:space="preserve"> </v>
      </c>
      <c r="K92" s="40"/>
      <c r="L92" s="63"/>
      <c r="S92" s="38"/>
      <c r="T92" s="38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</row>
    <row r="93" s="2" customFormat="1" ht="10.32" customHeight="1">
      <c r="A93" s="38"/>
      <c r="B93" s="39"/>
      <c r="C93" s="40"/>
      <c r="D93" s="40"/>
      <c r="E93" s="40"/>
      <c r="F93" s="40"/>
      <c r="G93" s="40"/>
      <c r="H93" s="40"/>
      <c r="I93" s="40"/>
      <c r="J93" s="40"/>
      <c r="K93" s="40"/>
      <c r="L93" s="63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</row>
    <row r="94" s="2" customFormat="1" ht="29.28" customHeight="1">
      <c r="A94" s="38"/>
      <c r="B94" s="39"/>
      <c r="C94" s="175" t="s">
        <v>105</v>
      </c>
      <c r="D94" s="176"/>
      <c r="E94" s="176"/>
      <c r="F94" s="176"/>
      <c r="G94" s="176"/>
      <c r="H94" s="176"/>
      <c r="I94" s="176"/>
      <c r="J94" s="177" t="s">
        <v>106</v>
      </c>
      <c r="K94" s="176"/>
      <c r="L94" s="63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</row>
    <row r="95" s="2" customFormat="1" ht="10.32" customHeight="1">
      <c r="A95" s="38"/>
      <c r="B95" s="39"/>
      <c r="C95" s="40"/>
      <c r="D95" s="40"/>
      <c r="E95" s="40"/>
      <c r="F95" s="40"/>
      <c r="G95" s="40"/>
      <c r="H95" s="40"/>
      <c r="I95" s="40"/>
      <c r="J95" s="40"/>
      <c r="K95" s="40"/>
      <c r="L95" s="63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</row>
    <row r="96" s="2" customFormat="1" ht="22.8" customHeight="1">
      <c r="A96" s="38"/>
      <c r="B96" s="39"/>
      <c r="C96" s="178" t="s">
        <v>107</v>
      </c>
      <c r="D96" s="40"/>
      <c r="E96" s="40"/>
      <c r="F96" s="40"/>
      <c r="G96" s="40"/>
      <c r="H96" s="40"/>
      <c r="I96" s="40"/>
      <c r="J96" s="110">
        <f>J117</f>
        <v>0</v>
      </c>
      <c r="K96" s="40"/>
      <c r="L96" s="63"/>
      <c r="S96" s="38"/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  <c r="AU96" s="17" t="s">
        <v>108</v>
      </c>
    </row>
    <row r="97" s="9" customFormat="1" ht="24.96" customHeight="1">
      <c r="A97" s="9"/>
      <c r="B97" s="179"/>
      <c r="C97" s="180"/>
      <c r="D97" s="181" t="s">
        <v>685</v>
      </c>
      <c r="E97" s="182"/>
      <c r="F97" s="182"/>
      <c r="G97" s="182"/>
      <c r="H97" s="182"/>
      <c r="I97" s="182"/>
      <c r="J97" s="183">
        <f>J118</f>
        <v>0</v>
      </c>
      <c r="K97" s="180"/>
      <c r="L97" s="184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2" customFormat="1" ht="21.84" customHeight="1">
      <c r="A98" s="38"/>
      <c r="B98" s="39"/>
      <c r="C98" s="40"/>
      <c r="D98" s="40"/>
      <c r="E98" s="40"/>
      <c r="F98" s="40"/>
      <c r="G98" s="40"/>
      <c r="H98" s="40"/>
      <c r="I98" s="40"/>
      <c r="J98" s="40"/>
      <c r="K98" s="40"/>
      <c r="L98" s="63"/>
      <c r="S98" s="38"/>
      <c r="T98" s="38"/>
      <c r="U98" s="38"/>
      <c r="V98" s="38"/>
      <c r="W98" s="38"/>
      <c r="X98" s="38"/>
      <c r="Y98" s="38"/>
      <c r="Z98" s="38"/>
      <c r="AA98" s="38"/>
      <c r="AB98" s="38"/>
      <c r="AC98" s="38"/>
      <c r="AD98" s="38"/>
      <c r="AE98" s="38"/>
    </row>
    <row r="99" s="2" customFormat="1" ht="6.96" customHeight="1">
      <c r="A99" s="38"/>
      <c r="B99" s="66"/>
      <c r="C99" s="67"/>
      <c r="D99" s="67"/>
      <c r="E99" s="67"/>
      <c r="F99" s="67"/>
      <c r="G99" s="67"/>
      <c r="H99" s="67"/>
      <c r="I99" s="67"/>
      <c r="J99" s="67"/>
      <c r="K99" s="67"/>
      <c r="L99" s="63"/>
      <c r="S99" s="38"/>
      <c r="T99" s="38"/>
      <c r="U99" s="38"/>
      <c r="V99" s="38"/>
      <c r="W99" s="38"/>
      <c r="X99" s="38"/>
      <c r="Y99" s="38"/>
      <c r="Z99" s="38"/>
      <c r="AA99" s="38"/>
      <c r="AB99" s="38"/>
      <c r="AC99" s="38"/>
      <c r="AD99" s="38"/>
      <c r="AE99" s="38"/>
    </row>
    <row r="103" s="2" customFormat="1" ht="6.96" customHeight="1">
      <c r="A103" s="38"/>
      <c r="B103" s="68"/>
      <c r="C103" s="69"/>
      <c r="D103" s="69"/>
      <c r="E103" s="69"/>
      <c r="F103" s="69"/>
      <c r="G103" s="69"/>
      <c r="H103" s="69"/>
      <c r="I103" s="69"/>
      <c r="J103" s="69"/>
      <c r="K103" s="69"/>
      <c r="L103" s="63"/>
      <c r="S103" s="38"/>
      <c r="T103" s="38"/>
      <c r="U103" s="38"/>
      <c r="V103" s="38"/>
      <c r="W103" s="38"/>
      <c r="X103" s="38"/>
      <c r="Y103" s="38"/>
      <c r="Z103" s="38"/>
      <c r="AA103" s="38"/>
      <c r="AB103" s="38"/>
      <c r="AC103" s="38"/>
      <c r="AD103" s="38"/>
      <c r="AE103" s="38"/>
    </row>
    <row r="104" s="2" customFormat="1" ht="24.96" customHeight="1">
      <c r="A104" s="38"/>
      <c r="B104" s="39"/>
      <c r="C104" s="23" t="s">
        <v>117</v>
      </c>
      <c r="D104" s="40"/>
      <c r="E104" s="40"/>
      <c r="F104" s="40"/>
      <c r="G104" s="40"/>
      <c r="H104" s="40"/>
      <c r="I104" s="40"/>
      <c r="J104" s="40"/>
      <c r="K104" s="40"/>
      <c r="L104" s="63"/>
      <c r="S104" s="38"/>
      <c r="T104" s="38"/>
      <c r="U104" s="38"/>
      <c r="V104" s="38"/>
      <c r="W104" s="38"/>
      <c r="X104" s="38"/>
      <c r="Y104" s="38"/>
      <c r="Z104" s="38"/>
      <c r="AA104" s="38"/>
      <c r="AB104" s="38"/>
      <c r="AC104" s="38"/>
      <c r="AD104" s="38"/>
      <c r="AE104" s="38"/>
    </row>
    <row r="105" s="2" customFormat="1" ht="6.96" customHeight="1">
      <c r="A105" s="38"/>
      <c r="B105" s="39"/>
      <c r="C105" s="40"/>
      <c r="D105" s="40"/>
      <c r="E105" s="40"/>
      <c r="F105" s="40"/>
      <c r="G105" s="40"/>
      <c r="H105" s="40"/>
      <c r="I105" s="40"/>
      <c r="J105" s="40"/>
      <c r="K105" s="40"/>
      <c r="L105" s="63"/>
      <c r="S105" s="38"/>
      <c r="T105" s="38"/>
      <c r="U105" s="38"/>
      <c r="V105" s="38"/>
      <c r="W105" s="38"/>
      <c r="X105" s="38"/>
      <c r="Y105" s="38"/>
      <c r="Z105" s="38"/>
      <c r="AA105" s="38"/>
      <c r="AB105" s="38"/>
      <c r="AC105" s="38"/>
      <c r="AD105" s="38"/>
      <c r="AE105" s="38"/>
    </row>
    <row r="106" s="2" customFormat="1" ht="12" customHeight="1">
      <c r="A106" s="38"/>
      <c r="B106" s="39"/>
      <c r="C106" s="32" t="s">
        <v>16</v>
      </c>
      <c r="D106" s="40"/>
      <c r="E106" s="40"/>
      <c r="F106" s="40"/>
      <c r="G106" s="40"/>
      <c r="H106" s="40"/>
      <c r="I106" s="40"/>
      <c r="J106" s="40"/>
      <c r="K106" s="40"/>
      <c r="L106" s="63"/>
      <c r="S106" s="38"/>
      <c r="T106" s="38"/>
      <c r="U106" s="38"/>
      <c r="V106" s="38"/>
      <c r="W106" s="38"/>
      <c r="X106" s="38"/>
      <c r="Y106" s="38"/>
      <c r="Z106" s="38"/>
      <c r="AA106" s="38"/>
      <c r="AB106" s="38"/>
      <c r="AC106" s="38"/>
      <c r="AD106" s="38"/>
      <c r="AE106" s="38"/>
    </row>
    <row r="107" s="2" customFormat="1" ht="16.5" customHeight="1">
      <c r="A107" s="38"/>
      <c r="B107" s="39"/>
      <c r="C107" s="40"/>
      <c r="D107" s="40"/>
      <c r="E107" s="174" t="str">
        <f>E7</f>
        <v>ZŠ Husova</v>
      </c>
      <c r="F107" s="32"/>
      <c r="G107" s="32"/>
      <c r="H107" s="32"/>
      <c r="I107" s="40"/>
      <c r="J107" s="40"/>
      <c r="K107" s="40"/>
      <c r="L107" s="63"/>
      <c r="S107" s="38"/>
      <c r="T107" s="38"/>
      <c r="U107" s="38"/>
      <c r="V107" s="38"/>
      <c r="W107" s="38"/>
      <c r="X107" s="38"/>
      <c r="Y107" s="38"/>
      <c r="Z107" s="38"/>
      <c r="AA107" s="38"/>
      <c r="AB107" s="38"/>
      <c r="AC107" s="38"/>
      <c r="AD107" s="38"/>
      <c r="AE107" s="38"/>
    </row>
    <row r="108" s="2" customFormat="1" ht="12" customHeight="1">
      <c r="A108" s="38"/>
      <c r="B108" s="39"/>
      <c r="C108" s="32" t="s">
        <v>101</v>
      </c>
      <c r="D108" s="40"/>
      <c r="E108" s="40"/>
      <c r="F108" s="40"/>
      <c r="G108" s="40"/>
      <c r="H108" s="40"/>
      <c r="I108" s="40"/>
      <c r="J108" s="40"/>
      <c r="K108" s="40"/>
      <c r="L108" s="63"/>
      <c r="S108" s="38"/>
      <c r="T108" s="38"/>
      <c r="U108" s="38"/>
      <c r="V108" s="38"/>
      <c r="W108" s="38"/>
      <c r="X108" s="38"/>
      <c r="Y108" s="38"/>
      <c r="Z108" s="38"/>
      <c r="AA108" s="38"/>
      <c r="AB108" s="38"/>
      <c r="AC108" s="38"/>
      <c r="AD108" s="38"/>
      <c r="AE108" s="38"/>
    </row>
    <row r="109" s="2" customFormat="1" ht="16.5" customHeight="1">
      <c r="A109" s="38"/>
      <c r="B109" s="39"/>
      <c r="C109" s="40"/>
      <c r="D109" s="40"/>
      <c r="E109" s="76" t="str">
        <f>E9</f>
        <v>VON - Vedlejší a ostatní náklady</v>
      </c>
      <c r="F109" s="40"/>
      <c r="G109" s="40"/>
      <c r="H109" s="40"/>
      <c r="I109" s="40"/>
      <c r="J109" s="40"/>
      <c r="K109" s="40"/>
      <c r="L109" s="63"/>
      <c r="S109" s="38"/>
      <c r="T109" s="38"/>
      <c r="U109" s="38"/>
      <c r="V109" s="38"/>
      <c r="W109" s="38"/>
      <c r="X109" s="38"/>
      <c r="Y109" s="38"/>
      <c r="Z109" s="38"/>
      <c r="AA109" s="38"/>
      <c r="AB109" s="38"/>
      <c r="AC109" s="38"/>
      <c r="AD109" s="38"/>
      <c r="AE109" s="38"/>
    </row>
    <row r="110" s="2" customFormat="1" ht="6.96" customHeight="1">
      <c r="A110" s="38"/>
      <c r="B110" s="39"/>
      <c r="C110" s="40"/>
      <c r="D110" s="40"/>
      <c r="E110" s="40"/>
      <c r="F110" s="40"/>
      <c r="G110" s="40"/>
      <c r="H110" s="40"/>
      <c r="I110" s="40"/>
      <c r="J110" s="40"/>
      <c r="K110" s="40"/>
      <c r="L110" s="63"/>
      <c r="S110" s="38"/>
      <c r="T110" s="38"/>
      <c r="U110" s="38"/>
      <c r="V110" s="38"/>
      <c r="W110" s="38"/>
      <c r="X110" s="38"/>
      <c r="Y110" s="38"/>
      <c r="Z110" s="38"/>
      <c r="AA110" s="38"/>
      <c r="AB110" s="38"/>
      <c r="AC110" s="38"/>
      <c r="AD110" s="38"/>
      <c r="AE110" s="38"/>
    </row>
    <row r="111" s="2" customFormat="1" ht="12" customHeight="1">
      <c r="A111" s="38"/>
      <c r="B111" s="39"/>
      <c r="C111" s="32" t="s">
        <v>20</v>
      </c>
      <c r="D111" s="40"/>
      <c r="E111" s="40"/>
      <c r="F111" s="27" t="str">
        <f>F12</f>
        <v xml:space="preserve"> </v>
      </c>
      <c r="G111" s="40"/>
      <c r="H111" s="40"/>
      <c r="I111" s="32" t="s">
        <v>22</v>
      </c>
      <c r="J111" s="79" t="str">
        <f>IF(J12="","",J12)</f>
        <v>30. 1. 2022</v>
      </c>
      <c r="K111" s="40"/>
      <c r="L111" s="63"/>
      <c r="S111" s="38"/>
      <c r="T111" s="38"/>
      <c r="U111" s="38"/>
      <c r="V111" s="38"/>
      <c r="W111" s="38"/>
      <c r="X111" s="38"/>
      <c r="Y111" s="38"/>
      <c r="Z111" s="38"/>
      <c r="AA111" s="38"/>
      <c r="AB111" s="38"/>
      <c r="AC111" s="38"/>
      <c r="AD111" s="38"/>
      <c r="AE111" s="38"/>
    </row>
    <row r="112" s="2" customFormat="1" ht="6.96" customHeight="1">
      <c r="A112" s="38"/>
      <c r="B112" s="39"/>
      <c r="C112" s="40"/>
      <c r="D112" s="40"/>
      <c r="E112" s="40"/>
      <c r="F112" s="40"/>
      <c r="G112" s="40"/>
      <c r="H112" s="40"/>
      <c r="I112" s="40"/>
      <c r="J112" s="40"/>
      <c r="K112" s="40"/>
      <c r="L112" s="63"/>
      <c r="S112" s="38"/>
      <c r="T112" s="38"/>
      <c r="U112" s="38"/>
      <c r="V112" s="38"/>
      <c r="W112" s="38"/>
      <c r="X112" s="38"/>
      <c r="Y112" s="38"/>
      <c r="Z112" s="38"/>
      <c r="AA112" s="38"/>
      <c r="AB112" s="38"/>
      <c r="AC112" s="38"/>
      <c r="AD112" s="38"/>
      <c r="AE112" s="38"/>
    </row>
    <row r="113" s="2" customFormat="1" ht="15.15" customHeight="1">
      <c r="A113" s="38"/>
      <c r="B113" s="39"/>
      <c r="C113" s="32" t="s">
        <v>24</v>
      </c>
      <c r="D113" s="40"/>
      <c r="E113" s="40"/>
      <c r="F113" s="27" t="str">
        <f>E15</f>
        <v xml:space="preserve"> </v>
      </c>
      <c r="G113" s="40"/>
      <c r="H113" s="40"/>
      <c r="I113" s="32" t="s">
        <v>29</v>
      </c>
      <c r="J113" s="36" t="str">
        <f>E21</f>
        <v xml:space="preserve"> </v>
      </c>
      <c r="K113" s="40"/>
      <c r="L113" s="63"/>
      <c r="S113" s="38"/>
      <c r="T113" s="38"/>
      <c r="U113" s="38"/>
      <c r="V113" s="38"/>
      <c r="W113" s="38"/>
      <c r="X113" s="38"/>
      <c r="Y113" s="38"/>
      <c r="Z113" s="38"/>
      <c r="AA113" s="38"/>
      <c r="AB113" s="38"/>
      <c r="AC113" s="38"/>
      <c r="AD113" s="38"/>
      <c r="AE113" s="38"/>
    </row>
    <row r="114" s="2" customFormat="1" ht="15.15" customHeight="1">
      <c r="A114" s="38"/>
      <c r="B114" s="39"/>
      <c r="C114" s="32" t="s">
        <v>27</v>
      </c>
      <c r="D114" s="40"/>
      <c r="E114" s="40"/>
      <c r="F114" s="27" t="str">
        <f>IF(E18="","",E18)</f>
        <v>Vyplň údaj</v>
      </c>
      <c r="G114" s="40"/>
      <c r="H114" s="40"/>
      <c r="I114" s="32" t="s">
        <v>31</v>
      </c>
      <c r="J114" s="36" t="str">
        <f>E24</f>
        <v xml:space="preserve"> </v>
      </c>
      <c r="K114" s="40"/>
      <c r="L114" s="63"/>
      <c r="S114" s="38"/>
      <c r="T114" s="38"/>
      <c r="U114" s="38"/>
      <c r="V114" s="38"/>
      <c r="W114" s="38"/>
      <c r="X114" s="38"/>
      <c r="Y114" s="38"/>
      <c r="Z114" s="38"/>
      <c r="AA114" s="38"/>
      <c r="AB114" s="38"/>
      <c r="AC114" s="38"/>
      <c r="AD114" s="38"/>
      <c r="AE114" s="38"/>
    </row>
    <row r="115" s="2" customFormat="1" ht="10.32" customHeight="1">
      <c r="A115" s="38"/>
      <c r="B115" s="39"/>
      <c r="C115" s="40"/>
      <c r="D115" s="40"/>
      <c r="E115" s="40"/>
      <c r="F115" s="40"/>
      <c r="G115" s="40"/>
      <c r="H115" s="40"/>
      <c r="I115" s="40"/>
      <c r="J115" s="40"/>
      <c r="K115" s="40"/>
      <c r="L115" s="63"/>
      <c r="S115" s="38"/>
      <c r="T115" s="38"/>
      <c r="U115" s="38"/>
      <c r="V115" s="38"/>
      <c r="W115" s="38"/>
      <c r="X115" s="38"/>
      <c r="Y115" s="38"/>
      <c r="Z115" s="38"/>
      <c r="AA115" s="38"/>
      <c r="AB115" s="38"/>
      <c r="AC115" s="38"/>
      <c r="AD115" s="38"/>
      <c r="AE115" s="38"/>
    </row>
    <row r="116" s="11" customFormat="1" ht="29.28" customHeight="1">
      <c r="A116" s="191"/>
      <c r="B116" s="192"/>
      <c r="C116" s="193" t="s">
        <v>118</v>
      </c>
      <c r="D116" s="194" t="s">
        <v>59</v>
      </c>
      <c r="E116" s="194" t="s">
        <v>55</v>
      </c>
      <c r="F116" s="194" t="s">
        <v>56</v>
      </c>
      <c r="G116" s="194" t="s">
        <v>119</v>
      </c>
      <c r="H116" s="194" t="s">
        <v>120</v>
      </c>
      <c r="I116" s="194" t="s">
        <v>121</v>
      </c>
      <c r="J116" s="194" t="s">
        <v>106</v>
      </c>
      <c r="K116" s="195" t="s">
        <v>122</v>
      </c>
      <c r="L116" s="196"/>
      <c r="M116" s="100" t="s">
        <v>1</v>
      </c>
      <c r="N116" s="101" t="s">
        <v>38</v>
      </c>
      <c r="O116" s="101" t="s">
        <v>123</v>
      </c>
      <c r="P116" s="101" t="s">
        <v>124</v>
      </c>
      <c r="Q116" s="101" t="s">
        <v>125</v>
      </c>
      <c r="R116" s="101" t="s">
        <v>126</v>
      </c>
      <c r="S116" s="101" t="s">
        <v>127</v>
      </c>
      <c r="T116" s="102" t="s">
        <v>128</v>
      </c>
      <c r="U116" s="191"/>
      <c r="V116" s="191"/>
      <c r="W116" s="191"/>
      <c r="X116" s="191"/>
      <c r="Y116" s="191"/>
      <c r="Z116" s="191"/>
      <c r="AA116" s="191"/>
      <c r="AB116" s="191"/>
      <c r="AC116" s="191"/>
      <c r="AD116" s="191"/>
      <c r="AE116" s="191"/>
    </row>
    <row r="117" s="2" customFormat="1" ht="22.8" customHeight="1">
      <c r="A117" s="38"/>
      <c r="B117" s="39"/>
      <c r="C117" s="107" t="s">
        <v>129</v>
      </c>
      <c r="D117" s="40"/>
      <c r="E117" s="40"/>
      <c r="F117" s="40"/>
      <c r="G117" s="40"/>
      <c r="H117" s="40"/>
      <c r="I117" s="40"/>
      <c r="J117" s="197">
        <f>BK117</f>
        <v>0</v>
      </c>
      <c r="K117" s="40"/>
      <c r="L117" s="44"/>
      <c r="M117" s="103"/>
      <c r="N117" s="198"/>
      <c r="O117" s="104"/>
      <c r="P117" s="199">
        <f>P118</f>
        <v>0</v>
      </c>
      <c r="Q117" s="104"/>
      <c r="R117" s="199">
        <f>R118</f>
        <v>0</v>
      </c>
      <c r="S117" s="104"/>
      <c r="T117" s="200">
        <f>T118</f>
        <v>0</v>
      </c>
      <c r="U117" s="38"/>
      <c r="V117" s="38"/>
      <c r="W117" s="38"/>
      <c r="X117" s="38"/>
      <c r="Y117" s="38"/>
      <c r="Z117" s="38"/>
      <c r="AA117" s="38"/>
      <c r="AB117" s="38"/>
      <c r="AC117" s="38"/>
      <c r="AD117" s="38"/>
      <c r="AE117" s="38"/>
      <c r="AT117" s="17" t="s">
        <v>73</v>
      </c>
      <c r="AU117" s="17" t="s">
        <v>108</v>
      </c>
      <c r="BK117" s="201">
        <f>BK118</f>
        <v>0</v>
      </c>
    </row>
    <row r="118" s="12" customFormat="1" ht="25.92" customHeight="1">
      <c r="A118" s="12"/>
      <c r="B118" s="202"/>
      <c r="C118" s="203"/>
      <c r="D118" s="204" t="s">
        <v>73</v>
      </c>
      <c r="E118" s="205" t="s">
        <v>686</v>
      </c>
      <c r="F118" s="205" t="s">
        <v>687</v>
      </c>
      <c r="G118" s="203"/>
      <c r="H118" s="203"/>
      <c r="I118" s="206"/>
      <c r="J118" s="207">
        <f>BK118</f>
        <v>0</v>
      </c>
      <c r="K118" s="203"/>
      <c r="L118" s="208"/>
      <c r="M118" s="209"/>
      <c r="N118" s="210"/>
      <c r="O118" s="210"/>
      <c r="P118" s="211">
        <f>SUM(P119:P124)</f>
        <v>0</v>
      </c>
      <c r="Q118" s="210"/>
      <c r="R118" s="211">
        <f>SUM(R119:R124)</f>
        <v>0</v>
      </c>
      <c r="S118" s="210"/>
      <c r="T118" s="212">
        <f>SUM(T119:T124)</f>
        <v>0</v>
      </c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R118" s="213" t="s">
        <v>165</v>
      </c>
      <c r="AT118" s="214" t="s">
        <v>73</v>
      </c>
      <c r="AU118" s="214" t="s">
        <v>74</v>
      </c>
      <c r="AY118" s="213" t="s">
        <v>132</v>
      </c>
      <c r="BK118" s="215">
        <f>SUM(BK119:BK124)</f>
        <v>0</v>
      </c>
    </row>
    <row r="119" s="2" customFormat="1" ht="16.5" customHeight="1">
      <c r="A119" s="38"/>
      <c r="B119" s="39"/>
      <c r="C119" s="218" t="s">
        <v>82</v>
      </c>
      <c r="D119" s="218" t="s">
        <v>135</v>
      </c>
      <c r="E119" s="219" t="s">
        <v>688</v>
      </c>
      <c r="F119" s="220" t="s">
        <v>689</v>
      </c>
      <c r="G119" s="221" t="s">
        <v>205</v>
      </c>
      <c r="H119" s="222">
        <v>1</v>
      </c>
      <c r="I119" s="223"/>
      <c r="J119" s="224">
        <f>ROUND(I119*H119,2)</f>
        <v>0</v>
      </c>
      <c r="K119" s="220" t="s">
        <v>139</v>
      </c>
      <c r="L119" s="44"/>
      <c r="M119" s="225" t="s">
        <v>1</v>
      </c>
      <c r="N119" s="226" t="s">
        <v>39</v>
      </c>
      <c r="O119" s="91"/>
      <c r="P119" s="227">
        <f>O119*H119</f>
        <v>0</v>
      </c>
      <c r="Q119" s="227">
        <v>0</v>
      </c>
      <c r="R119" s="227">
        <f>Q119*H119</f>
        <v>0</v>
      </c>
      <c r="S119" s="227">
        <v>0</v>
      </c>
      <c r="T119" s="228">
        <f>S119*H119</f>
        <v>0</v>
      </c>
      <c r="U119" s="38"/>
      <c r="V119" s="38"/>
      <c r="W119" s="38"/>
      <c r="X119" s="38"/>
      <c r="Y119" s="38"/>
      <c r="Z119" s="38"/>
      <c r="AA119" s="38"/>
      <c r="AB119" s="38"/>
      <c r="AC119" s="38"/>
      <c r="AD119" s="38"/>
      <c r="AE119" s="38"/>
      <c r="AR119" s="229" t="s">
        <v>690</v>
      </c>
      <c r="AT119" s="229" t="s">
        <v>135</v>
      </c>
      <c r="AU119" s="229" t="s">
        <v>82</v>
      </c>
      <c r="AY119" s="17" t="s">
        <v>132</v>
      </c>
      <c r="BE119" s="230">
        <f>IF(N119="základní",J119,0)</f>
        <v>0</v>
      </c>
      <c r="BF119" s="230">
        <f>IF(N119="snížená",J119,0)</f>
        <v>0</v>
      </c>
      <c r="BG119" s="230">
        <f>IF(N119="zákl. přenesená",J119,0)</f>
        <v>0</v>
      </c>
      <c r="BH119" s="230">
        <f>IF(N119="sníž. přenesená",J119,0)</f>
        <v>0</v>
      </c>
      <c r="BI119" s="230">
        <f>IF(N119="nulová",J119,0)</f>
        <v>0</v>
      </c>
      <c r="BJ119" s="17" t="s">
        <v>82</v>
      </c>
      <c r="BK119" s="230">
        <f>ROUND(I119*H119,2)</f>
        <v>0</v>
      </c>
      <c r="BL119" s="17" t="s">
        <v>690</v>
      </c>
      <c r="BM119" s="229" t="s">
        <v>691</v>
      </c>
    </row>
    <row r="120" s="2" customFormat="1" ht="16.5" customHeight="1">
      <c r="A120" s="38"/>
      <c r="B120" s="39"/>
      <c r="C120" s="218" t="s">
        <v>84</v>
      </c>
      <c r="D120" s="218" t="s">
        <v>135</v>
      </c>
      <c r="E120" s="219" t="s">
        <v>692</v>
      </c>
      <c r="F120" s="220" t="s">
        <v>693</v>
      </c>
      <c r="G120" s="221" t="s">
        <v>205</v>
      </c>
      <c r="H120" s="222">
        <v>1</v>
      </c>
      <c r="I120" s="223"/>
      <c r="J120" s="224">
        <f>ROUND(I120*H120,2)</f>
        <v>0</v>
      </c>
      <c r="K120" s="220" t="s">
        <v>139</v>
      </c>
      <c r="L120" s="44"/>
      <c r="M120" s="225" t="s">
        <v>1</v>
      </c>
      <c r="N120" s="226" t="s">
        <v>39</v>
      </c>
      <c r="O120" s="91"/>
      <c r="P120" s="227">
        <f>O120*H120</f>
        <v>0</v>
      </c>
      <c r="Q120" s="227">
        <v>0</v>
      </c>
      <c r="R120" s="227">
        <f>Q120*H120</f>
        <v>0</v>
      </c>
      <c r="S120" s="227">
        <v>0</v>
      </c>
      <c r="T120" s="228">
        <f>S120*H120</f>
        <v>0</v>
      </c>
      <c r="U120" s="38"/>
      <c r="V120" s="38"/>
      <c r="W120" s="38"/>
      <c r="X120" s="38"/>
      <c r="Y120" s="38"/>
      <c r="Z120" s="38"/>
      <c r="AA120" s="38"/>
      <c r="AB120" s="38"/>
      <c r="AC120" s="38"/>
      <c r="AD120" s="38"/>
      <c r="AE120" s="38"/>
      <c r="AR120" s="229" t="s">
        <v>690</v>
      </c>
      <c r="AT120" s="229" t="s">
        <v>135</v>
      </c>
      <c r="AU120" s="229" t="s">
        <v>82</v>
      </c>
      <c r="AY120" s="17" t="s">
        <v>132</v>
      </c>
      <c r="BE120" s="230">
        <f>IF(N120="základní",J120,0)</f>
        <v>0</v>
      </c>
      <c r="BF120" s="230">
        <f>IF(N120="snížená",J120,0)</f>
        <v>0</v>
      </c>
      <c r="BG120" s="230">
        <f>IF(N120="zákl. přenesená",J120,0)</f>
        <v>0</v>
      </c>
      <c r="BH120" s="230">
        <f>IF(N120="sníž. přenesená",J120,0)</f>
        <v>0</v>
      </c>
      <c r="BI120" s="230">
        <f>IF(N120="nulová",J120,0)</f>
        <v>0</v>
      </c>
      <c r="BJ120" s="17" t="s">
        <v>82</v>
      </c>
      <c r="BK120" s="230">
        <f>ROUND(I120*H120,2)</f>
        <v>0</v>
      </c>
      <c r="BL120" s="17" t="s">
        <v>690</v>
      </c>
      <c r="BM120" s="229" t="s">
        <v>694</v>
      </c>
    </row>
    <row r="121" s="2" customFormat="1" ht="16.5" customHeight="1">
      <c r="A121" s="38"/>
      <c r="B121" s="39"/>
      <c r="C121" s="218" t="s">
        <v>153</v>
      </c>
      <c r="D121" s="218" t="s">
        <v>135</v>
      </c>
      <c r="E121" s="219" t="s">
        <v>695</v>
      </c>
      <c r="F121" s="220" t="s">
        <v>696</v>
      </c>
      <c r="G121" s="221" t="s">
        <v>205</v>
      </c>
      <c r="H121" s="222">
        <v>1</v>
      </c>
      <c r="I121" s="223"/>
      <c r="J121" s="224">
        <f>ROUND(I121*H121,2)</f>
        <v>0</v>
      </c>
      <c r="K121" s="220" t="s">
        <v>139</v>
      </c>
      <c r="L121" s="44"/>
      <c r="M121" s="225" t="s">
        <v>1</v>
      </c>
      <c r="N121" s="226" t="s">
        <v>39</v>
      </c>
      <c r="O121" s="91"/>
      <c r="P121" s="227">
        <f>O121*H121</f>
        <v>0</v>
      </c>
      <c r="Q121" s="227">
        <v>0</v>
      </c>
      <c r="R121" s="227">
        <f>Q121*H121</f>
        <v>0</v>
      </c>
      <c r="S121" s="227">
        <v>0</v>
      </c>
      <c r="T121" s="228">
        <f>S121*H121</f>
        <v>0</v>
      </c>
      <c r="U121" s="38"/>
      <c r="V121" s="38"/>
      <c r="W121" s="38"/>
      <c r="X121" s="38"/>
      <c r="Y121" s="38"/>
      <c r="Z121" s="38"/>
      <c r="AA121" s="38"/>
      <c r="AB121" s="38"/>
      <c r="AC121" s="38"/>
      <c r="AD121" s="38"/>
      <c r="AE121" s="38"/>
      <c r="AR121" s="229" t="s">
        <v>690</v>
      </c>
      <c r="AT121" s="229" t="s">
        <v>135</v>
      </c>
      <c r="AU121" s="229" t="s">
        <v>82</v>
      </c>
      <c r="AY121" s="17" t="s">
        <v>132</v>
      </c>
      <c r="BE121" s="230">
        <f>IF(N121="základní",J121,0)</f>
        <v>0</v>
      </c>
      <c r="BF121" s="230">
        <f>IF(N121="snížená",J121,0)</f>
        <v>0</v>
      </c>
      <c r="BG121" s="230">
        <f>IF(N121="zákl. přenesená",J121,0)</f>
        <v>0</v>
      </c>
      <c r="BH121" s="230">
        <f>IF(N121="sníž. přenesená",J121,0)</f>
        <v>0</v>
      </c>
      <c r="BI121" s="230">
        <f>IF(N121="nulová",J121,0)</f>
        <v>0</v>
      </c>
      <c r="BJ121" s="17" t="s">
        <v>82</v>
      </c>
      <c r="BK121" s="230">
        <f>ROUND(I121*H121,2)</f>
        <v>0</v>
      </c>
      <c r="BL121" s="17" t="s">
        <v>690</v>
      </c>
      <c r="BM121" s="229" t="s">
        <v>697</v>
      </c>
    </row>
    <row r="122" s="2" customFormat="1" ht="16.5" customHeight="1">
      <c r="A122" s="38"/>
      <c r="B122" s="39"/>
      <c r="C122" s="218" t="s">
        <v>140</v>
      </c>
      <c r="D122" s="218" t="s">
        <v>135</v>
      </c>
      <c r="E122" s="219" t="s">
        <v>698</v>
      </c>
      <c r="F122" s="220" t="s">
        <v>699</v>
      </c>
      <c r="G122" s="221" t="s">
        <v>700</v>
      </c>
      <c r="H122" s="222">
        <v>1</v>
      </c>
      <c r="I122" s="223"/>
      <c r="J122" s="224">
        <f>ROUND(I122*H122,2)</f>
        <v>0</v>
      </c>
      <c r="K122" s="220" t="s">
        <v>139</v>
      </c>
      <c r="L122" s="44"/>
      <c r="M122" s="225" t="s">
        <v>1</v>
      </c>
      <c r="N122" s="226" t="s">
        <v>39</v>
      </c>
      <c r="O122" s="91"/>
      <c r="P122" s="227">
        <f>O122*H122</f>
        <v>0</v>
      </c>
      <c r="Q122" s="227">
        <v>0</v>
      </c>
      <c r="R122" s="227">
        <f>Q122*H122</f>
        <v>0</v>
      </c>
      <c r="S122" s="227">
        <v>0</v>
      </c>
      <c r="T122" s="228">
        <f>S122*H122</f>
        <v>0</v>
      </c>
      <c r="U122" s="38"/>
      <c r="V122" s="38"/>
      <c r="W122" s="38"/>
      <c r="X122" s="38"/>
      <c r="Y122" s="38"/>
      <c r="Z122" s="38"/>
      <c r="AA122" s="38"/>
      <c r="AB122" s="38"/>
      <c r="AC122" s="38"/>
      <c r="AD122" s="38"/>
      <c r="AE122" s="38"/>
      <c r="AR122" s="229" t="s">
        <v>690</v>
      </c>
      <c r="AT122" s="229" t="s">
        <v>135</v>
      </c>
      <c r="AU122" s="229" t="s">
        <v>82</v>
      </c>
      <c r="AY122" s="17" t="s">
        <v>132</v>
      </c>
      <c r="BE122" s="230">
        <f>IF(N122="základní",J122,0)</f>
        <v>0</v>
      </c>
      <c r="BF122" s="230">
        <f>IF(N122="snížená",J122,0)</f>
        <v>0</v>
      </c>
      <c r="BG122" s="230">
        <f>IF(N122="zákl. přenesená",J122,0)</f>
        <v>0</v>
      </c>
      <c r="BH122" s="230">
        <f>IF(N122="sníž. přenesená",J122,0)</f>
        <v>0</v>
      </c>
      <c r="BI122" s="230">
        <f>IF(N122="nulová",J122,0)</f>
        <v>0</v>
      </c>
      <c r="BJ122" s="17" t="s">
        <v>82</v>
      </c>
      <c r="BK122" s="230">
        <f>ROUND(I122*H122,2)</f>
        <v>0</v>
      </c>
      <c r="BL122" s="17" t="s">
        <v>690</v>
      </c>
      <c r="BM122" s="229" t="s">
        <v>701</v>
      </c>
    </row>
    <row r="123" s="2" customFormat="1" ht="16.5" customHeight="1">
      <c r="A123" s="38"/>
      <c r="B123" s="39"/>
      <c r="C123" s="218" t="s">
        <v>165</v>
      </c>
      <c r="D123" s="218" t="s">
        <v>135</v>
      </c>
      <c r="E123" s="219" t="s">
        <v>702</v>
      </c>
      <c r="F123" s="220" t="s">
        <v>703</v>
      </c>
      <c r="G123" s="221" t="s">
        <v>205</v>
      </c>
      <c r="H123" s="222">
        <v>1</v>
      </c>
      <c r="I123" s="223"/>
      <c r="J123" s="224">
        <f>ROUND(I123*H123,2)</f>
        <v>0</v>
      </c>
      <c r="K123" s="220" t="s">
        <v>139</v>
      </c>
      <c r="L123" s="44"/>
      <c r="M123" s="225" t="s">
        <v>1</v>
      </c>
      <c r="N123" s="226" t="s">
        <v>39</v>
      </c>
      <c r="O123" s="91"/>
      <c r="P123" s="227">
        <f>O123*H123</f>
        <v>0</v>
      </c>
      <c r="Q123" s="227">
        <v>0</v>
      </c>
      <c r="R123" s="227">
        <f>Q123*H123</f>
        <v>0</v>
      </c>
      <c r="S123" s="227">
        <v>0</v>
      </c>
      <c r="T123" s="228">
        <f>S123*H123</f>
        <v>0</v>
      </c>
      <c r="U123" s="38"/>
      <c r="V123" s="38"/>
      <c r="W123" s="38"/>
      <c r="X123" s="38"/>
      <c r="Y123" s="38"/>
      <c r="Z123" s="38"/>
      <c r="AA123" s="38"/>
      <c r="AB123" s="38"/>
      <c r="AC123" s="38"/>
      <c r="AD123" s="38"/>
      <c r="AE123" s="38"/>
      <c r="AR123" s="229" t="s">
        <v>690</v>
      </c>
      <c r="AT123" s="229" t="s">
        <v>135</v>
      </c>
      <c r="AU123" s="229" t="s">
        <v>82</v>
      </c>
      <c r="AY123" s="17" t="s">
        <v>132</v>
      </c>
      <c r="BE123" s="230">
        <f>IF(N123="základní",J123,0)</f>
        <v>0</v>
      </c>
      <c r="BF123" s="230">
        <f>IF(N123="snížená",J123,0)</f>
        <v>0</v>
      </c>
      <c r="BG123" s="230">
        <f>IF(N123="zákl. přenesená",J123,0)</f>
        <v>0</v>
      </c>
      <c r="BH123" s="230">
        <f>IF(N123="sníž. přenesená",J123,0)</f>
        <v>0</v>
      </c>
      <c r="BI123" s="230">
        <f>IF(N123="nulová",J123,0)</f>
        <v>0</v>
      </c>
      <c r="BJ123" s="17" t="s">
        <v>82</v>
      </c>
      <c r="BK123" s="230">
        <f>ROUND(I123*H123,2)</f>
        <v>0</v>
      </c>
      <c r="BL123" s="17" t="s">
        <v>690</v>
      </c>
      <c r="BM123" s="229" t="s">
        <v>704</v>
      </c>
    </row>
    <row r="124" s="2" customFormat="1" ht="16.5" customHeight="1">
      <c r="A124" s="38"/>
      <c r="B124" s="39"/>
      <c r="C124" s="218" t="s">
        <v>170</v>
      </c>
      <c r="D124" s="218" t="s">
        <v>135</v>
      </c>
      <c r="E124" s="219" t="s">
        <v>705</v>
      </c>
      <c r="F124" s="220" t="s">
        <v>706</v>
      </c>
      <c r="G124" s="221" t="s">
        <v>700</v>
      </c>
      <c r="H124" s="222">
        <v>1</v>
      </c>
      <c r="I124" s="223"/>
      <c r="J124" s="224">
        <f>ROUND(I124*H124,2)</f>
        <v>0</v>
      </c>
      <c r="K124" s="220" t="s">
        <v>139</v>
      </c>
      <c r="L124" s="44"/>
      <c r="M124" s="277" t="s">
        <v>1</v>
      </c>
      <c r="N124" s="278" t="s">
        <v>39</v>
      </c>
      <c r="O124" s="279"/>
      <c r="P124" s="280">
        <f>O124*H124</f>
        <v>0</v>
      </c>
      <c r="Q124" s="280">
        <v>0</v>
      </c>
      <c r="R124" s="280">
        <f>Q124*H124</f>
        <v>0</v>
      </c>
      <c r="S124" s="280">
        <v>0</v>
      </c>
      <c r="T124" s="281">
        <f>S124*H124</f>
        <v>0</v>
      </c>
      <c r="U124" s="38"/>
      <c r="V124" s="38"/>
      <c r="W124" s="38"/>
      <c r="X124" s="38"/>
      <c r="Y124" s="38"/>
      <c r="Z124" s="38"/>
      <c r="AA124" s="38"/>
      <c r="AB124" s="38"/>
      <c r="AC124" s="38"/>
      <c r="AD124" s="38"/>
      <c r="AE124" s="38"/>
      <c r="AR124" s="229" t="s">
        <v>690</v>
      </c>
      <c r="AT124" s="229" t="s">
        <v>135</v>
      </c>
      <c r="AU124" s="229" t="s">
        <v>82</v>
      </c>
      <c r="AY124" s="17" t="s">
        <v>132</v>
      </c>
      <c r="BE124" s="230">
        <f>IF(N124="základní",J124,0)</f>
        <v>0</v>
      </c>
      <c r="BF124" s="230">
        <f>IF(N124="snížená",J124,0)</f>
        <v>0</v>
      </c>
      <c r="BG124" s="230">
        <f>IF(N124="zákl. přenesená",J124,0)</f>
        <v>0</v>
      </c>
      <c r="BH124" s="230">
        <f>IF(N124="sníž. přenesená",J124,0)</f>
        <v>0</v>
      </c>
      <c r="BI124" s="230">
        <f>IF(N124="nulová",J124,0)</f>
        <v>0</v>
      </c>
      <c r="BJ124" s="17" t="s">
        <v>82</v>
      </c>
      <c r="BK124" s="230">
        <f>ROUND(I124*H124,2)</f>
        <v>0</v>
      </c>
      <c r="BL124" s="17" t="s">
        <v>690</v>
      </c>
      <c r="BM124" s="229" t="s">
        <v>707</v>
      </c>
    </row>
    <row r="125" s="2" customFormat="1" ht="6.96" customHeight="1">
      <c r="A125" s="38"/>
      <c r="B125" s="66"/>
      <c r="C125" s="67"/>
      <c r="D125" s="67"/>
      <c r="E125" s="67"/>
      <c r="F125" s="67"/>
      <c r="G125" s="67"/>
      <c r="H125" s="67"/>
      <c r="I125" s="67"/>
      <c r="J125" s="67"/>
      <c r="K125" s="67"/>
      <c r="L125" s="44"/>
      <c r="M125" s="38"/>
      <c r="O125" s="38"/>
      <c r="P125" s="38"/>
      <c r="Q125" s="38"/>
      <c r="R125" s="38"/>
      <c r="S125" s="38"/>
      <c r="T125" s="38"/>
      <c r="U125" s="38"/>
      <c r="V125" s="38"/>
      <c r="W125" s="38"/>
      <c r="X125" s="38"/>
      <c r="Y125" s="38"/>
      <c r="Z125" s="38"/>
      <c r="AA125" s="38"/>
      <c r="AB125" s="38"/>
      <c r="AC125" s="38"/>
      <c r="AD125" s="38"/>
      <c r="AE125" s="38"/>
    </row>
  </sheetData>
  <sheetProtection sheet="1" autoFilter="0" formatColumns="0" formatRows="0" objects="1" scenarios="1" spinCount="100000" saltValue="FLWN7B150UPc7ipBsnpPgRzhL4NKsl6PQWAOQP4jliXokqP4vrcH5Bk5wgbtWtfjLM1PRhaSlTgXHZT3GE7UdQ==" hashValue="sGZL3d+KgDHcvGLs2qG49Ef28bXzRU0n0JlPEmoAS85IlrjisdIdTOi6eFk9IQuKqkAWCKvteAOnZD/gCjSnkw==" algorithmName="SHA-512" password="D993"/>
  <autoFilter ref="C116:K124"/>
  <mergeCells count="9">
    <mergeCell ref="E7:H7"/>
    <mergeCell ref="E9:H9"/>
    <mergeCell ref="E18:H18"/>
    <mergeCell ref="E27:H27"/>
    <mergeCell ref="E85:H85"/>
    <mergeCell ref="E87:H87"/>
    <mergeCell ref="E107:H107"/>
    <mergeCell ref="E109:H109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Aigel Petr (9768)</dc:creator>
  <cp:lastModifiedBy>Aigel Petr (9768)</cp:lastModifiedBy>
  <dcterms:created xsi:type="dcterms:W3CDTF">2022-04-12T10:39:05Z</dcterms:created>
  <dcterms:modified xsi:type="dcterms:W3CDTF">2022-04-12T10:39:14Z</dcterms:modified>
</cp:coreProperties>
</file>