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Nábytek/ZD/"/>
    </mc:Choice>
  </mc:AlternateContent>
  <xr:revisionPtr revIDLastSave="0" documentId="8_{8DAECD63-C0B2-4A3F-A096-7B4D7AD10CF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Pol'!$A$1:$X$104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9" i="12" l="1"/>
  <c r="BA18" i="12"/>
  <c r="BA16" i="12"/>
  <c r="BA15" i="12"/>
  <c r="BA12" i="12"/>
  <c r="BA1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V43" i="12" s="1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O43" i="12" s="1"/>
  <c r="Q50" i="12"/>
  <c r="V50" i="12"/>
  <c r="G52" i="12"/>
  <c r="M52" i="12" s="1"/>
  <c r="I52" i="12"/>
  <c r="K52" i="12"/>
  <c r="O52" i="12"/>
  <c r="Q52" i="12"/>
  <c r="V52" i="12"/>
  <c r="G55" i="12"/>
  <c r="G54" i="12" s="1"/>
  <c r="I56" i="1" s="1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K54" i="12" s="1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8" i="12"/>
  <c r="M68" i="12" s="1"/>
  <c r="I68" i="12"/>
  <c r="I67" i="12" s="1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3" i="12"/>
  <c r="M83" i="12" s="1"/>
  <c r="I83" i="12"/>
  <c r="I82" i="12" s="1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Q82" i="12" s="1"/>
  <c r="V89" i="12"/>
  <c r="G91" i="12"/>
  <c r="I91" i="12"/>
  <c r="K91" i="12"/>
  <c r="M91" i="12"/>
  <c r="O91" i="12"/>
  <c r="Q91" i="12"/>
  <c r="V91" i="12"/>
  <c r="G94" i="12"/>
  <c r="G93" i="12" s="1"/>
  <c r="I59" i="1" s="1"/>
  <c r="I94" i="12"/>
  <c r="I93" i="12" s="1"/>
  <c r="K94" i="12"/>
  <c r="K93" i="12" s="1"/>
  <c r="O94" i="12"/>
  <c r="Q94" i="12"/>
  <c r="V94" i="12"/>
  <c r="G96" i="12"/>
  <c r="M96" i="12" s="1"/>
  <c r="I96" i="12"/>
  <c r="K96" i="12"/>
  <c r="O96" i="12"/>
  <c r="O93" i="12" s="1"/>
  <c r="Q96" i="12"/>
  <c r="Q93" i="12" s="1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AE103" i="12"/>
  <c r="F42" i="1" s="1"/>
  <c r="I20" i="1"/>
  <c r="I19" i="1"/>
  <c r="I18" i="1"/>
  <c r="H40" i="1"/>
  <c r="M82" i="12" l="1"/>
  <c r="I43" i="12"/>
  <c r="K26" i="12"/>
  <c r="I54" i="12"/>
  <c r="I26" i="12"/>
  <c r="K43" i="12"/>
  <c r="F39" i="1"/>
  <c r="V26" i="12"/>
  <c r="O82" i="12"/>
  <c r="O67" i="12"/>
  <c r="Q54" i="12"/>
  <c r="F41" i="1"/>
  <c r="K82" i="12"/>
  <c r="K67" i="12"/>
  <c r="O54" i="12"/>
  <c r="M26" i="12"/>
  <c r="Q26" i="12"/>
  <c r="O26" i="12"/>
  <c r="V93" i="12"/>
  <c r="V82" i="12"/>
  <c r="V67" i="12"/>
  <c r="Q67" i="12"/>
  <c r="V54" i="12"/>
  <c r="Q43" i="12"/>
  <c r="M54" i="12"/>
  <c r="M67" i="12"/>
  <c r="M43" i="12"/>
  <c r="G82" i="12"/>
  <c r="I58" i="1" s="1"/>
  <c r="G67" i="12"/>
  <c r="I57" i="1" s="1"/>
  <c r="G8" i="12"/>
  <c r="G26" i="12"/>
  <c r="I54" i="1" s="1"/>
  <c r="AF103" i="12"/>
  <c r="G43" i="12"/>
  <c r="I55" i="1" s="1"/>
  <c r="M94" i="12"/>
  <c r="M93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43" i="1" s="1"/>
  <c r="G25" i="1" s="1"/>
  <c r="A25" i="1" s="1"/>
  <c r="G42" i="1"/>
  <c r="H42" i="1" s="1"/>
  <c r="I42" i="1" s="1"/>
  <c r="F43" i="1"/>
  <c r="G23" i="1" s="1"/>
  <c r="I17" i="1"/>
  <c r="G103" i="12"/>
  <c r="I53" i="1"/>
  <c r="G28" i="1" l="1"/>
  <c r="I16" i="1"/>
  <c r="I21" i="1" s="1"/>
  <c r="I60" i="1"/>
  <c r="G26" i="1"/>
  <c r="A26" i="1"/>
  <c r="H39" i="1"/>
  <c r="H43" i="1" s="1"/>
  <c r="A23" i="1"/>
  <c r="I39" i="1" l="1"/>
  <c r="I43" i="1" s="1"/>
  <c r="J57" i="1"/>
  <c r="J58" i="1"/>
  <c r="J54" i="1"/>
  <c r="J59" i="1"/>
  <c r="J55" i="1"/>
  <c r="J56" i="1"/>
  <c r="J53" i="1"/>
  <c r="A24" i="1"/>
  <c r="G24" i="1"/>
  <c r="A27" i="1" s="1"/>
  <c r="J60" i="1" l="1"/>
  <c r="J41" i="1"/>
  <c r="J39" i="1"/>
  <c r="J43" i="1" s="1"/>
  <c r="J42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Novotná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<sst xmlns="http://schemas.openxmlformats.org/spreadsheetml/2006/main" count="535" uniqueCount="218">
  <si>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</si>
  <si>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</si>
  <si>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</si>
  <si>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</si>
  <si>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</si>
  <si>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</si>
  <si>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</si>
  <si>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</si>
  <si>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</si>
  <si>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</si>
  <si>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</si>
  <si>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</si>
  <si>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</si>
  <si>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</si>
  <si>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</si>
  <si>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</si>
  <si>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</si>
  <si>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</si>
  <si>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</si>
  <si>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</si>
  <si>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</si>
  <si>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</si>
  <si>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</si>
  <si>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</si>
  <si>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</si>
  <si>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</si>
  <si>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</si>
  <si>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</si>
  <si>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</si>
  <si>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</si>
  <si>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</si>
  <si>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</si>
  <si>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</si>
  <si>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</si>
  <si>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</si>
  <si>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</si>
  <si>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</si>
  <si>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</si>
  <si>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</si>
  <si>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</si>
  <si>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</si>
  <si>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</si>
  <si>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</si>
  <si>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</si>
  <si>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NÁBYTEK - MATRIKA</t>
  </si>
  <si>
    <t>01</t>
  </si>
  <si>
    <t>Kancelářské vybavení - NÁBYTEK - MATRIKA</t>
  </si>
  <si>
    <t>Objekt:</t>
  </si>
  <si>
    <t>Rozpočet:</t>
  </si>
  <si>
    <t>007-6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</si>
  <si>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</si>
  <si>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</si>
  <si>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</si>
  <si>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</si>
  <si>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</si>
  <si>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</si>
  <si>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</si>
  <si>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</si>
  <si>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</si>
  <si>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</si>
  <si>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</si>
  <si>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007-6 - Kancelářské vybavení - NÁBYTEK - MATRIKA</t>
  </si>
  <si>
    <t>#POPO</t>
  </si>
  <si>
    <t>Popis objektu: 01 - Kancelářské vybavení - NÁBYTEK - MATRIKA</t>
  </si>
  <si>
    <t>#POPR</t>
  </si>
  <si>
    <t>Popis rozpočtu: 1 - NÁBYTEK - MATRIKA</t>
  </si>
  <si>
    <t>Rekapitulace dílů</t>
  </si>
  <si>
    <t>Typ dílu</t>
  </si>
  <si>
    <t>0</t>
  </si>
  <si>
    <t>Všeobecné informace</t>
  </si>
  <si>
    <t>766-1</t>
  </si>
  <si>
    <t>Konstrukce truhlářské - ŠATNÍ SKŘÍNĚ</t>
  </si>
  <si>
    <t>766-2</t>
  </si>
  <si>
    <t>Konstrukce truhlářské - SKŘÍNĚ NA ŠANONY</t>
  </si>
  <si>
    <t>766-3</t>
  </si>
  <si>
    <t>Konstrukce truhlářské -POLICE NA ŠANONY</t>
  </si>
  <si>
    <t>766-4</t>
  </si>
  <si>
    <t>Konstrukce truhlářské - PULTY, PŘÍČKY</t>
  </si>
  <si>
    <t>766-5</t>
  </si>
  <si>
    <t>Konstrukce truhlářské - ROHOVÉ SKŘÍNĚ</t>
  </si>
  <si>
    <t>766-6</t>
  </si>
  <si>
    <t>Konstrukce truhlářské - ŠATNÍ SKŘÍŇ SE SKŘÍNÍ NA ŠANONY, POLICE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</si>
  <si>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</si>
  <si>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</si>
  <si>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</si>
  <si>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</si>
  <si>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</si>
  <si>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</si>
  <si>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</si>
  <si>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</si>
  <si>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</si>
  <si>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</si>
  <si>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</si>
  <si>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</si>
  <si>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</si>
  <si>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</si>
  <si>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</si>
  <si>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</si>
  <si>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</si>
  <si>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</si>
  <si>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</si>
  <si>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</si>
  <si>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</si>
  <si>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</si>
  <si>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</si>
  <si>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</si>
  <si>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</si>
  <si>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</si>
  <si>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</si>
  <si>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</si>
  <si>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</si>
  <si>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</si>
  <si>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</t>
  </si>
  <si>
    <t>Dodatečné informace k položkám</t>
  </si>
  <si>
    <t>Vlastní</t>
  </si>
  <si>
    <t>Indiv</t>
  </si>
  <si>
    <t>Specifikace</t>
  </si>
  <si>
    <t>POL3_</t>
  </si>
  <si>
    <t>Před výrobou je nutné provést individuální zaměření rozměrů pro veškerý nábytek. Rozměry v rozpočtu uvedené jsou orientační.</t>
  </si>
  <si>
    <t>POP</t>
  </si>
  <si>
    <t>Podkladem pro vyhotovení výrobní dokumentace dodavatele bude dokumentace zadavatele.</t>
  </si>
  <si>
    <t>Položka obsahuje dodávku a montáž materiálu, přesun materiálu v rámci stavby a další náklady s tím spojené.</t>
  </si>
  <si>
    <t>Do ceny si dodavatel zohlední i případné zdražování materiálu včetně pohonných hmot.</t>
  </si>
  <si>
    <t>Dodavatel netrvá ohledně dodávky bílého lamina ( na korpusy) na laminu DTDL1100ST30, je přípustná náhrada  za lamino DTDL101PE, tloušťce 18 mm a v bílé barvě.</t>
  </si>
  <si>
    <t>Veškeré dělení skříní je možné za předpokladu, že bude zajištěn požadovaný počet polic a o zadané výšce.</t>
  </si>
  <si>
    <t>Veškeré výšky nábytku budou uzpůsobeny tak, aby byla minimalizována spára u stropu.</t>
  </si>
  <si>
    <t>Bočnice budou lícovat s horní hranou s vrchem skříně. Bočnice budou užity jako nosný prvek - tedy s provedením od podlahy. Netrváme na provedení bočnic vzhledem k dostupným délkám používaného lamina, v jednom kuse.</t>
  </si>
  <si>
    <t>V případě skříní, které jsou zakresleny jako nedělitelné,nemají zdvojenou stěnu korpusu... trváme na dodržení řešení v PD, kvůli menší spotřebě materiálu.</t>
  </si>
  <si>
    <t>Kování bude použito kyvné jakéhokoliv výrobce, nepoužít kování výsuvné.</t>
  </si>
  <si>
    <t>Je přípustné pro pojezdové lišty použít materiál hliník.</t>
  </si>
  <si>
    <t>Je přípustné použít frézované úchytky z matného kovu.</t>
  </si>
  <si>
    <t>Nepožadujeme dát u posuvných dveří "vyrovnávací kování".</t>
  </si>
  <si>
    <t/>
  </si>
  <si>
    <t>Přesun materiálu na místo montáží je možný pouze po schodišti, nikoliv výtahem.</t>
  </si>
  <si>
    <t>766 R01</t>
  </si>
  <si>
    <t>MT1.1 - Dvojitá šatní skříň 3000 x 1900 mm (výška x šířka), hloubka 400mm, popis viz.výpis nábytku</t>
  </si>
  <si>
    <t>Soubor</t>
  </si>
  <si>
    <t>Práce</t>
  </si>
  <si>
    <t>POL1_</t>
  </si>
  <si>
    <t>V ceně je započtena doprava materiálu na místo montáže, vlastní montáž výrobku a veškeré náklady s tím spojené: : 11</t>
  </si>
  <si>
    <t>VV</t>
  </si>
  <si>
    <t>766 R02</t>
  </si>
  <si>
    <t>MT1.2 - Dvojitá šatní skříň 2835 x 1900 mm (výška x šířka), hloubka 400mm, popis viz.výpis nábytku</t>
  </si>
  <si>
    <t>V ceně je započtena doprava materiálu na místo montáže, vlastní montáž výrobku a veškeré náklady s tím spojené: : 1</t>
  </si>
  <si>
    <t>766 R03</t>
  </si>
  <si>
    <t>MT2.1 - Šatní skříň 3000 x 960 mm (výška x šířka), hloubka 400mm, popis viz.výpis nábytku</t>
  </si>
  <si>
    <t>766 R04</t>
  </si>
  <si>
    <t>MT2.2 -  Šatní skříň 2835 x 960 mm (výška x šířka), hloubka 400mm, popis viz.výpis nábytku</t>
  </si>
  <si>
    <t>V ceně je započtena doprava materiálu na místo montáže, vlastní montáž výrobku a veškeré náklady s tím spojené: : 2</t>
  </si>
  <si>
    <t>766 R05</t>
  </si>
  <si>
    <t>MT3 -  Šatní skříň 3000 x 1475 mm (výška x šířka), hloubka 400mm, popis viz.výpis nábytku</t>
  </si>
  <si>
    <t>766 R06</t>
  </si>
  <si>
    <t>MT4 -  Šatní skříň 2070 x 1395 mm (výška x šířka), hloubka 700 mm, popis viz.výpis nábytku</t>
  </si>
  <si>
    <t>766 R07</t>
  </si>
  <si>
    <t>MT5 -  Šatní skříň 2070 x 1225 mm (výška x šířka), hloubka 700mm, popis viz.výpis nábytku</t>
  </si>
  <si>
    <t>766 R29</t>
  </si>
  <si>
    <t>MT26 -  Šatní skříň s policí 2835 x 1380 mm (výška x šířka) hloubka 400 mm, popis viz.výpis nábytku</t>
  </si>
  <si>
    <t>766 R08</t>
  </si>
  <si>
    <t>MT6 - Skříň na šanony 3000 x 1260 mm (výška x šířka), popis viz.výpis nábytku</t>
  </si>
  <si>
    <t>soubor</t>
  </si>
  <si>
    <t>766 R09</t>
  </si>
  <si>
    <t>MT7.1 - Skříň na šanony 3000 x 2480 mm (výška x šířka), hloubka 400mm, popis viz.výpis nábytku</t>
  </si>
  <si>
    <t>V ceně je započtena doprava materiálu na místo montáže, vlastní montáž výrobku a veškeré náklady s tím spojené: : 8</t>
  </si>
  <si>
    <t>766 R10</t>
  </si>
  <si>
    <t>MT7.2 - Skříň na šanony 3000 x 2480 mm (výška x šířka), hloubka 400mm, popis viz.výpis nábytku</t>
  </si>
  <si>
    <t>766 R11</t>
  </si>
  <si>
    <t>MT8 - Skříň na šanony 3000 x 1655 mm (výška x šířka), hloubka 400mm, popis viz.výpis nábytku</t>
  </si>
  <si>
    <t>766 R20</t>
  </si>
  <si>
    <t>MT17 - Skříň na šanony 3000 x 1660 mm (výška x šířka) hloubka 400mm, popis viz.výpis nábytku</t>
  </si>
  <si>
    <t>766 R12</t>
  </si>
  <si>
    <t>MT9.1 - Police na šanony 3000 x 1660 mm (výška x šířka), hloubka 400mm, popis viz. výpis nábytku</t>
  </si>
  <si>
    <t>V ceně je započtena doprava materiálu na místo montáže, vlastní montáž výrobku a veškeré náklady s tím spojené: : 3</t>
  </si>
  <si>
    <t>766 R13</t>
  </si>
  <si>
    <t>MT9.2 - Police na šanony 2835 x 1660 mm (výška x šířka), hloubka 400mm, popis viz. výpis nábytku</t>
  </si>
  <si>
    <t>766 R14</t>
  </si>
  <si>
    <t>MT10.1 - Police na šanony 3000 x 1260 mm (výška x šířka), hloubka 400mm, popis viz. výpis nábytku</t>
  </si>
  <si>
    <t>766 R15</t>
  </si>
  <si>
    <t>MT10.2 - Police na šanony 3000 x 1260 mm (výška x šířka), hloubka 400mm, popis viz. výpis nábytku</t>
  </si>
  <si>
    <t>766 R16</t>
  </si>
  <si>
    <t>MT11 - Police na šanony 3000 x 1780 mm (výška x šířka), hloubka 400mm, popis viz. výpis nábytku</t>
  </si>
  <si>
    <t>766 R17</t>
  </si>
  <si>
    <t>MT12 - Police na šanony 3000 x 4250 mm (výška x šířka), hloubka 400mm</t>
  </si>
  <si>
    <t>766 R18</t>
  </si>
  <si>
    <t>MT14 - Pult s vnitřními policemi v=1100mm,š=3050mm, kyvné dveře,  včetně  plexiskla s kotvením, popis viz. výpis nábytku</t>
  </si>
  <si>
    <t>766 R19</t>
  </si>
  <si>
    <t>MT15 - Pult s vnitřními policemi v=1100mm,š=1520mm včetně  plexiskla s kotvením, popis viz. výpis nábytku</t>
  </si>
  <si>
    <t>V ceně je započtena doprava materiálu na místo montáže, vlastní montáž výrobku a veškeré náklady s tím spojené: : 7</t>
  </si>
  <si>
    <t>766 R21</t>
  </si>
  <si>
    <t>MT18 - Příčka s kyvnými dveřmi 1060 x 1960 mm (výška x šířka), popis viz. výpis nábytku</t>
  </si>
  <si>
    <t>V ceně je započtena doprava materiálu na místo montáže, vlastní montáž výrobku a veškeré náklady s tím spojené: : 4</t>
  </si>
  <si>
    <t>766 R23</t>
  </si>
  <si>
    <t>MT20 - Pult + příčka s kyvnými dveřmi, včetně plexiskla s kotvením, popis viz. výpis nábytku</t>
  </si>
  <si>
    <t>766 R26</t>
  </si>
  <si>
    <t>MT23 - Příčka s kyvnými dveřmi-rozměr příčky 1060 x 1650 mm (výška x šířka), popis viz. výpis nábytku</t>
  </si>
  <si>
    <t>766 R27</t>
  </si>
  <si>
    <t>MT24 - Pult s policemi a kyvnými dveřmi včetně plexiskla s uchycením, popis a rozměry viz. výpis nábytku</t>
  </si>
  <si>
    <t>766 R32</t>
  </si>
  <si>
    <t>MT16 - Příčka s kyvnými dveřmi 1060 x 1560 mm (výška x šířka), popis viz. výpis nábytku</t>
  </si>
  <si>
    <t>766 R22</t>
  </si>
  <si>
    <t>MT19 - Rohová skříň včetně kyvných dveří, popis a rozměry viz. výpis nábytku</t>
  </si>
  <si>
    <t>766 R24</t>
  </si>
  <si>
    <t>MT21 - Rohová skříň s policemi, popis a rozměry viz. výpis nábytku</t>
  </si>
  <si>
    <t>766 R25</t>
  </si>
  <si>
    <t>MT22 - Rohová skříň, s policemi, popis a rozměry viz. výpis nábytku</t>
  </si>
  <si>
    <t>766 R28</t>
  </si>
  <si>
    <t>MT25 - Rohová skříň, s policemi, popis a rozměry viz. výpis nábytku</t>
  </si>
  <si>
    <t>MT27 - Rohová skříň, s policemi, popis a rozměry viz. výpis nábytku</t>
  </si>
  <si>
    <t>766 R30</t>
  </si>
  <si>
    <t>MT28 - Šatní skříň + skříň na šanony, včetně plexiskla s uchycením, popis a rozměry viz. výpis nábytku</t>
  </si>
  <si>
    <t>766 R31</t>
  </si>
  <si>
    <t>MT29 - Šatní skříň s policí včetně kyvných dveří a plexiskla s uchycením</t>
  </si>
  <si>
    <t>766 R33</t>
  </si>
  <si>
    <t>MT30 - Police 3000 x 400 mm (výška x šířka). hloubka 190 mm, popis viz. výpis nábytku</t>
  </si>
  <si>
    <t>766 R34</t>
  </si>
  <si>
    <t>MT31 - Prodloužení pultu - police, v=1100mm, š=400mm, hloubka=380mm, popis viz. výpis nábytku</t>
  </si>
  <si>
    <t>SUM</t>
  </si>
  <si>
    <t>Do ceny si dodavatel zahrne veškeré náklady spojené s přípravou, výrobou, dodáním a montáží nábytku.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</si>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</sst>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89" t="s">
        <v>39</v>
      </c>
      <c r="B2" s="189"/>
      <c r="C2" s="189"/>
      <c r="D2" s="189"/>
      <c r="E2" s="189"/>
      <c r="F2" s="189"/>
      <c r="G2" s="189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8" t="s">
        <v>22</v>
      </c>
      <c r="C2" s="79"/>
      <c r="D2" s="80" t="s">
        <v>49</v>
      </c>
      <c r="E2" s="231" t="s">
        <v>46</v>
      </c>
      <c r="F2" s="232"/>
      <c r="G2" s="232"/>
      <c r="H2" s="232"/>
      <c r="I2" s="232"/>
      <c r="J2" s="233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34" t="s">
        <v>46</v>
      </c>
      <c r="F3" s="235"/>
      <c r="G3" s="235"/>
      <c r="H3" s="235"/>
      <c r="I3" s="235"/>
      <c r="J3" s="236"/>
    </row>
    <row r="4" spans="1:15" ht="23.25" customHeight="1" x14ac:dyDescent="0.25">
      <c r="A4" s="76">
        <v>9398</v>
      </c>
      <c r="B4" s="83" t="s">
        <v>48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42</v>
      </c>
      <c r="D5" s="219" t="s">
        <v>50</v>
      </c>
      <c r="E5" s="220"/>
      <c r="F5" s="220"/>
      <c r="G5" s="220"/>
      <c r="H5" s="18" t="s">
        <v>40</v>
      </c>
      <c r="I5" s="86" t="s">
        <v>54</v>
      </c>
      <c r="J5" s="8"/>
    </row>
    <row r="6" spans="1:15" ht="15.75" customHeight="1" x14ac:dyDescent="0.25">
      <c r="A6" s="2"/>
      <c r="B6" s="28"/>
      <c r="C6" s="55"/>
      <c r="D6" s="221" t="s">
        <v>51</v>
      </c>
      <c r="E6" s="222"/>
      <c r="F6" s="222"/>
      <c r="G6" s="222"/>
      <c r="H6" s="18" t="s">
        <v>34</v>
      </c>
      <c r="I6" s="86" t="s">
        <v>55</v>
      </c>
      <c r="J6" s="8"/>
    </row>
    <row r="7" spans="1:15" ht="15.75" customHeight="1" x14ac:dyDescent="0.25">
      <c r="A7" s="2"/>
      <c r="B7" s="29"/>
      <c r="C7" s="56"/>
      <c r="D7" s="77" t="s">
        <v>53</v>
      </c>
      <c r="E7" s="223" t="s">
        <v>52</v>
      </c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8"/>
      <c r="E11" s="238"/>
      <c r="F11" s="238"/>
      <c r="G11" s="238"/>
      <c r="H11" s="18" t="s">
        <v>40</v>
      </c>
      <c r="I11" s="88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41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SUMIF(F53:F59,A16,I53:I59)+SUMIF(F53:F59,"PSU",I53:I59)</f>
        <v>0</v>
      </c>
      <c r="J16" s="204"/>
    </row>
    <row r="17" spans="1:10" ht="23.25" customHeight="1" x14ac:dyDescent="0.25">
      <c r="A17" s="141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SUMIF(F53:F59,A17,I53:I59)</f>
        <v>0</v>
      </c>
      <c r="J17" s="204"/>
    </row>
    <row r="18" spans="1:10" ht="23.25" customHeight="1" x14ac:dyDescent="0.25">
      <c r="A18" s="141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SUMIF(F53:F59,A18,I53:I59)</f>
        <v>0</v>
      </c>
      <c r="J18" s="204"/>
    </row>
    <row r="19" spans="1:10" ht="23.25" customHeight="1" x14ac:dyDescent="0.25">
      <c r="A19" s="141" t="s">
        <v>82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SUMIF(F53:F59,A19,I53:I59)</f>
        <v>0</v>
      </c>
      <c r="J19" s="204"/>
    </row>
    <row r="20" spans="1:10" ht="23.25" customHeight="1" x14ac:dyDescent="0.25">
      <c r="A20" s="141" t="s">
        <v>83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SUMIF(F53:F59,A20,I53:I59)</f>
        <v>0</v>
      </c>
      <c r="J20" s="204"/>
    </row>
    <row r="21" spans="1:10" ht="23.25" customHeight="1" x14ac:dyDescent="0.3">
      <c r="A21" s="2"/>
      <c r="B21" s="48" t="s">
        <v>29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23</v>
      </c>
      <c r="C28" s="116"/>
      <c r="D28" s="116"/>
      <c r="E28" s="117"/>
      <c r="F28" s="118"/>
      <c r="G28" s="208">
        <f>ZakladDPHSniVypocet+ZakladDPHZaklVypocet</f>
        <v>0</v>
      </c>
      <c r="H28" s="208"/>
      <c r="I28" s="208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35</v>
      </c>
      <c r="C29" s="120"/>
      <c r="D29" s="120"/>
      <c r="E29" s="120"/>
      <c r="F29" s="121"/>
      <c r="G29" s="207">
        <f>A27</f>
        <v>0</v>
      </c>
      <c r="H29" s="207"/>
      <c r="I29" s="207"/>
      <c r="J29" s="122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56</v>
      </c>
      <c r="C39" s="192"/>
      <c r="D39" s="192"/>
      <c r="E39" s="192"/>
      <c r="F39" s="102">
        <f>'01 1 Pol'!AE103</f>
        <v>0</v>
      </c>
      <c r="G39" s="103">
        <f>'01 1 Pol'!AF103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/>
      <c r="C40" s="193" t="s">
        <v>57</v>
      </c>
      <c r="D40" s="193"/>
      <c r="E40" s="193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5">
      <c r="A41" s="91">
        <v>2</v>
      </c>
      <c r="B41" s="106" t="s">
        <v>45</v>
      </c>
      <c r="C41" s="193" t="s">
        <v>46</v>
      </c>
      <c r="D41" s="193"/>
      <c r="E41" s="193"/>
      <c r="F41" s="107">
        <f>'01 1 Pol'!AE103</f>
        <v>0</v>
      </c>
      <c r="G41" s="108">
        <f>'01 1 Pol'!AF103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5">
      <c r="A42" s="91">
        <v>3</v>
      </c>
      <c r="B42" s="110" t="s">
        <v>43</v>
      </c>
      <c r="C42" s="192" t="s">
        <v>44</v>
      </c>
      <c r="D42" s="192"/>
      <c r="E42" s="192"/>
      <c r="F42" s="111">
        <f>'01 1 Pol'!AE103</f>
        <v>0</v>
      </c>
      <c r="G42" s="104">
        <f>'01 1 Pol'!AF103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91"/>
      <c r="B43" s="194" t="s">
        <v>58</v>
      </c>
      <c r="C43" s="195"/>
      <c r="D43" s="195"/>
      <c r="E43" s="19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5">
      <c r="A45" t="s">
        <v>60</v>
      </c>
      <c r="B45" t="s">
        <v>61</v>
      </c>
    </row>
    <row r="46" spans="1:10" x14ac:dyDescent="0.25">
      <c r="A46" t="s">
        <v>62</v>
      </c>
      <c r="B46" t="s">
        <v>63</v>
      </c>
    </row>
    <row r="47" spans="1:10" x14ac:dyDescent="0.25">
      <c r="A47" t="s">
        <v>64</v>
      </c>
      <c r="B47" t="s">
        <v>65</v>
      </c>
    </row>
    <row r="50" spans="1:10" ht="15.5" x14ac:dyDescent="0.35">
      <c r="B50" s="123" t="s">
        <v>66</v>
      </c>
    </row>
    <row r="52" spans="1:10" ht="25.5" customHeight="1" x14ac:dyDescent="0.25">
      <c r="A52" s="125"/>
      <c r="B52" s="128" t="s">
        <v>17</v>
      </c>
      <c r="C52" s="128" t="s">
        <v>5</v>
      </c>
      <c r="D52" s="129"/>
      <c r="E52" s="129"/>
      <c r="F52" s="130" t="s">
        <v>67</v>
      </c>
      <c r="G52" s="130"/>
      <c r="H52" s="130"/>
      <c r="I52" s="130" t="s">
        <v>29</v>
      </c>
      <c r="J52" s="130" t="s">
        <v>0</v>
      </c>
    </row>
    <row r="53" spans="1:10" ht="36.75" customHeight="1" x14ac:dyDescent="0.25">
      <c r="A53" s="126"/>
      <c r="B53" s="131" t="s">
        <v>68</v>
      </c>
      <c r="C53" s="190" t="s">
        <v>69</v>
      </c>
      <c r="D53" s="191"/>
      <c r="E53" s="191"/>
      <c r="F53" s="137" t="s">
        <v>24</v>
      </c>
      <c r="G53" s="138"/>
      <c r="H53" s="138"/>
      <c r="I53" s="138">
        <f>'01 1 Pol'!G8</f>
        <v>0</v>
      </c>
      <c r="J53" s="135" t="str">
        <f>IF(I60=0,"",I53/I60*100)</f>
        <v/>
      </c>
    </row>
    <row r="54" spans="1:10" ht="36.75" customHeight="1" x14ac:dyDescent="0.25">
      <c r="A54" s="126"/>
      <c r="B54" s="131" t="s">
        <v>70</v>
      </c>
      <c r="C54" s="190" t="s">
        <v>71</v>
      </c>
      <c r="D54" s="191"/>
      <c r="E54" s="191"/>
      <c r="F54" s="137" t="s">
        <v>25</v>
      </c>
      <c r="G54" s="138"/>
      <c r="H54" s="138"/>
      <c r="I54" s="138">
        <f>'01 1 Pol'!G26</f>
        <v>0</v>
      </c>
      <c r="J54" s="135" t="str">
        <f>IF(I60=0,"",I54/I60*100)</f>
        <v/>
      </c>
    </row>
    <row r="55" spans="1:10" ht="36.75" customHeight="1" x14ac:dyDescent="0.25">
      <c r="A55" s="126"/>
      <c r="B55" s="131" t="s">
        <v>72</v>
      </c>
      <c r="C55" s="190" t="s">
        <v>73</v>
      </c>
      <c r="D55" s="191"/>
      <c r="E55" s="191"/>
      <c r="F55" s="137" t="s">
        <v>25</v>
      </c>
      <c r="G55" s="138"/>
      <c r="H55" s="138"/>
      <c r="I55" s="138">
        <f>'01 1 Pol'!G43</f>
        <v>0</v>
      </c>
      <c r="J55" s="135" t="str">
        <f>IF(I60=0,"",I55/I60*100)</f>
        <v/>
      </c>
    </row>
    <row r="56" spans="1:10" ht="36.75" customHeight="1" x14ac:dyDescent="0.25">
      <c r="A56" s="126"/>
      <c r="B56" s="131" t="s">
        <v>74</v>
      </c>
      <c r="C56" s="190" t="s">
        <v>75</v>
      </c>
      <c r="D56" s="191"/>
      <c r="E56" s="191"/>
      <c r="F56" s="137" t="s">
        <v>25</v>
      </c>
      <c r="G56" s="138"/>
      <c r="H56" s="138"/>
      <c r="I56" s="138">
        <f>'01 1 Pol'!G54</f>
        <v>0</v>
      </c>
      <c r="J56" s="135" t="str">
        <f>IF(I60=0,"",I56/I60*100)</f>
        <v/>
      </c>
    </row>
    <row r="57" spans="1:10" ht="36.75" customHeight="1" x14ac:dyDescent="0.25">
      <c r="A57" s="126"/>
      <c r="B57" s="131" t="s">
        <v>76</v>
      </c>
      <c r="C57" s="190" t="s">
        <v>77</v>
      </c>
      <c r="D57" s="191"/>
      <c r="E57" s="191"/>
      <c r="F57" s="137" t="s">
        <v>25</v>
      </c>
      <c r="G57" s="138"/>
      <c r="H57" s="138"/>
      <c r="I57" s="138">
        <f>'01 1 Pol'!G67</f>
        <v>0</v>
      </c>
      <c r="J57" s="135" t="str">
        <f>IF(I60=0,"",I57/I60*100)</f>
        <v/>
      </c>
    </row>
    <row r="58" spans="1:10" ht="36.75" customHeight="1" x14ac:dyDescent="0.25">
      <c r="A58" s="126"/>
      <c r="B58" s="131" t="s">
        <v>78</v>
      </c>
      <c r="C58" s="190" t="s">
        <v>79</v>
      </c>
      <c r="D58" s="191"/>
      <c r="E58" s="191"/>
      <c r="F58" s="137" t="s">
        <v>25</v>
      </c>
      <c r="G58" s="138"/>
      <c r="H58" s="138"/>
      <c r="I58" s="138">
        <f>'01 1 Pol'!G82</f>
        <v>0</v>
      </c>
      <c r="J58" s="135" t="str">
        <f>IF(I60=0,"",I58/I60*100)</f>
        <v/>
      </c>
    </row>
    <row r="59" spans="1:10" ht="36.75" customHeight="1" x14ac:dyDescent="0.25">
      <c r="A59" s="126"/>
      <c r="B59" s="131" t="s">
        <v>80</v>
      </c>
      <c r="C59" s="190" t="s">
        <v>81</v>
      </c>
      <c r="D59" s="191"/>
      <c r="E59" s="191"/>
      <c r="F59" s="137" t="s">
        <v>25</v>
      </c>
      <c r="G59" s="138"/>
      <c r="H59" s="138"/>
      <c r="I59" s="138">
        <f>'01 1 Pol'!G93</f>
        <v>0</v>
      </c>
      <c r="J59" s="135" t="str">
        <f>IF(I60=0,"",I59/I60*100)</f>
        <v/>
      </c>
    </row>
    <row r="60" spans="1:10" ht="25.5" customHeight="1" x14ac:dyDescent="0.25">
      <c r="A60" s="127"/>
      <c r="B60" s="132" t="s">
        <v>1</v>
      </c>
      <c r="C60" s="133"/>
      <c r="D60" s="134"/>
      <c r="E60" s="134"/>
      <c r="F60" s="139"/>
      <c r="G60" s="140"/>
      <c r="H60" s="140"/>
      <c r="I60" s="140">
        <f>SUM(I53:I59)</f>
        <v>0</v>
      </c>
      <c r="J60" s="136">
        <f>SUM(J53:J59)</f>
        <v>0</v>
      </c>
    </row>
    <row r="61" spans="1:10" x14ac:dyDescent="0.25">
      <c r="F61" s="89"/>
      <c r="G61" s="89"/>
      <c r="H61" s="89"/>
      <c r="I61" s="89"/>
      <c r="J61" s="90"/>
    </row>
    <row r="62" spans="1:10" x14ac:dyDescent="0.25">
      <c r="F62" s="89"/>
      <c r="G62" s="89"/>
      <c r="H62" s="89"/>
      <c r="I62" s="89"/>
      <c r="J62" s="90"/>
    </row>
    <row r="63" spans="1:10" x14ac:dyDescent="0.25">
      <c r="F63" s="89"/>
      <c r="G63" s="89"/>
      <c r="H63" s="89"/>
      <c r="I63" s="89"/>
      <c r="J63" s="90"/>
    </row>
  </sheetData>
  <sheetProtection password="887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5" customHeight="1" x14ac:dyDescent="0.25">
      <c r="A2" s="50" t="s">
        <v>7</v>
      </c>
      <c r="B2" s="49"/>
      <c r="C2" s="244"/>
      <c r="D2" s="244"/>
      <c r="E2" s="244"/>
      <c r="F2" s="244"/>
      <c r="G2" s="245"/>
    </row>
    <row r="3" spans="1:7" ht="25" customHeight="1" x14ac:dyDescent="0.25">
      <c r="A3" s="50" t="s">
        <v>8</v>
      </c>
      <c r="B3" s="49"/>
      <c r="C3" s="244"/>
      <c r="D3" s="244"/>
      <c r="E3" s="244"/>
      <c r="F3" s="244"/>
      <c r="G3" s="245"/>
    </row>
    <row r="4" spans="1:7" ht="25" customHeight="1" x14ac:dyDescent="0.25">
      <c r="A4" s="50" t="s">
        <v>9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9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54296875" style="124" customWidth="1"/>
    <col min="3" max="3" width="63.26953125" style="12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48" t="s">
        <v>84</v>
      </c>
      <c r="B1" s="248"/>
      <c r="C1" s="248"/>
      <c r="D1" s="248"/>
      <c r="E1" s="248"/>
      <c r="F1" s="248"/>
      <c r="G1" s="248"/>
      <c r="AG1" t="s">
        <v>85</v>
      </c>
    </row>
    <row r="2" spans="1:60" ht="25" customHeight="1" x14ac:dyDescent="0.25">
      <c r="A2" s="142" t="s">
        <v>7</v>
      </c>
      <c r="B2" s="49" t="s">
        <v>49</v>
      </c>
      <c r="C2" s="249" t="s">
        <v>46</v>
      </c>
      <c r="D2" s="250"/>
      <c r="E2" s="250"/>
      <c r="F2" s="250"/>
      <c r="G2" s="251"/>
      <c r="AG2" t="s">
        <v>86</v>
      </c>
    </row>
    <row r="3" spans="1:60" ht="25" customHeight="1" x14ac:dyDescent="0.25">
      <c r="A3" s="142" t="s">
        <v>8</v>
      </c>
      <c r="B3" s="49" t="s">
        <v>45</v>
      </c>
      <c r="C3" s="249" t="s">
        <v>46</v>
      </c>
      <c r="D3" s="250"/>
      <c r="E3" s="250"/>
      <c r="F3" s="250"/>
      <c r="G3" s="251"/>
      <c r="AC3" s="124" t="s">
        <v>86</v>
      </c>
      <c r="AG3" t="s">
        <v>87</v>
      </c>
    </row>
    <row r="4" spans="1:60" ht="25" customHeight="1" x14ac:dyDescent="0.25">
      <c r="A4" s="143" t="s">
        <v>9</v>
      </c>
      <c r="B4" s="144" t="s">
        <v>43</v>
      </c>
      <c r="C4" s="252" t="s">
        <v>44</v>
      </c>
      <c r="D4" s="253"/>
      <c r="E4" s="253"/>
      <c r="F4" s="253"/>
      <c r="G4" s="254"/>
      <c r="AG4" t="s">
        <v>88</v>
      </c>
    </row>
    <row r="5" spans="1:60" x14ac:dyDescent="0.25">
      <c r="D5" s="10"/>
    </row>
    <row r="6" spans="1:60" ht="37.5" x14ac:dyDescent="0.25">
      <c r="A6" s="146" t="s">
        <v>89</v>
      </c>
      <c r="B6" s="148" t="s">
        <v>90</v>
      </c>
      <c r="C6" s="148" t="s">
        <v>91</v>
      </c>
      <c r="D6" s="147" t="s">
        <v>92</v>
      </c>
      <c r="E6" s="146" t="s">
        <v>93</v>
      </c>
      <c r="F6" s="145" t="s">
        <v>94</v>
      </c>
      <c r="G6" s="146" t="s">
        <v>29</v>
      </c>
      <c r="H6" s="149" t="s">
        <v>30</v>
      </c>
      <c r="I6" s="149" t="s">
        <v>95</v>
      </c>
      <c r="J6" s="149" t="s">
        <v>31</v>
      </c>
      <c r="K6" s="149" t="s">
        <v>96</v>
      </c>
      <c r="L6" s="149" t="s">
        <v>97</v>
      </c>
      <c r="M6" s="149" t="s">
        <v>98</v>
      </c>
      <c r="N6" s="149" t="s">
        <v>99</v>
      </c>
      <c r="O6" s="149" t="s">
        <v>100</v>
      </c>
      <c r="P6" s="149" t="s">
        <v>101</v>
      </c>
      <c r="Q6" s="149" t="s">
        <v>102</v>
      </c>
      <c r="R6" s="149" t="s">
        <v>103</v>
      </c>
      <c r="S6" s="149" t="s">
        <v>104</v>
      </c>
      <c r="T6" s="149" t="s">
        <v>105</v>
      </c>
      <c r="U6" s="149" t="s">
        <v>106</v>
      </c>
      <c r="V6" s="149" t="s">
        <v>107</v>
      </c>
      <c r="W6" s="149" t="s">
        <v>108</v>
      </c>
      <c r="X6" s="149" t="s">
        <v>109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ht="13" x14ac:dyDescent="0.25">
      <c r="A8" s="167" t="s">
        <v>110</v>
      </c>
      <c r="B8" s="168" t="s">
        <v>68</v>
      </c>
      <c r="C8" s="182" t="s">
        <v>69</v>
      </c>
      <c r="D8" s="169"/>
      <c r="E8" s="170"/>
      <c r="F8" s="171"/>
      <c r="G8" s="171">
        <f>SUMIF(AG9:AG25,"&lt;&gt;NOR",G9:G25)</f>
        <v>0</v>
      </c>
      <c r="H8" s="171"/>
      <c r="I8" s="171">
        <f>SUM(I9:I25)</f>
        <v>0</v>
      </c>
      <c r="J8" s="171"/>
      <c r="K8" s="171">
        <f>SUM(K9:K25)</f>
        <v>0</v>
      </c>
      <c r="L8" s="171"/>
      <c r="M8" s="171">
        <f>SUM(M9:M25)</f>
        <v>0</v>
      </c>
      <c r="N8" s="170"/>
      <c r="O8" s="170">
        <f>SUM(O9:O25)</f>
        <v>0</v>
      </c>
      <c r="P8" s="170"/>
      <c r="Q8" s="170">
        <f>SUM(Q9:Q25)</f>
        <v>0</v>
      </c>
      <c r="R8" s="171"/>
      <c r="S8" s="171"/>
      <c r="T8" s="172"/>
      <c r="U8" s="166"/>
      <c r="V8" s="166">
        <f>SUM(V9:V25)</f>
        <v>0</v>
      </c>
      <c r="W8" s="166"/>
      <c r="X8" s="166"/>
      <c r="AG8" t="s">
        <v>111</v>
      </c>
    </row>
    <row r="9" spans="1:60" outlineLevel="1" x14ac:dyDescent="0.25">
      <c r="A9" s="174">
        <v>1</v>
      </c>
      <c r="B9" s="175" t="s">
        <v>112</v>
      </c>
      <c r="C9" s="183" t="s">
        <v>113</v>
      </c>
      <c r="D9" s="176"/>
      <c r="E9" s="177">
        <v>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114</v>
      </c>
      <c r="T9" s="180" t="s">
        <v>115</v>
      </c>
      <c r="U9" s="160">
        <v>0</v>
      </c>
      <c r="V9" s="160">
        <f>ROUND(E9*U9,2)</f>
        <v>0</v>
      </c>
      <c r="W9" s="160"/>
      <c r="X9" s="160" t="s">
        <v>116</v>
      </c>
      <c r="Y9" s="150"/>
      <c r="Z9" s="150"/>
      <c r="AA9" s="150"/>
      <c r="AB9" s="150"/>
      <c r="AC9" s="150"/>
      <c r="AD9" s="150"/>
      <c r="AE9" s="150"/>
      <c r="AF9" s="150"/>
      <c r="AG9" s="150" t="s">
        <v>117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255" t="s">
        <v>118</v>
      </c>
      <c r="D10" s="256"/>
      <c r="E10" s="256"/>
      <c r="F10" s="256"/>
      <c r="G10" s="256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119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Před výrobou je nutné provést individuální zaměření rozměrů pro veškerý nábytek. Rozměry v rozpočtu uvedené jsou orientační.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7"/>
      <c r="B11" s="158"/>
      <c r="C11" s="246" t="s">
        <v>120</v>
      </c>
      <c r="D11" s="247"/>
      <c r="E11" s="247"/>
      <c r="F11" s="247"/>
      <c r="G11" s="247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119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57"/>
      <c r="B12" s="158"/>
      <c r="C12" s="246" t="s">
        <v>121</v>
      </c>
      <c r="D12" s="247"/>
      <c r="E12" s="247"/>
      <c r="F12" s="247"/>
      <c r="G12" s="24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119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81" t="str">
        <f>C12</f>
        <v>Položka obsahuje dodávku a montáž materiálu, přesun materiálu v rámci stavby a další náklady s tím spojené.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246" t="s">
        <v>216</v>
      </c>
      <c r="D13" s="247"/>
      <c r="E13" s="247"/>
      <c r="F13" s="247"/>
      <c r="G13" s="24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119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246" t="s">
        <v>122</v>
      </c>
      <c r="D14" s="247"/>
      <c r="E14" s="247"/>
      <c r="F14" s="247"/>
      <c r="G14" s="24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119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5" outlineLevel="1" x14ac:dyDescent="0.25">
      <c r="A15" s="157"/>
      <c r="B15" s="158"/>
      <c r="C15" s="246" t="s">
        <v>123</v>
      </c>
      <c r="D15" s="247"/>
      <c r="E15" s="247"/>
      <c r="F15" s="247"/>
      <c r="G15" s="247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81" t="str">
        <f>C15</f>
        <v>Dodavatel netrvá ohledně dodávky bílého lamina ( na korpusy) na laminu DTDL1100ST30, je přípustná náhrada  za lamino DTDL101PE, tloušťce 18 mm a v bílé barvě.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7"/>
      <c r="B16" s="158"/>
      <c r="C16" s="246" t="s">
        <v>124</v>
      </c>
      <c r="D16" s="247"/>
      <c r="E16" s="247"/>
      <c r="F16" s="247"/>
      <c r="G16" s="24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119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81" t="str">
        <f>C16</f>
        <v>Veškeré dělení skříní je možné za předpokladu, že bude zajištěn požadovaný počet polic a o zadané výšce.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246" t="s">
        <v>125</v>
      </c>
      <c r="D17" s="247"/>
      <c r="E17" s="247"/>
      <c r="F17" s="247"/>
      <c r="G17" s="247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119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.5" outlineLevel="1" x14ac:dyDescent="0.25">
      <c r="A18" s="157"/>
      <c r="B18" s="158"/>
      <c r="C18" s="246" t="s">
        <v>126</v>
      </c>
      <c r="D18" s="247"/>
      <c r="E18" s="247"/>
      <c r="F18" s="247"/>
      <c r="G18" s="24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119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81" t="str">
        <f>C18</f>
        <v>Bočnice budou lícovat s horní hranou s vrchem skříně. Bočnice budou užity jako nosný prvek - tedy s provedením od podlahy. Netrváme na provedení bočnic vzhledem k dostupným délkám používaného lamina, v jednom kuse.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246" t="s">
        <v>127</v>
      </c>
      <c r="D19" s="247"/>
      <c r="E19" s="247"/>
      <c r="F19" s="247"/>
      <c r="G19" s="247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119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1" t="str">
        <f>C19</f>
        <v>V případě skříní, které jsou zakresleny jako nedělitelné,nemají zdvojenou stěnu korpusu... trváme na dodržení řešení v PD, kvůli menší spotřebě materiálu.</v>
      </c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246" t="s">
        <v>128</v>
      </c>
      <c r="D20" s="247"/>
      <c r="E20" s="247"/>
      <c r="F20" s="247"/>
      <c r="G20" s="24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119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246" t="s">
        <v>129</v>
      </c>
      <c r="D21" s="247"/>
      <c r="E21" s="247"/>
      <c r="F21" s="247"/>
      <c r="G21" s="24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119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246" t="s">
        <v>130</v>
      </c>
      <c r="D22" s="247"/>
      <c r="E22" s="247"/>
      <c r="F22" s="247"/>
      <c r="G22" s="247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119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246" t="s">
        <v>131</v>
      </c>
      <c r="D23" s="247"/>
      <c r="E23" s="247"/>
      <c r="F23" s="247"/>
      <c r="G23" s="24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119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184" t="s">
        <v>132</v>
      </c>
      <c r="D24" s="161"/>
      <c r="E24" s="162"/>
      <c r="F24" s="163"/>
      <c r="G24" s="163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119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7"/>
      <c r="B25" s="158"/>
      <c r="C25" s="246" t="s">
        <v>133</v>
      </c>
      <c r="D25" s="247"/>
      <c r="E25" s="247"/>
      <c r="F25" s="247"/>
      <c r="G25" s="24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119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13" x14ac:dyDescent="0.25">
      <c r="A26" s="167" t="s">
        <v>110</v>
      </c>
      <c r="B26" s="168" t="s">
        <v>70</v>
      </c>
      <c r="C26" s="182" t="s">
        <v>71</v>
      </c>
      <c r="D26" s="169"/>
      <c r="E26" s="170"/>
      <c r="F26" s="171"/>
      <c r="G26" s="171">
        <f>SUMIF(AG27:AG42,"&lt;&gt;NOR",G27:G42)</f>
        <v>0</v>
      </c>
      <c r="H26" s="171"/>
      <c r="I26" s="171">
        <f>SUM(I27:I42)</f>
        <v>0</v>
      </c>
      <c r="J26" s="171"/>
      <c r="K26" s="171">
        <f>SUM(K27:K42)</f>
        <v>0</v>
      </c>
      <c r="L26" s="171"/>
      <c r="M26" s="171">
        <f>SUM(M27:M42)</f>
        <v>0</v>
      </c>
      <c r="N26" s="170"/>
      <c r="O26" s="170">
        <f>SUM(O27:O42)</f>
        <v>0</v>
      </c>
      <c r="P26" s="170"/>
      <c r="Q26" s="170">
        <f>SUM(Q27:Q42)</f>
        <v>0</v>
      </c>
      <c r="R26" s="171"/>
      <c r="S26" s="171"/>
      <c r="T26" s="172"/>
      <c r="U26" s="166"/>
      <c r="V26" s="166">
        <f>SUM(V27:V42)</f>
        <v>0</v>
      </c>
      <c r="W26" s="166"/>
      <c r="X26" s="166"/>
      <c r="AG26" t="s">
        <v>111</v>
      </c>
    </row>
    <row r="27" spans="1:60" ht="20" outlineLevel="1" x14ac:dyDescent="0.25">
      <c r="A27" s="174">
        <v>2</v>
      </c>
      <c r="B27" s="175" t="s">
        <v>134</v>
      </c>
      <c r="C27" s="183" t="s">
        <v>135</v>
      </c>
      <c r="D27" s="176" t="s">
        <v>136</v>
      </c>
      <c r="E27" s="177">
        <v>11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114</v>
      </c>
      <c r="T27" s="180" t="s">
        <v>115</v>
      </c>
      <c r="U27" s="160">
        <v>0</v>
      </c>
      <c r="V27" s="160">
        <f>ROUND(E27*U27,2)</f>
        <v>0</v>
      </c>
      <c r="W27" s="160"/>
      <c r="X27" s="160" t="s">
        <v>137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138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" outlineLevel="1" x14ac:dyDescent="0.25">
      <c r="A28" s="157"/>
      <c r="B28" s="158"/>
      <c r="C28" s="185" t="s">
        <v>139</v>
      </c>
      <c r="D28" s="164"/>
      <c r="E28" s="165">
        <v>11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140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" outlineLevel="1" x14ac:dyDescent="0.25">
      <c r="A29" s="174">
        <v>3</v>
      </c>
      <c r="B29" s="175" t="s">
        <v>141</v>
      </c>
      <c r="C29" s="183" t="s">
        <v>142</v>
      </c>
      <c r="D29" s="176" t="s">
        <v>136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114</v>
      </c>
      <c r="T29" s="180" t="s">
        <v>115</v>
      </c>
      <c r="U29" s="160">
        <v>0</v>
      </c>
      <c r="V29" s="160">
        <f>ROUND(E29*U29,2)</f>
        <v>0</v>
      </c>
      <c r="W29" s="160"/>
      <c r="X29" s="160" t="s">
        <v>137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138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0" outlineLevel="1" x14ac:dyDescent="0.25">
      <c r="A30" s="157"/>
      <c r="B30" s="158"/>
      <c r="C30" s="185" t="s">
        <v>143</v>
      </c>
      <c r="D30" s="164"/>
      <c r="E30" s="165">
        <v>1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140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74">
        <v>4</v>
      </c>
      <c r="B31" s="175" t="s">
        <v>144</v>
      </c>
      <c r="C31" s="183" t="s">
        <v>145</v>
      </c>
      <c r="D31" s="176" t="s">
        <v>136</v>
      </c>
      <c r="E31" s="177">
        <v>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114</v>
      </c>
      <c r="T31" s="180" t="s">
        <v>115</v>
      </c>
      <c r="U31" s="160">
        <v>0</v>
      </c>
      <c r="V31" s="160">
        <f>ROUND(E31*U31,2)</f>
        <v>0</v>
      </c>
      <c r="W31" s="160"/>
      <c r="X31" s="160" t="s">
        <v>137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138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0" outlineLevel="1" x14ac:dyDescent="0.25">
      <c r="A32" s="157"/>
      <c r="B32" s="158"/>
      <c r="C32" s="185" t="s">
        <v>143</v>
      </c>
      <c r="D32" s="164"/>
      <c r="E32" s="165">
        <v>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140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4">
        <v>5</v>
      </c>
      <c r="B33" s="175" t="s">
        <v>146</v>
      </c>
      <c r="C33" s="183" t="s">
        <v>147</v>
      </c>
      <c r="D33" s="176" t="s">
        <v>136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114</v>
      </c>
      <c r="T33" s="180" t="s">
        <v>115</v>
      </c>
      <c r="U33" s="160">
        <v>0</v>
      </c>
      <c r="V33" s="160">
        <f>ROUND(E33*U33,2)</f>
        <v>0</v>
      </c>
      <c r="W33" s="160"/>
      <c r="X33" s="160" t="s">
        <v>137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138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0" outlineLevel="1" x14ac:dyDescent="0.25">
      <c r="A34" s="157"/>
      <c r="B34" s="158"/>
      <c r="C34" s="185" t="s">
        <v>148</v>
      </c>
      <c r="D34" s="164"/>
      <c r="E34" s="165">
        <v>2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140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4">
        <v>6</v>
      </c>
      <c r="B35" s="175" t="s">
        <v>149</v>
      </c>
      <c r="C35" s="183" t="s">
        <v>150</v>
      </c>
      <c r="D35" s="176" t="s">
        <v>136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114</v>
      </c>
      <c r="T35" s="180" t="s">
        <v>115</v>
      </c>
      <c r="U35" s="160">
        <v>0</v>
      </c>
      <c r="V35" s="160">
        <f>ROUND(E35*U35,2)</f>
        <v>0</v>
      </c>
      <c r="W35" s="160"/>
      <c r="X35" s="160" t="s">
        <v>137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138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" outlineLevel="1" x14ac:dyDescent="0.25">
      <c r="A36" s="157"/>
      <c r="B36" s="158"/>
      <c r="C36" s="185" t="s">
        <v>143</v>
      </c>
      <c r="D36" s="164"/>
      <c r="E36" s="165">
        <v>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4">
        <v>7</v>
      </c>
      <c r="B37" s="175" t="s">
        <v>151</v>
      </c>
      <c r="C37" s="183" t="s">
        <v>152</v>
      </c>
      <c r="D37" s="176" t="s">
        <v>136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114</v>
      </c>
      <c r="T37" s="180" t="s">
        <v>115</v>
      </c>
      <c r="U37" s="160">
        <v>0</v>
      </c>
      <c r="V37" s="160">
        <f>ROUND(E37*U37,2)</f>
        <v>0</v>
      </c>
      <c r="W37" s="160"/>
      <c r="X37" s="160" t="s">
        <v>137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138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" outlineLevel="1" x14ac:dyDescent="0.25">
      <c r="A38" s="157"/>
      <c r="B38" s="158"/>
      <c r="C38" s="185" t="s">
        <v>143</v>
      </c>
      <c r="D38" s="164"/>
      <c r="E38" s="165">
        <v>1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74">
        <v>8</v>
      </c>
      <c r="B39" s="175" t="s">
        <v>153</v>
      </c>
      <c r="C39" s="183" t="s">
        <v>154</v>
      </c>
      <c r="D39" s="176" t="s">
        <v>136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114</v>
      </c>
      <c r="T39" s="180" t="s">
        <v>115</v>
      </c>
      <c r="U39" s="160">
        <v>0</v>
      </c>
      <c r="V39" s="160">
        <f>ROUND(E39*U39,2)</f>
        <v>0</v>
      </c>
      <c r="W39" s="160"/>
      <c r="X39" s="160" t="s">
        <v>137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138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" outlineLevel="1" x14ac:dyDescent="0.25">
      <c r="A40" s="157"/>
      <c r="B40" s="158"/>
      <c r="C40" s="185" t="s">
        <v>143</v>
      </c>
      <c r="D40" s="164"/>
      <c r="E40" s="165">
        <v>1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0" outlineLevel="1" x14ac:dyDescent="0.25">
      <c r="A41" s="174">
        <v>9</v>
      </c>
      <c r="B41" s="175" t="s">
        <v>155</v>
      </c>
      <c r="C41" s="183" t="s">
        <v>156</v>
      </c>
      <c r="D41" s="176" t="s">
        <v>136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114</v>
      </c>
      <c r="T41" s="180" t="s">
        <v>115</v>
      </c>
      <c r="U41" s="160">
        <v>0</v>
      </c>
      <c r="V41" s="160">
        <f>ROUND(E41*U41,2)</f>
        <v>0</v>
      </c>
      <c r="W41" s="160"/>
      <c r="X41" s="160" t="s">
        <v>137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138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0" outlineLevel="1" x14ac:dyDescent="0.25">
      <c r="A42" s="157"/>
      <c r="B42" s="158"/>
      <c r="C42" s="185" t="s">
        <v>143</v>
      </c>
      <c r="D42" s="164"/>
      <c r="E42" s="165">
        <v>1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140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13" x14ac:dyDescent="0.25">
      <c r="A43" s="167" t="s">
        <v>110</v>
      </c>
      <c r="B43" s="168" t="s">
        <v>72</v>
      </c>
      <c r="C43" s="182" t="s">
        <v>73</v>
      </c>
      <c r="D43" s="169"/>
      <c r="E43" s="170"/>
      <c r="F43" s="171"/>
      <c r="G43" s="171">
        <f>SUMIF(AG44:AG53,"&lt;&gt;NOR",G44:G53)</f>
        <v>0</v>
      </c>
      <c r="H43" s="171"/>
      <c r="I43" s="171">
        <f>SUM(I44:I53)</f>
        <v>0</v>
      </c>
      <c r="J43" s="171"/>
      <c r="K43" s="171">
        <f>SUM(K44:K53)</f>
        <v>0</v>
      </c>
      <c r="L43" s="171"/>
      <c r="M43" s="171">
        <f>SUM(M44:M53)</f>
        <v>0</v>
      </c>
      <c r="N43" s="170"/>
      <c r="O43" s="170">
        <f>SUM(O44:O53)</f>
        <v>0</v>
      </c>
      <c r="P43" s="170"/>
      <c r="Q43" s="170">
        <f>SUM(Q44:Q53)</f>
        <v>0</v>
      </c>
      <c r="R43" s="171"/>
      <c r="S43" s="171"/>
      <c r="T43" s="172"/>
      <c r="U43" s="166"/>
      <c r="V43" s="166">
        <f>SUM(V44:V53)</f>
        <v>0</v>
      </c>
      <c r="W43" s="166"/>
      <c r="X43" s="166"/>
      <c r="AG43" t="s">
        <v>111</v>
      </c>
    </row>
    <row r="44" spans="1:60" outlineLevel="1" x14ac:dyDescent="0.25">
      <c r="A44" s="174">
        <v>10</v>
      </c>
      <c r="B44" s="175" t="s">
        <v>157</v>
      </c>
      <c r="C44" s="183" t="s">
        <v>158</v>
      </c>
      <c r="D44" s="176" t="s">
        <v>159</v>
      </c>
      <c r="E44" s="177">
        <v>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/>
      <c r="S44" s="179" t="s">
        <v>114</v>
      </c>
      <c r="T44" s="180" t="s">
        <v>115</v>
      </c>
      <c r="U44" s="160">
        <v>0</v>
      </c>
      <c r="V44" s="160">
        <f>ROUND(E44*U44,2)</f>
        <v>0</v>
      </c>
      <c r="W44" s="160"/>
      <c r="X44" s="160" t="s">
        <v>116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117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" outlineLevel="1" x14ac:dyDescent="0.25">
      <c r="A45" s="157"/>
      <c r="B45" s="158"/>
      <c r="C45" s="185" t="s">
        <v>143</v>
      </c>
      <c r="D45" s="164"/>
      <c r="E45" s="165">
        <v>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74">
        <v>11</v>
      </c>
      <c r="B46" s="175" t="s">
        <v>160</v>
      </c>
      <c r="C46" s="183" t="s">
        <v>161</v>
      </c>
      <c r="D46" s="176" t="s">
        <v>159</v>
      </c>
      <c r="E46" s="177">
        <v>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114</v>
      </c>
      <c r="T46" s="180" t="s">
        <v>115</v>
      </c>
      <c r="U46" s="160">
        <v>0</v>
      </c>
      <c r="V46" s="160">
        <f>ROUND(E46*U46,2)</f>
        <v>0</v>
      </c>
      <c r="W46" s="160"/>
      <c r="X46" s="160" t="s">
        <v>116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117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" outlineLevel="1" x14ac:dyDescent="0.25">
      <c r="A47" s="157"/>
      <c r="B47" s="158"/>
      <c r="C47" s="185" t="s">
        <v>162</v>
      </c>
      <c r="D47" s="164"/>
      <c r="E47" s="165">
        <v>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140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74">
        <v>12</v>
      </c>
      <c r="B48" s="175" t="s">
        <v>163</v>
      </c>
      <c r="C48" s="183" t="s">
        <v>164</v>
      </c>
      <c r="D48" s="176" t="s">
        <v>159</v>
      </c>
      <c r="E48" s="177">
        <v>8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114</v>
      </c>
      <c r="T48" s="180" t="s">
        <v>115</v>
      </c>
      <c r="U48" s="160">
        <v>0</v>
      </c>
      <c r="V48" s="160">
        <f>ROUND(E48*U48,2)</f>
        <v>0</v>
      </c>
      <c r="W48" s="160"/>
      <c r="X48" s="160" t="s">
        <v>116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117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" outlineLevel="1" x14ac:dyDescent="0.25">
      <c r="A49" s="157"/>
      <c r="B49" s="158"/>
      <c r="C49" s="185" t="s">
        <v>162</v>
      </c>
      <c r="D49" s="164"/>
      <c r="E49" s="165">
        <v>8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140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4">
        <v>13</v>
      </c>
      <c r="B50" s="175" t="s">
        <v>165</v>
      </c>
      <c r="C50" s="183" t="s">
        <v>166</v>
      </c>
      <c r="D50" s="176" t="s">
        <v>159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114</v>
      </c>
      <c r="T50" s="180" t="s">
        <v>115</v>
      </c>
      <c r="U50" s="160">
        <v>0</v>
      </c>
      <c r="V50" s="160">
        <f>ROUND(E50*U50,2)</f>
        <v>0</v>
      </c>
      <c r="W50" s="160"/>
      <c r="X50" s="160" t="s">
        <v>116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117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0" outlineLevel="1" x14ac:dyDescent="0.25">
      <c r="A51" s="157"/>
      <c r="B51" s="158"/>
      <c r="C51" s="185" t="s">
        <v>143</v>
      </c>
      <c r="D51" s="164"/>
      <c r="E51" s="165">
        <v>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140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74">
        <v>14</v>
      </c>
      <c r="B52" s="175" t="s">
        <v>167</v>
      </c>
      <c r="C52" s="183" t="s">
        <v>168</v>
      </c>
      <c r="D52" s="176" t="s">
        <v>159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114</v>
      </c>
      <c r="T52" s="180" t="s">
        <v>115</v>
      </c>
      <c r="U52" s="160">
        <v>0</v>
      </c>
      <c r="V52" s="160">
        <f>ROUND(E52*U52,2)</f>
        <v>0</v>
      </c>
      <c r="W52" s="160"/>
      <c r="X52" s="160" t="s">
        <v>116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117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0" outlineLevel="1" x14ac:dyDescent="0.25">
      <c r="A53" s="157"/>
      <c r="B53" s="158"/>
      <c r="C53" s="185" t="s">
        <v>143</v>
      </c>
      <c r="D53" s="164"/>
      <c r="E53" s="165">
        <v>1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140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13" x14ac:dyDescent="0.25">
      <c r="A54" s="167" t="s">
        <v>110</v>
      </c>
      <c r="B54" s="168" t="s">
        <v>74</v>
      </c>
      <c r="C54" s="182" t="s">
        <v>75</v>
      </c>
      <c r="D54" s="169"/>
      <c r="E54" s="170"/>
      <c r="F54" s="171"/>
      <c r="G54" s="171">
        <f>SUMIF(AG55:AG66,"&lt;&gt;NOR",G55:G66)</f>
        <v>0</v>
      </c>
      <c r="H54" s="171"/>
      <c r="I54" s="171">
        <f>SUM(I55:I66)</f>
        <v>0</v>
      </c>
      <c r="J54" s="171"/>
      <c r="K54" s="171">
        <f>SUM(K55:K66)</f>
        <v>0</v>
      </c>
      <c r="L54" s="171"/>
      <c r="M54" s="171">
        <f>SUM(M55:M66)</f>
        <v>0</v>
      </c>
      <c r="N54" s="170"/>
      <c r="O54" s="170">
        <f>SUM(O55:O66)</f>
        <v>0</v>
      </c>
      <c r="P54" s="170"/>
      <c r="Q54" s="170">
        <f>SUM(Q55:Q66)</f>
        <v>0</v>
      </c>
      <c r="R54" s="171"/>
      <c r="S54" s="171"/>
      <c r="T54" s="172"/>
      <c r="U54" s="166"/>
      <c r="V54" s="166">
        <f>SUM(V55:V66)</f>
        <v>0</v>
      </c>
      <c r="W54" s="166"/>
      <c r="X54" s="166"/>
      <c r="AG54" t="s">
        <v>111</v>
      </c>
    </row>
    <row r="55" spans="1:60" ht="20" outlineLevel="1" x14ac:dyDescent="0.25">
      <c r="A55" s="174">
        <v>15</v>
      </c>
      <c r="B55" s="175" t="s">
        <v>169</v>
      </c>
      <c r="C55" s="183" t="s">
        <v>170</v>
      </c>
      <c r="D55" s="176" t="s">
        <v>159</v>
      </c>
      <c r="E55" s="177">
        <v>3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114</v>
      </c>
      <c r="T55" s="180" t="s">
        <v>115</v>
      </c>
      <c r="U55" s="160">
        <v>0</v>
      </c>
      <c r="V55" s="160">
        <f>ROUND(E55*U55,2)</f>
        <v>0</v>
      </c>
      <c r="W55" s="160"/>
      <c r="X55" s="160" t="s">
        <v>116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117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" outlineLevel="1" x14ac:dyDescent="0.25">
      <c r="A56" s="157"/>
      <c r="B56" s="158"/>
      <c r="C56" s="185" t="s">
        <v>171</v>
      </c>
      <c r="D56" s="164"/>
      <c r="E56" s="165">
        <v>3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140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0" outlineLevel="1" x14ac:dyDescent="0.25">
      <c r="A57" s="174">
        <v>16</v>
      </c>
      <c r="B57" s="175" t="s">
        <v>172</v>
      </c>
      <c r="C57" s="183" t="s">
        <v>173</v>
      </c>
      <c r="D57" s="176" t="s">
        <v>159</v>
      </c>
      <c r="E57" s="177">
        <v>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114</v>
      </c>
      <c r="T57" s="180" t="s">
        <v>115</v>
      </c>
      <c r="U57" s="160">
        <v>0</v>
      </c>
      <c r="V57" s="160">
        <f>ROUND(E57*U57,2)</f>
        <v>0</v>
      </c>
      <c r="W57" s="160"/>
      <c r="X57" s="160" t="s">
        <v>116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117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" outlineLevel="1" x14ac:dyDescent="0.25">
      <c r="A58" s="157"/>
      <c r="B58" s="158"/>
      <c r="C58" s="185" t="s">
        <v>148</v>
      </c>
      <c r="D58" s="164"/>
      <c r="E58" s="165">
        <v>2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140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" outlineLevel="1" x14ac:dyDescent="0.25">
      <c r="A59" s="174">
        <v>17</v>
      </c>
      <c r="B59" s="175" t="s">
        <v>174</v>
      </c>
      <c r="C59" s="183" t="s">
        <v>175</v>
      </c>
      <c r="D59" s="176" t="s">
        <v>159</v>
      </c>
      <c r="E59" s="177">
        <v>3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114</v>
      </c>
      <c r="T59" s="180" t="s">
        <v>115</v>
      </c>
      <c r="U59" s="160">
        <v>0</v>
      </c>
      <c r="V59" s="160">
        <f>ROUND(E59*U59,2)</f>
        <v>0</v>
      </c>
      <c r="W59" s="160"/>
      <c r="X59" s="160" t="s">
        <v>116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117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" outlineLevel="1" x14ac:dyDescent="0.25">
      <c r="A60" s="157"/>
      <c r="B60" s="158"/>
      <c r="C60" s="185" t="s">
        <v>171</v>
      </c>
      <c r="D60" s="164"/>
      <c r="E60" s="165">
        <v>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140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" outlineLevel="1" x14ac:dyDescent="0.25">
      <c r="A61" s="174">
        <v>18</v>
      </c>
      <c r="B61" s="175" t="s">
        <v>176</v>
      </c>
      <c r="C61" s="183" t="s">
        <v>177</v>
      </c>
      <c r="D61" s="176" t="s">
        <v>159</v>
      </c>
      <c r="E61" s="177">
        <v>3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114</v>
      </c>
      <c r="T61" s="180" t="s">
        <v>115</v>
      </c>
      <c r="U61" s="160">
        <v>0</v>
      </c>
      <c r="V61" s="160">
        <f>ROUND(E61*U61,2)</f>
        <v>0</v>
      </c>
      <c r="W61" s="160"/>
      <c r="X61" s="160" t="s">
        <v>116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117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" outlineLevel="1" x14ac:dyDescent="0.25">
      <c r="A62" s="157"/>
      <c r="B62" s="158"/>
      <c r="C62" s="185" t="s">
        <v>171</v>
      </c>
      <c r="D62" s="164"/>
      <c r="E62" s="165">
        <v>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140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0" outlineLevel="1" x14ac:dyDescent="0.25">
      <c r="A63" s="174">
        <v>19</v>
      </c>
      <c r="B63" s="175" t="s">
        <v>178</v>
      </c>
      <c r="C63" s="183" t="s">
        <v>179</v>
      </c>
      <c r="D63" s="176" t="s">
        <v>159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114</v>
      </c>
      <c r="T63" s="180" t="s">
        <v>115</v>
      </c>
      <c r="U63" s="160">
        <v>0</v>
      </c>
      <c r="V63" s="160">
        <f>ROUND(E63*U63,2)</f>
        <v>0</v>
      </c>
      <c r="W63" s="160"/>
      <c r="X63" s="160" t="s">
        <v>116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117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0" outlineLevel="1" x14ac:dyDescent="0.25">
      <c r="A64" s="157"/>
      <c r="B64" s="158"/>
      <c r="C64" s="185" t="s">
        <v>143</v>
      </c>
      <c r="D64" s="164"/>
      <c r="E64" s="165">
        <v>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140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74">
        <v>20</v>
      </c>
      <c r="B65" s="175" t="s">
        <v>180</v>
      </c>
      <c r="C65" s="183" t="s">
        <v>181</v>
      </c>
      <c r="D65" s="176" t="s">
        <v>159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114</v>
      </c>
      <c r="T65" s="180" t="s">
        <v>115</v>
      </c>
      <c r="U65" s="160">
        <v>0</v>
      </c>
      <c r="V65" s="160">
        <f>ROUND(E65*U65,2)</f>
        <v>0</v>
      </c>
      <c r="W65" s="160"/>
      <c r="X65" s="160" t="s">
        <v>116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117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" outlineLevel="1" x14ac:dyDescent="0.25">
      <c r="A66" s="157"/>
      <c r="B66" s="158"/>
      <c r="C66" s="185" t="s">
        <v>143</v>
      </c>
      <c r="D66" s="164"/>
      <c r="E66" s="165">
        <v>1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140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13" x14ac:dyDescent="0.25">
      <c r="A67" s="167" t="s">
        <v>110</v>
      </c>
      <c r="B67" s="168" t="s">
        <v>76</v>
      </c>
      <c r="C67" s="182" t="s">
        <v>77</v>
      </c>
      <c r="D67" s="169"/>
      <c r="E67" s="170"/>
      <c r="F67" s="171"/>
      <c r="G67" s="171">
        <f>SUMIF(AG68:AG81,"&lt;&gt;NOR",G68:G81)</f>
        <v>0</v>
      </c>
      <c r="H67" s="171"/>
      <c r="I67" s="171">
        <f>SUM(I68:I81)</f>
        <v>0</v>
      </c>
      <c r="J67" s="171"/>
      <c r="K67" s="171">
        <f>SUM(K68:K81)</f>
        <v>0</v>
      </c>
      <c r="L67" s="171"/>
      <c r="M67" s="171">
        <f>SUM(M68:M81)</f>
        <v>0</v>
      </c>
      <c r="N67" s="170"/>
      <c r="O67" s="170">
        <f>SUM(O68:O81)</f>
        <v>0</v>
      </c>
      <c r="P67" s="170"/>
      <c r="Q67" s="170">
        <f>SUM(Q68:Q81)</f>
        <v>0</v>
      </c>
      <c r="R67" s="171"/>
      <c r="S67" s="171"/>
      <c r="T67" s="172"/>
      <c r="U67" s="166"/>
      <c r="V67" s="166">
        <f>SUM(V68:V81)</f>
        <v>0</v>
      </c>
      <c r="W67" s="166"/>
      <c r="X67" s="166"/>
      <c r="AG67" t="s">
        <v>111</v>
      </c>
    </row>
    <row r="68" spans="1:60" ht="20" outlineLevel="1" x14ac:dyDescent="0.25">
      <c r="A68" s="174">
        <v>21</v>
      </c>
      <c r="B68" s="175" t="s">
        <v>182</v>
      </c>
      <c r="C68" s="183" t="s">
        <v>183</v>
      </c>
      <c r="D68" s="176" t="s">
        <v>159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114</v>
      </c>
      <c r="T68" s="180" t="s">
        <v>115</v>
      </c>
      <c r="U68" s="160">
        <v>0</v>
      </c>
      <c r="V68" s="160">
        <f>ROUND(E68*U68,2)</f>
        <v>0</v>
      </c>
      <c r="W68" s="160"/>
      <c r="X68" s="160" t="s">
        <v>116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117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" outlineLevel="1" x14ac:dyDescent="0.25">
      <c r="A69" s="157"/>
      <c r="B69" s="158"/>
      <c r="C69" s="185" t="s">
        <v>143</v>
      </c>
      <c r="D69" s="164"/>
      <c r="E69" s="165">
        <v>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140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" outlineLevel="1" x14ac:dyDescent="0.25">
      <c r="A70" s="174">
        <v>22</v>
      </c>
      <c r="B70" s="175" t="s">
        <v>184</v>
      </c>
      <c r="C70" s="183" t="s">
        <v>185</v>
      </c>
      <c r="D70" s="176" t="s">
        <v>159</v>
      </c>
      <c r="E70" s="177">
        <v>7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114</v>
      </c>
      <c r="T70" s="180" t="s">
        <v>115</v>
      </c>
      <c r="U70" s="160">
        <v>0</v>
      </c>
      <c r="V70" s="160">
        <f>ROUND(E70*U70,2)</f>
        <v>0</v>
      </c>
      <c r="W70" s="160"/>
      <c r="X70" s="160" t="s">
        <v>116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117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" outlineLevel="1" x14ac:dyDescent="0.25">
      <c r="A71" s="157"/>
      <c r="B71" s="158"/>
      <c r="C71" s="185" t="s">
        <v>186</v>
      </c>
      <c r="D71" s="164"/>
      <c r="E71" s="165">
        <v>7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140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74">
        <v>23</v>
      </c>
      <c r="B72" s="175" t="s">
        <v>187</v>
      </c>
      <c r="C72" s="183" t="s">
        <v>188</v>
      </c>
      <c r="D72" s="176" t="s">
        <v>159</v>
      </c>
      <c r="E72" s="177">
        <v>4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114</v>
      </c>
      <c r="T72" s="180" t="s">
        <v>115</v>
      </c>
      <c r="U72" s="160">
        <v>0</v>
      </c>
      <c r="V72" s="160">
        <f>ROUND(E72*U72,2)</f>
        <v>0</v>
      </c>
      <c r="W72" s="160"/>
      <c r="X72" s="160" t="s">
        <v>116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117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0" outlineLevel="1" x14ac:dyDescent="0.25">
      <c r="A73" s="157"/>
      <c r="B73" s="158"/>
      <c r="C73" s="185" t="s">
        <v>189</v>
      </c>
      <c r="D73" s="164"/>
      <c r="E73" s="165">
        <v>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140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74">
        <v>24</v>
      </c>
      <c r="B74" s="175" t="s">
        <v>190</v>
      </c>
      <c r="C74" s="183" t="s">
        <v>191</v>
      </c>
      <c r="D74" s="176" t="s">
        <v>159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114</v>
      </c>
      <c r="T74" s="180" t="s">
        <v>115</v>
      </c>
      <c r="U74" s="160">
        <v>0</v>
      </c>
      <c r="V74" s="160">
        <f>ROUND(E74*U74,2)</f>
        <v>0</v>
      </c>
      <c r="W74" s="160"/>
      <c r="X74" s="160" t="s">
        <v>116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117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" outlineLevel="1" x14ac:dyDescent="0.25">
      <c r="A75" s="157"/>
      <c r="B75" s="158"/>
      <c r="C75" s="185" t="s">
        <v>143</v>
      </c>
      <c r="D75" s="164"/>
      <c r="E75" s="165">
        <v>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140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" outlineLevel="1" x14ac:dyDescent="0.25">
      <c r="A76" s="174">
        <v>25</v>
      </c>
      <c r="B76" s="175" t="s">
        <v>192</v>
      </c>
      <c r="C76" s="183" t="s">
        <v>193</v>
      </c>
      <c r="D76" s="176" t="s">
        <v>159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114</v>
      </c>
      <c r="T76" s="180" t="s">
        <v>115</v>
      </c>
      <c r="U76" s="160">
        <v>0</v>
      </c>
      <c r="V76" s="160">
        <f>ROUND(E76*U76,2)</f>
        <v>0</v>
      </c>
      <c r="W76" s="160"/>
      <c r="X76" s="160" t="s">
        <v>116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117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" outlineLevel="1" x14ac:dyDescent="0.25">
      <c r="A77" s="157"/>
      <c r="B77" s="158"/>
      <c r="C77" s="185" t="s">
        <v>143</v>
      </c>
      <c r="D77" s="164"/>
      <c r="E77" s="165">
        <v>1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140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" outlineLevel="1" x14ac:dyDescent="0.25">
      <c r="A78" s="174">
        <v>26</v>
      </c>
      <c r="B78" s="175" t="s">
        <v>194</v>
      </c>
      <c r="C78" s="183" t="s">
        <v>195</v>
      </c>
      <c r="D78" s="176" t="s">
        <v>159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114</v>
      </c>
      <c r="T78" s="180" t="s">
        <v>115</v>
      </c>
      <c r="U78" s="160">
        <v>0</v>
      </c>
      <c r="V78" s="160">
        <f>ROUND(E78*U78,2)</f>
        <v>0</v>
      </c>
      <c r="W78" s="160"/>
      <c r="X78" s="160" t="s">
        <v>116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117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0" outlineLevel="1" x14ac:dyDescent="0.25">
      <c r="A79" s="157"/>
      <c r="B79" s="158"/>
      <c r="C79" s="185" t="s">
        <v>143</v>
      </c>
      <c r="D79" s="164"/>
      <c r="E79" s="165">
        <v>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140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74">
        <v>27</v>
      </c>
      <c r="B80" s="175" t="s">
        <v>196</v>
      </c>
      <c r="C80" s="183" t="s">
        <v>197</v>
      </c>
      <c r="D80" s="176" t="s">
        <v>159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114</v>
      </c>
      <c r="T80" s="180" t="s">
        <v>115</v>
      </c>
      <c r="U80" s="160">
        <v>0</v>
      </c>
      <c r="V80" s="160">
        <f>ROUND(E80*U80,2)</f>
        <v>0</v>
      </c>
      <c r="W80" s="160"/>
      <c r="X80" s="160" t="s">
        <v>116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117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" outlineLevel="1" x14ac:dyDescent="0.25">
      <c r="A81" s="157"/>
      <c r="B81" s="158"/>
      <c r="C81" s="185" t="s">
        <v>143</v>
      </c>
      <c r="D81" s="164"/>
      <c r="E81" s="165">
        <v>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140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13" x14ac:dyDescent="0.25">
      <c r="A82" s="167" t="s">
        <v>110</v>
      </c>
      <c r="B82" s="168" t="s">
        <v>78</v>
      </c>
      <c r="C82" s="182" t="s">
        <v>79</v>
      </c>
      <c r="D82" s="169"/>
      <c r="E82" s="170"/>
      <c r="F82" s="171"/>
      <c r="G82" s="171">
        <f>SUMIF(AG83:AG92,"&lt;&gt;NOR",G83:G92)</f>
        <v>0</v>
      </c>
      <c r="H82" s="171"/>
      <c r="I82" s="171">
        <f>SUM(I83:I92)</f>
        <v>0</v>
      </c>
      <c r="J82" s="171"/>
      <c r="K82" s="171">
        <f>SUM(K83:K92)</f>
        <v>0</v>
      </c>
      <c r="L82" s="171"/>
      <c r="M82" s="171">
        <f>SUM(M83:M92)</f>
        <v>0</v>
      </c>
      <c r="N82" s="170"/>
      <c r="O82" s="170">
        <f>SUM(O83:O92)</f>
        <v>0</v>
      </c>
      <c r="P82" s="170"/>
      <c r="Q82" s="170">
        <f>SUM(Q83:Q92)</f>
        <v>0</v>
      </c>
      <c r="R82" s="171"/>
      <c r="S82" s="171"/>
      <c r="T82" s="172"/>
      <c r="U82" s="166"/>
      <c r="V82" s="166">
        <f>SUM(V83:V92)</f>
        <v>0</v>
      </c>
      <c r="W82" s="166"/>
      <c r="X82" s="166"/>
      <c r="AG82" t="s">
        <v>111</v>
      </c>
    </row>
    <row r="83" spans="1:60" outlineLevel="1" x14ac:dyDescent="0.25">
      <c r="A83" s="174">
        <v>28</v>
      </c>
      <c r="B83" s="175" t="s">
        <v>198</v>
      </c>
      <c r="C83" s="183" t="s">
        <v>199</v>
      </c>
      <c r="D83" s="176" t="s">
        <v>159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114</v>
      </c>
      <c r="T83" s="180" t="s">
        <v>115</v>
      </c>
      <c r="U83" s="160">
        <v>0</v>
      </c>
      <c r="V83" s="160">
        <f>ROUND(E83*U83,2)</f>
        <v>0</v>
      </c>
      <c r="W83" s="160"/>
      <c r="X83" s="160" t="s">
        <v>116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117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0" outlineLevel="1" x14ac:dyDescent="0.25">
      <c r="A84" s="157"/>
      <c r="B84" s="158"/>
      <c r="C84" s="185" t="s">
        <v>143</v>
      </c>
      <c r="D84" s="164"/>
      <c r="E84" s="165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140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4">
        <v>29</v>
      </c>
      <c r="B85" s="175" t="s">
        <v>200</v>
      </c>
      <c r="C85" s="183" t="s">
        <v>201</v>
      </c>
      <c r="D85" s="176" t="s">
        <v>159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114</v>
      </c>
      <c r="T85" s="180" t="s">
        <v>115</v>
      </c>
      <c r="U85" s="160">
        <v>0</v>
      </c>
      <c r="V85" s="160">
        <f>ROUND(E85*U85,2)</f>
        <v>0</v>
      </c>
      <c r="W85" s="160"/>
      <c r="X85" s="160" t="s">
        <v>116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117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" outlineLevel="1" x14ac:dyDescent="0.25">
      <c r="A86" s="157"/>
      <c r="B86" s="158"/>
      <c r="C86" s="185" t="s">
        <v>143</v>
      </c>
      <c r="D86" s="164"/>
      <c r="E86" s="165">
        <v>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140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4">
        <v>30</v>
      </c>
      <c r="B87" s="175" t="s">
        <v>202</v>
      </c>
      <c r="C87" s="183" t="s">
        <v>203</v>
      </c>
      <c r="D87" s="176" t="s">
        <v>159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114</v>
      </c>
      <c r="T87" s="180" t="s">
        <v>115</v>
      </c>
      <c r="U87" s="160">
        <v>0</v>
      </c>
      <c r="V87" s="160">
        <f>ROUND(E87*U87,2)</f>
        <v>0</v>
      </c>
      <c r="W87" s="160"/>
      <c r="X87" s="160" t="s">
        <v>116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117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" outlineLevel="1" x14ac:dyDescent="0.25">
      <c r="A88" s="157"/>
      <c r="B88" s="158"/>
      <c r="C88" s="185" t="s">
        <v>143</v>
      </c>
      <c r="D88" s="164"/>
      <c r="E88" s="165">
        <v>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140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4">
        <v>31</v>
      </c>
      <c r="B89" s="175" t="s">
        <v>204</v>
      </c>
      <c r="C89" s="183" t="s">
        <v>205</v>
      </c>
      <c r="D89" s="176" t="s">
        <v>159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114</v>
      </c>
      <c r="T89" s="180" t="s">
        <v>115</v>
      </c>
      <c r="U89" s="160">
        <v>0</v>
      </c>
      <c r="V89" s="160">
        <f>ROUND(E89*U89,2)</f>
        <v>0</v>
      </c>
      <c r="W89" s="160"/>
      <c r="X89" s="160" t="s">
        <v>116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117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0" outlineLevel="1" x14ac:dyDescent="0.25">
      <c r="A90" s="157"/>
      <c r="B90" s="158"/>
      <c r="C90" s="185" t="s">
        <v>143</v>
      </c>
      <c r="D90" s="164"/>
      <c r="E90" s="165">
        <v>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140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4">
        <v>32</v>
      </c>
      <c r="B91" s="175" t="s">
        <v>155</v>
      </c>
      <c r="C91" s="183" t="s">
        <v>206</v>
      </c>
      <c r="D91" s="176" t="s">
        <v>159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114</v>
      </c>
      <c r="T91" s="180" t="s">
        <v>115</v>
      </c>
      <c r="U91" s="160">
        <v>0</v>
      </c>
      <c r="V91" s="160">
        <f>ROUND(E91*U91,2)</f>
        <v>0</v>
      </c>
      <c r="W91" s="160"/>
      <c r="X91" s="160" t="s">
        <v>116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117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0" outlineLevel="1" x14ac:dyDescent="0.25">
      <c r="A92" s="157"/>
      <c r="B92" s="158"/>
      <c r="C92" s="185" t="s">
        <v>143</v>
      </c>
      <c r="D92" s="164"/>
      <c r="E92" s="165">
        <v>1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140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13" x14ac:dyDescent="0.25">
      <c r="A93" s="167" t="s">
        <v>110</v>
      </c>
      <c r="B93" s="168" t="s">
        <v>80</v>
      </c>
      <c r="C93" s="182" t="s">
        <v>81</v>
      </c>
      <c r="D93" s="169"/>
      <c r="E93" s="170"/>
      <c r="F93" s="171"/>
      <c r="G93" s="171">
        <f>SUMIF(AG94:AG101,"&lt;&gt;NOR",G94:G101)</f>
        <v>0</v>
      </c>
      <c r="H93" s="171"/>
      <c r="I93" s="171">
        <f>SUM(I94:I101)</f>
        <v>0</v>
      </c>
      <c r="J93" s="171"/>
      <c r="K93" s="171">
        <f>SUM(K94:K101)</f>
        <v>0</v>
      </c>
      <c r="L93" s="171"/>
      <c r="M93" s="171">
        <f>SUM(M94:M101)</f>
        <v>0</v>
      </c>
      <c r="N93" s="170"/>
      <c r="O93" s="170">
        <f>SUM(O94:O101)</f>
        <v>0</v>
      </c>
      <c r="P93" s="170"/>
      <c r="Q93" s="170">
        <f>SUM(Q94:Q101)</f>
        <v>0</v>
      </c>
      <c r="R93" s="171"/>
      <c r="S93" s="171"/>
      <c r="T93" s="172"/>
      <c r="U93" s="166"/>
      <c r="V93" s="166">
        <f>SUM(V94:V101)</f>
        <v>0</v>
      </c>
      <c r="W93" s="166"/>
      <c r="X93" s="166"/>
      <c r="AG93" t="s">
        <v>111</v>
      </c>
    </row>
    <row r="94" spans="1:60" ht="20" outlineLevel="1" x14ac:dyDescent="0.25">
      <c r="A94" s="174">
        <v>33</v>
      </c>
      <c r="B94" s="175" t="s">
        <v>207</v>
      </c>
      <c r="C94" s="183" t="s">
        <v>208</v>
      </c>
      <c r="D94" s="176" t="s">
        <v>159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114</v>
      </c>
      <c r="T94" s="180" t="s">
        <v>115</v>
      </c>
      <c r="U94" s="160">
        <v>0</v>
      </c>
      <c r="V94" s="160">
        <f>ROUND(E94*U94,2)</f>
        <v>0</v>
      </c>
      <c r="W94" s="160"/>
      <c r="X94" s="160" t="s">
        <v>116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117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" outlineLevel="1" x14ac:dyDescent="0.25">
      <c r="A95" s="157"/>
      <c r="B95" s="158"/>
      <c r="C95" s="185" t="s">
        <v>143</v>
      </c>
      <c r="D95" s="164"/>
      <c r="E95" s="165">
        <v>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140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4">
        <v>34</v>
      </c>
      <c r="B96" s="175" t="s">
        <v>209</v>
      </c>
      <c r="C96" s="183" t="s">
        <v>210</v>
      </c>
      <c r="D96" s="176" t="s">
        <v>159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114</v>
      </c>
      <c r="T96" s="180" t="s">
        <v>115</v>
      </c>
      <c r="U96" s="160">
        <v>0</v>
      </c>
      <c r="V96" s="160">
        <f>ROUND(E96*U96,2)</f>
        <v>0</v>
      </c>
      <c r="W96" s="160"/>
      <c r="X96" s="160" t="s">
        <v>116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117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0" outlineLevel="1" x14ac:dyDescent="0.25">
      <c r="A97" s="157"/>
      <c r="B97" s="158"/>
      <c r="C97" s="185" t="s">
        <v>143</v>
      </c>
      <c r="D97" s="164"/>
      <c r="E97" s="165">
        <v>1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140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4">
        <v>35</v>
      </c>
      <c r="B98" s="175" t="s">
        <v>211</v>
      </c>
      <c r="C98" s="183" t="s">
        <v>212</v>
      </c>
      <c r="D98" s="176" t="s">
        <v>159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114</v>
      </c>
      <c r="T98" s="180" t="s">
        <v>115</v>
      </c>
      <c r="U98" s="160">
        <v>0</v>
      </c>
      <c r="V98" s="160">
        <f>ROUND(E98*U98,2)</f>
        <v>0</v>
      </c>
      <c r="W98" s="160"/>
      <c r="X98" s="160" t="s">
        <v>116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117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" outlineLevel="1" x14ac:dyDescent="0.25">
      <c r="A99" s="157"/>
      <c r="B99" s="158"/>
      <c r="C99" s="185" t="s">
        <v>143</v>
      </c>
      <c r="D99" s="164"/>
      <c r="E99" s="165">
        <v>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140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0" outlineLevel="1" x14ac:dyDescent="0.25">
      <c r="A100" s="174">
        <v>36</v>
      </c>
      <c r="B100" s="175" t="s">
        <v>213</v>
      </c>
      <c r="C100" s="183" t="s">
        <v>214</v>
      </c>
      <c r="D100" s="176" t="s">
        <v>159</v>
      </c>
      <c r="E100" s="177">
        <v>3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114</v>
      </c>
      <c r="T100" s="180" t="s">
        <v>115</v>
      </c>
      <c r="U100" s="160">
        <v>0</v>
      </c>
      <c r="V100" s="160">
        <f>ROUND(E100*U100,2)</f>
        <v>0</v>
      </c>
      <c r="W100" s="160"/>
      <c r="X100" s="160" t="s">
        <v>116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117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0" outlineLevel="1" x14ac:dyDescent="0.25">
      <c r="A101" s="157"/>
      <c r="B101" s="158"/>
      <c r="C101" s="185" t="s">
        <v>171</v>
      </c>
      <c r="D101" s="164"/>
      <c r="E101" s="165">
        <v>3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5">
      <c r="A102" s="3"/>
      <c r="B102" s="4"/>
      <c r="C102" s="18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v>15</v>
      </c>
      <c r="AF102">
        <v>21</v>
      </c>
      <c r="AG102" t="s">
        <v>97</v>
      </c>
    </row>
    <row r="103" spans="1:60" ht="13" x14ac:dyDescent="0.25">
      <c r="A103" s="153"/>
      <c r="B103" s="154" t="s">
        <v>29</v>
      </c>
      <c r="C103" s="187"/>
      <c r="D103" s="155"/>
      <c r="E103" s="156"/>
      <c r="F103" s="156"/>
      <c r="G103" s="173">
        <f>G8+G26+G43+G54+G67+G82+G93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f>SUMIF(L7:L101,AE102,G7:G101)</f>
        <v>0</v>
      </c>
      <c r="AF103">
        <f>SUMIF(L7:L101,AF102,G7:G101)</f>
        <v>0</v>
      </c>
      <c r="AG103" t="s">
        <v>215</v>
      </c>
    </row>
    <row r="104" spans="1:60" x14ac:dyDescent="0.25">
      <c r="C104" s="188"/>
      <c r="D104" s="10"/>
      <c r="AG104" t="s">
        <v>217</v>
      </c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19">
    <mergeCell ref="C17:G17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5:G15"/>
    <mergeCell ref="C16:G16"/>
    <mergeCell ref="C25:G25"/>
    <mergeCell ref="C18:G18"/>
    <mergeCell ref="C19:G19"/>
    <mergeCell ref="C20:G20"/>
    <mergeCell ref="C21:G21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Adéla Palovská</cp:lastModifiedBy>
  <cp:lastPrinted>2019-03-19T12:27:02Z</cp:lastPrinted>
  <dcterms:created xsi:type="dcterms:W3CDTF">2009-04-08T07:15:50Z</dcterms:created>
  <dcterms:modified xsi:type="dcterms:W3CDTF">2022-04-14T12:16:42Z</dcterms:modified>
</cp:coreProperties>
</file>