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2670" windowWidth="14160" windowHeight="18780" tabRatio="216" activeTab="1"/>
  </bookViews>
  <sheets>
    <sheet name="Pokyny pro vyplnění" sheetId="1" r:id="rId1"/>
    <sheet name="Rekapitulace" sheetId="2" r:id="rId2"/>
    <sheet name="Položky" sheetId="3" r:id="rId3"/>
  </sheets>
  <definedNames>
    <definedName name="CenaCelkem">'Rekapitulace'!$G$29</definedName>
    <definedName name="CenaCelkemVypocet" localSheetId="1">'Rekapitulace'!$I$42</definedName>
    <definedName name="DPHSni">'Rekapitulace'!$G$24</definedName>
    <definedName name="DPHZakl">'Rekapitulace'!$G$26</definedName>
    <definedName name="Mena">'Rekapitulace'!$J$29</definedName>
    <definedName name="_xlnm.Print_Titles" localSheetId="2">'Položky'!$2:$4</definedName>
    <definedName name="_xlnm.Print_Area" localSheetId="0">'Pokyny pro vyplnění'!$A$1:$I$46</definedName>
    <definedName name="_xlnm.Print_Area" localSheetId="2">'Položky'!$A$1:$P$8</definedName>
    <definedName name="SazbaDPH1" localSheetId="1">'Rekapitulace'!$E$23</definedName>
    <definedName name="SazbaDPH2" localSheetId="1">'Rekapitulace'!$E$25</definedName>
    <definedName name="ZakladDPHSni">'Rekapitulace'!$G$23</definedName>
    <definedName name="ZakladDPHSniVypocet" localSheetId="1">'Rekapitulace'!$F$42</definedName>
    <definedName name="ZakladDPHZakl">'Rekapitulace'!$G$25</definedName>
    <definedName name="ZakladDPHZaklVypocet" localSheetId="1">'Rekapitulace'!$G$42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C11" authorId="0">
      <text>
        <r>
          <rPr>
            <sz val="9"/>
            <rFont val="Tahoma"/>
            <family val="2"/>
          </rPr>
          <t>Název</t>
        </r>
      </text>
    </comment>
    <comment ref="H11" authorId="0">
      <text>
        <r>
          <rPr>
            <sz val="9"/>
            <rFont val="Tahoma"/>
            <family val="2"/>
          </rPr>
          <t>IČO</t>
        </r>
      </text>
    </comment>
    <comment ref="C12" authorId="0">
      <text>
        <r>
          <rPr>
            <sz val="9"/>
            <rFont val="Tahoma"/>
            <family val="2"/>
          </rPr>
          <t>Ulice</t>
        </r>
      </text>
    </comment>
    <comment ref="H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<sst xmlns="http://schemas.openxmlformats.org/spreadsheetml/2006/main" count="109" uniqueCount="85">
  <si>
    <t>š/v/d (mm)</t>
  </si>
  <si>
    <t>označení</t>
  </si>
  <si>
    <t>ve výkrese</t>
  </si>
  <si>
    <t>popis prvku</t>
  </si>
  <si>
    <t>podlaží</t>
  </si>
  <si>
    <t>celkem</t>
  </si>
  <si>
    <t>kování</t>
  </si>
  <si>
    <t>zasklení</t>
  </si>
  <si>
    <t>úprava</t>
  </si>
  <si>
    <t>povrchu</t>
  </si>
  <si>
    <t>ks</t>
  </si>
  <si>
    <t>místnost</t>
  </si>
  <si>
    <t>schéma / rozměr</t>
  </si>
  <si>
    <t>kpl</t>
  </si>
  <si>
    <t>6300/2800</t>
  </si>
  <si>
    <t>střecha</t>
  </si>
  <si>
    <t>2.NP</t>
  </si>
  <si>
    <t>cena bez DPH</t>
  </si>
  <si>
    <t xml:space="preserve">cena bez DPH </t>
  </si>
  <si>
    <t>MJ</t>
  </si>
  <si>
    <t>7040/2860/3040</t>
  </si>
  <si>
    <t>viz výkres č. D1.2.1.M13</t>
  </si>
  <si>
    <t xml:space="preserve"> referenční obrázek</t>
  </si>
  <si>
    <r>
      <t xml:space="preserve">PLACHTA MEZI SAUNAMI VČ. KOMPLETNÍHO SYSTÉMU KOTVENÍ </t>
    </r>
    <r>
      <rPr>
        <sz val="11"/>
        <rFont val="Arial CE"/>
        <family val="0"/>
      </rPr>
      <t>-  Neprůhledná (dvojitá) nehořlavá PTFE tkanina, odolná povětrnostnímu prostředí. Plachta odnímatelně kotvená k přídavné ocelové konstrukci z pozinkované kulatiny uchycené k nosné konstrukci kontejnerové sauny. Dle zaměření na místě. Součástí výpisu je referenční obrázek. Plocha cca 18 m2. Dodávka včetně montáže.
https://www.sergeferrari.com/</t>
    </r>
  </si>
  <si>
    <r>
      <t xml:space="preserve">NOVÉ OSAZENÍ A ÚPRAVA STÁVAJÍCÍ SAUNY </t>
    </r>
    <r>
      <rPr>
        <sz val="11"/>
        <rFont val="Arial CE"/>
        <family val="0"/>
      </rPr>
      <t xml:space="preserve"> - Kompletní přebroušení a oprava dřevěného obkladu, výměna poškozených částíí a  sjednocení povrchu min. 2 vrstvami nátěru Owatrol (odsouhlasit vzorek), totožný povrch s novou saunou M.W 19. Odstranění venkovního rozvaděče a jeho přesunutí do sauny M.W 19. Výměna kliky za nerezovou s rozetou, Klika nerezová s rozetou, zámek FAB v systému generálního klíče, zevnitř paniková klika. Osazení na betonovou desku na střeše budovy + napojení na rozvody nové elektro rozvody. Kompletní vyčíčtění a desifenfekce vnitřku sauny, umytí skel, ošetření nanopovlakem.</t>
    </r>
  </si>
  <si>
    <t>počet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</si>
  <si>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</si>
  <si>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</si>
  <si>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Soupis stavebních prací, dodávek a služeb</t>
  </si>
  <si>
    <t>Stavba:</t>
  </si>
  <si>
    <t>DRNH/N014</t>
  </si>
  <si>
    <t>Zadavatel</t>
  </si>
  <si>
    <t>IČO:</t>
  </si>
  <si>
    <t>44992785</t>
  </si>
  <si>
    <t>DIČ:</t>
  </si>
  <si>
    <t>CZ44992785</t>
  </si>
  <si>
    <t>60200</t>
  </si>
  <si>
    <t>Brno-Brno-město</t>
  </si>
  <si>
    <t>Projektant:</t>
  </si>
  <si>
    <t>ARCHITEKTI D.R.N.H., s.r.o.</t>
  </si>
  <si>
    <t>26266971</t>
  </si>
  <si>
    <t>Průchodní 377/2</t>
  </si>
  <si>
    <t>CZ26266971</t>
  </si>
  <si>
    <t>Zhotovitel:</t>
  </si>
  <si>
    <t>Vypracoval:</t>
  </si>
  <si>
    <t>Rozpis ceny</t>
  </si>
  <si>
    <t>Celkem</t>
  </si>
  <si>
    <t>HSV</t>
  </si>
  <si>
    <t>PSV</t>
  </si>
  <si>
    <t>MON</t>
  </si>
  <si>
    <t>Vedlejší náklady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</si>
  <si>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</si>
  <si>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</si>
  <si>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</si>
  <si>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</si>
  <si>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</si>
  <si>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</si>
  <si>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</si>
  <si>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</si>
  <si>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</si>
  <si>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</si>
  <si>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v</t>
  </si>
  <si>
    <t>dne</t>
  </si>
  <si>
    <t>Za zhotovitele</t>
  </si>
  <si>
    <t>Za objednatele</t>
  </si>
  <si>
    <t>Rekapitulace dílčích částí</t>
  </si>
  <si>
    <t>Číslo</t>
  </si>
  <si>
    <t>Název</t>
  </si>
  <si>
    <t>DPH celkem</t>
  </si>
  <si>
    <t>Cena celkem</t>
  </si>
  <si>
    <t>Celkem za stavbu</t>
  </si>
  <si>
    <t xml:space="preserve">Zakázka </t>
  </si>
  <si>
    <t>Část</t>
  </si>
  <si>
    <t>Kč</t>
  </si>
  <si>
    <t>Dominikánské náměstí 264/2</t>
  </si>
  <si>
    <t>Statutární město Brno, městská část Brno-střed</t>
  </si>
  <si>
    <t>část  - VENKOVNÍ SAUNY</t>
  </si>
  <si>
    <t>REKONSTRUKCE A DOSTAVBY - Venkovní sauny</t>
  </si>
  <si>
    <t>SPORTOVNÍ A REKREAČNÍ AREÁL KRAVÍ HORA V BRNĚ - III. ETAPA - venkovní sauny -  zadávací dokumentace</t>
  </si>
  <si>
    <t>M.VS 1</t>
  </si>
  <si>
    <t>M.VS 2</t>
  </si>
  <si>
    <t>M.VS 3</t>
  </si>
  <si>
    <t>M.VS</t>
  </si>
  <si>
    <t>VENKOVNÍ SAUNY</t>
  </si>
  <si>
    <r>
      <t xml:space="preserve">VENKOVNÍ SAUNA </t>
    </r>
    <r>
      <rPr>
        <sz val="11"/>
        <rFont val="Arial CE"/>
        <family val="0"/>
      </rPr>
      <t xml:space="preserve"> -  Zrcadlová kopie stávající venkovní sauny, kompletní dodávka včetně vnitřního vybavení. Rám: ocelová konstrukce svařená z dutých a válcovaných profilů, samonosná, opatřená antikorozním základním nátěrem a krycí PU barvou RAL. 8ks kontejnerových rohů, provedení dle statiky 2x stohovatelné. Dodávka vč. svodů střechy.
Skladba podlahy: 0,5mm pozinkovaný profilový plech, nýtovaný k podlahovým příčným nosníkům. Zatížení 500 kg/m2 v prostoru celého rámu.
Skladba střechy: 0,75mm profilový plech, výška trapézové vlny 40mm, odvětraný, připevněný ke speciálnímu střešnímu profilu, který je souvisle přišroubován ke střešní konstrukci + hranoly. Povolené zatížení střechy: 1250 N/m2. Nika na rozvaděč včetně osazení rozvaděče elektro. 2 vrstvy nátěru Owatrol (odsouhlasit vzorek) - sjednocení se stávající saunou M.W 18. Klika nerezová s rozetou, zámek FAB v systému generálního klíče, zevnitř paniková klika. Osazení na betonovou desku na střeše budovy + napojení na rozvody el. 
Vnější a vnitřní obklad - palubky thermowood
Lavice, opěrky, rošt na podlahu - abachi. Zasklení z trojskla (4-18-4-18-4), vnitřní sklo kalené, Ug = 0,5 W/m2K. 
Vnitřní dveře 790 x 1990 mm, celoskleněné bezpečnostní sklo 8 mm. 
Technologie: Elektrická saunová kamna o výkonu 34kW pro samostatnou externí regulační jednotku .  Napájecí napětí - 400V 3N pojistky 3x 35 A, napájecí vodič 5x 16mm. Saunová kamna umožňují polévaní vodou. Ovládání pro veřejné sauny vč. stykačové jednotky. Osvětlení saunové 230 V podlavicové. Nástěný zesilovač hudby DEXON. Saunový reproduktor 80W 4 ohm. 
Dodávka včetně dopravy montáže, odsouhlasit dílenskou dokumentaci a vzorky povrchů.
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</si>
</sst>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¥€-2]\ #\ ##,000_);[Red]\([$€-2]\ #\ ##,000\)"/>
    <numFmt numFmtId="169" formatCode="[$-405]dddd\ d\.\ mmmm\ yyyy"/>
    <numFmt numFmtId="170" formatCode="[$€-2]\ #\ ##,000_);[Red]\([$€-2]\ #\ ##,000\)"/>
    <numFmt numFmtId="171" formatCode="000\ 00"/>
    <numFmt numFmtId="172" formatCode="#,##0\ &quot;Kč&quot;"/>
    <numFmt numFmtId="173" formatCode="#,##0.00\ &quot;Kč&quot;"/>
    <numFmt numFmtId="174" formatCode="###0;###0"/>
    <numFmt numFmtId="175" formatCode="#,##0.00_ ;[Red]\-#,##0.00\ 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5"/>
      <name val="Arial CE"/>
      <family val="0"/>
    </font>
    <font>
      <b/>
      <sz val="10"/>
      <color indexed="55"/>
      <name val="Arial CE"/>
      <family val="0"/>
    </font>
    <font>
      <sz val="11"/>
      <color indexed="63"/>
      <name val="Arial CE"/>
      <family val="0"/>
    </font>
    <font>
      <b/>
      <sz val="11"/>
      <color indexed="63"/>
      <name val="Arial CE"/>
      <family val="0"/>
    </font>
    <font>
      <sz val="11"/>
      <name val="Arial CE"/>
      <family val="0"/>
    </font>
    <font>
      <sz val="11"/>
      <color indexed="10"/>
      <name val="Arial CE"/>
      <family val="0"/>
    </font>
    <font>
      <b/>
      <sz val="11"/>
      <color indexed="10"/>
      <name val="Arial CE"/>
      <family val="0"/>
    </font>
    <font>
      <b/>
      <sz val="11"/>
      <name val="Arial CE"/>
      <family val="0"/>
    </font>
    <font>
      <sz val="11"/>
      <color indexed="55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sz val="9"/>
      <name val="Tahoma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1"/>
      <color theme="1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 inden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inden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shrinkToFit="1"/>
    </xf>
    <xf numFmtId="0" fontId="59" fillId="0" borderId="12" xfId="0" applyFont="1" applyFill="1" applyBorder="1" applyAlignment="1">
      <alignment horizontal="left" vertical="center" indent="1" shrinkToFit="1"/>
    </xf>
    <xf numFmtId="0" fontId="5" fillId="0" borderId="14" xfId="0" applyFont="1" applyFill="1" applyBorder="1" applyAlignment="1">
      <alignment horizontal="left" vertical="center" inden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inden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textRotation="90"/>
    </xf>
    <xf numFmtId="0" fontId="6" fillId="0" borderId="11" xfId="0" applyFont="1" applyFill="1" applyBorder="1" applyAlignment="1">
      <alignment horizontal="right" vertical="center" textRotation="90"/>
    </xf>
    <xf numFmtId="0" fontId="5" fillId="0" borderId="16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0" fontId="59" fillId="0" borderId="17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 textRotation="90"/>
    </xf>
    <xf numFmtId="0" fontId="6" fillId="0" borderId="20" xfId="0" applyFont="1" applyFill="1" applyBorder="1" applyAlignment="1">
      <alignment horizontal="right" vertical="center" textRotation="90"/>
    </xf>
    <xf numFmtId="0" fontId="59" fillId="0" borderId="16" xfId="0" applyFont="1" applyFill="1" applyBorder="1" applyAlignment="1">
      <alignment horizontal="left" vertical="center" indent="1" shrinkToFit="1"/>
    </xf>
    <xf numFmtId="0" fontId="5" fillId="0" borderId="18" xfId="0" applyFont="1" applyFill="1" applyBorder="1" applyAlignment="1">
      <alignment horizontal="left" vertical="center" indent="1" shrinkToFi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 inden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top" wrapText="1" indent="1"/>
    </xf>
    <xf numFmtId="43" fontId="7" fillId="0" borderId="19" xfId="0" applyNumberFormat="1" applyFont="1" applyFill="1" applyBorder="1" applyAlignment="1">
      <alignment horizontal="left" vertical="top" wrapText="1" indent="1"/>
    </xf>
    <xf numFmtId="0" fontId="12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32" borderId="21" xfId="0" applyFont="1" applyFill="1" applyBorder="1" applyAlignment="1">
      <alignment horizontal="left" vertical="center" indent="1"/>
    </xf>
    <xf numFmtId="0" fontId="0" fillId="32" borderId="0" xfId="0" applyFill="1" applyAlignment="1">
      <alignment wrapText="1"/>
    </xf>
    <xf numFmtId="0" fontId="0" fillId="32" borderId="21" xfId="0" applyFill="1" applyBorder="1" applyAlignment="1">
      <alignment horizontal="left" vertical="center" indent="1"/>
    </xf>
    <xf numFmtId="0" fontId="0" fillId="32" borderId="22" xfId="0" applyFill="1" applyBorder="1" applyAlignment="1">
      <alignment horizontal="left" vertical="center" indent="1"/>
    </xf>
    <xf numFmtId="0" fontId="0" fillId="32" borderId="23" xfId="0" applyFill="1" applyBorder="1" applyAlignment="1">
      <alignment wrapText="1"/>
    </xf>
    <xf numFmtId="0" fontId="0" fillId="0" borderId="21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0" fontId="0" fillId="0" borderId="24" xfId="0" applyBorder="1" applyAlignment="1">
      <alignment/>
    </xf>
    <xf numFmtId="0" fontId="13" fillId="0" borderId="21" xfId="0" applyFont="1" applyBorder="1" applyAlignment="1">
      <alignment horizontal="left" vertical="center" indent="1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0" fontId="13" fillId="0" borderId="22" xfId="0" applyFont="1" applyBorder="1" applyAlignment="1">
      <alignment horizontal="left" vertical="center" indent="1"/>
    </xf>
    <xf numFmtId="0" fontId="13" fillId="0" borderId="23" xfId="0" applyFont="1" applyBorder="1" applyAlignment="1">
      <alignment horizontal="right" vertical="center" wrapText="1"/>
    </xf>
    <xf numFmtId="49" fontId="13" fillId="0" borderId="23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indent="1"/>
    </xf>
    <xf numFmtId="49" fontId="0" fillId="0" borderId="23" xfId="0" applyNumberFormat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right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33" borderId="23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right" vertical="center"/>
    </xf>
    <xf numFmtId="0" fontId="0" fillId="0" borderId="26" xfId="0" applyBorder="1" applyAlignment="1">
      <alignment horizontal="left" vertical="top" indent="1"/>
    </xf>
    <xf numFmtId="0" fontId="0" fillId="0" borderId="27" xfId="0" applyBorder="1" applyAlignment="1">
      <alignment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13" fillId="0" borderId="29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wrapText="1"/>
    </xf>
    <xf numFmtId="0" fontId="13" fillId="0" borderId="30" xfId="0" applyFont="1" applyBorder="1" applyAlignment="1">
      <alignment wrapText="1"/>
    </xf>
    <xf numFmtId="0" fontId="0" fillId="0" borderId="29" xfId="0" applyBorder="1" applyAlignment="1">
      <alignment horizontal="left" indent="1"/>
    </xf>
    <xf numFmtId="1" fontId="13" fillId="0" borderId="30" xfId="0" applyNumberFormat="1" applyFont="1" applyBorder="1" applyAlignment="1">
      <alignment horizontal="right" vertical="center" wrapText="1"/>
    </xf>
    <xf numFmtId="0" fontId="0" fillId="0" borderId="30" xfId="0" applyBorder="1" applyAlignment="1">
      <alignment horizontal="left" vertical="center" indent="1"/>
    </xf>
    <xf numFmtId="0" fontId="13" fillId="0" borderId="30" xfId="0" applyFont="1" applyBorder="1" applyAlignment="1">
      <alignment vertical="center"/>
    </xf>
    <xf numFmtId="49" fontId="0" fillId="0" borderId="31" xfId="0" applyNumberFormat="1" applyBorder="1" applyAlignment="1">
      <alignment horizontal="left" vertical="center"/>
    </xf>
    <xf numFmtId="1" fontId="13" fillId="0" borderId="32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wrapText="1"/>
    </xf>
    <xf numFmtId="1" fontId="13" fillId="0" borderId="33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17" fillId="32" borderId="34" xfId="0" applyFont="1" applyFill="1" applyBorder="1" applyAlignment="1">
      <alignment horizontal="left" vertical="center" indent="1"/>
    </xf>
    <xf numFmtId="0" fontId="13" fillId="32" borderId="35" xfId="0" applyFont="1" applyFill="1" applyBorder="1" applyAlignment="1">
      <alignment horizontal="left" vertical="center" wrapText="1"/>
    </xf>
    <xf numFmtId="0" fontId="0" fillId="32" borderId="35" xfId="0" applyFill="1" applyBorder="1" applyAlignment="1">
      <alignment horizontal="left" vertical="center" wrapText="1"/>
    </xf>
    <xf numFmtId="4" fontId="17" fillId="32" borderId="35" xfId="0" applyNumberFormat="1" applyFont="1" applyFill="1" applyBorder="1" applyAlignment="1">
      <alignment horizontal="left" vertical="center"/>
    </xf>
    <xf numFmtId="0" fontId="0" fillId="32" borderId="35" xfId="0" applyFill="1" applyBorder="1" applyAlignment="1">
      <alignment wrapText="1"/>
    </xf>
    <xf numFmtId="0" fontId="0" fillId="32" borderId="35" xfId="0" applyFill="1" applyBorder="1" applyAlignment="1">
      <alignment/>
    </xf>
    <xf numFmtId="49" fontId="13" fillId="32" borderId="36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3" fillId="0" borderId="2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3" fillId="0" borderId="23" xfId="0" applyFont="1" applyBorder="1" applyAlignment="1">
      <alignment vertical="top"/>
    </xf>
    <xf numFmtId="14" fontId="13" fillId="0" borderId="23" xfId="0" applyNumberFormat="1" applyFont="1" applyBorder="1" applyAlignment="1">
      <alignment horizontal="center" vertical="top"/>
    </xf>
    <xf numFmtId="0" fontId="13" fillId="0" borderId="21" xfId="0" applyFont="1" applyBorder="1" applyAlignment="1">
      <alignment/>
    </xf>
    <xf numFmtId="0" fontId="13" fillId="0" borderId="0" xfId="0" applyFont="1" applyAlignment="1">
      <alignment wrapText="1"/>
    </xf>
    <xf numFmtId="0" fontId="13" fillId="0" borderId="24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4" fontId="14" fillId="34" borderId="32" xfId="0" applyNumberFormat="1" applyFont="1" applyFill="1" applyBorder="1" applyAlignment="1">
      <alignment vertical="center"/>
    </xf>
    <xf numFmtId="4" fontId="14" fillId="34" borderId="30" xfId="0" applyNumberFormat="1" applyFont="1" applyFill="1" applyBorder="1" applyAlignment="1">
      <alignment vertical="center" wrapText="1"/>
    </xf>
    <xf numFmtId="4" fontId="19" fillId="34" borderId="19" xfId="0" applyNumberFormat="1" applyFont="1" applyFill="1" applyBorder="1" applyAlignment="1">
      <alignment horizontal="center" vertical="center" wrapText="1" shrinkToFit="1"/>
    </xf>
    <xf numFmtId="4" fontId="14" fillId="34" borderId="19" xfId="0" applyNumberFormat="1" applyFont="1" applyFill="1" applyBorder="1" applyAlignment="1">
      <alignment horizontal="center" vertical="center" wrapText="1" shrinkToFit="1"/>
    </xf>
    <xf numFmtId="3" fontId="14" fillId="34" borderId="19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14" fillId="0" borderId="19" xfId="0" applyNumberFormat="1" applyFont="1" applyBorder="1" applyAlignment="1">
      <alignment horizontal="right" vertical="center" wrapText="1" shrinkToFit="1"/>
    </xf>
    <xf numFmtId="4" fontId="14" fillId="0" borderId="19" xfId="0" applyNumberFormat="1" applyFont="1" applyBorder="1" applyAlignment="1">
      <alignment horizontal="right" vertical="center" shrinkToFit="1"/>
    </xf>
    <xf numFmtId="4" fontId="0" fillId="0" borderId="19" xfId="0" applyNumberFormat="1" applyBorder="1" applyAlignment="1">
      <alignment vertical="center" shrinkToFit="1"/>
    </xf>
    <xf numFmtId="3" fontId="0" fillId="0" borderId="19" xfId="0" applyNumberFormat="1" applyBorder="1" applyAlignment="1">
      <alignment vertical="center"/>
    </xf>
    <xf numFmtId="4" fontId="13" fillId="0" borderId="32" xfId="0" applyNumberFormat="1" applyFont="1" applyBorder="1" applyAlignment="1">
      <alignment vertical="center"/>
    </xf>
    <xf numFmtId="4" fontId="13" fillId="0" borderId="19" xfId="0" applyNumberFormat="1" applyFont="1" applyBorder="1" applyAlignment="1">
      <alignment vertical="center" wrapText="1" shrinkToFit="1"/>
    </xf>
    <xf numFmtId="4" fontId="13" fillId="0" borderId="19" xfId="0" applyNumberFormat="1" applyFont="1" applyBorder="1" applyAlignment="1">
      <alignment vertical="center" shrinkToFit="1"/>
    </xf>
    <xf numFmtId="3" fontId="13" fillId="0" borderId="19" xfId="0" applyNumberFormat="1" applyFont="1" applyBorder="1" applyAlignment="1">
      <alignment vertical="center"/>
    </xf>
    <xf numFmtId="3" fontId="0" fillId="32" borderId="19" xfId="0" applyNumberFormat="1" applyFill="1" applyBorder="1" applyAlignment="1">
      <alignment vertical="center"/>
    </xf>
    <xf numFmtId="43" fontId="10" fillId="0" borderId="19" xfId="0" applyNumberFormat="1" applyFont="1" applyBorder="1" applyAlignment="1">
      <alignment/>
    </xf>
    <xf numFmtId="4" fontId="14" fillId="0" borderId="32" xfId="0" applyNumberFormat="1" applyFont="1" applyBorder="1" applyAlignment="1">
      <alignment vertical="center"/>
    </xf>
    <xf numFmtId="4" fontId="14" fillId="0" borderId="19" xfId="0" applyNumberFormat="1" applyFont="1" applyBorder="1" applyAlignment="1">
      <alignment vertical="center" shrinkToFit="1"/>
    </xf>
    <xf numFmtId="4" fontId="14" fillId="32" borderId="19" xfId="0" applyNumberFormat="1" applyFont="1" applyFill="1" applyBorder="1" applyAlignment="1">
      <alignment vertical="center" shrinkToFit="1"/>
    </xf>
    <xf numFmtId="4" fontId="14" fillId="0" borderId="19" xfId="0" applyNumberFormat="1" applyFont="1" applyBorder="1" applyAlignment="1">
      <alignment vertical="center" wrapText="1" shrinkToFit="1"/>
    </xf>
    <xf numFmtId="0" fontId="0" fillId="0" borderId="0" xfId="0" applyBorder="1" applyAlignment="1">
      <alignment/>
    </xf>
    <xf numFmtId="4" fontId="13" fillId="0" borderId="0" xfId="0" applyNumberFormat="1" applyFont="1" applyBorder="1" applyAlignment="1">
      <alignment vertical="center" wrapText="1" shrinkToFit="1"/>
    </xf>
    <xf numFmtId="4" fontId="13" fillId="0" borderId="0" xfId="0" applyNumberFormat="1" applyFont="1" applyBorder="1" applyAlignment="1">
      <alignment vertical="center" shrinkToFit="1"/>
    </xf>
    <xf numFmtId="43" fontId="7" fillId="35" borderId="19" xfId="0" applyNumberFormat="1" applyFont="1" applyFill="1" applyBorder="1" applyAlignment="1" applyProtection="1">
      <alignment horizontal="left" vertical="top" wrapText="1" indent="1"/>
      <protection locked="0"/>
    </xf>
    <xf numFmtId="0" fontId="14" fillId="36" borderId="0" xfId="0" applyFont="1" applyFill="1" applyAlignment="1">
      <alignment horizontal="left" wrapText="1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13" fillId="0" borderId="23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3" fillId="33" borderId="27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33" borderId="23" xfId="0" applyFont="1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1" fontId="0" fillId="0" borderId="23" xfId="0" applyNumberFormat="1" applyBorder="1" applyAlignment="1">
      <alignment horizontal="right" indent="1"/>
    </xf>
    <xf numFmtId="0" fontId="0" fillId="0" borderId="23" xfId="0" applyBorder="1" applyAlignment="1">
      <alignment horizontal="right" indent="1"/>
    </xf>
    <xf numFmtId="0" fontId="0" fillId="0" borderId="25" xfId="0" applyBorder="1" applyAlignment="1">
      <alignment horizontal="right" indent="1"/>
    </xf>
    <xf numFmtId="4" fontId="7" fillId="0" borderId="32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10" fillId="0" borderId="32" xfId="0" applyNumberFormat="1" applyFont="1" applyBorder="1" applyAlignment="1">
      <alignment horizontal="right" vertical="center" indent="1"/>
    </xf>
    <xf numFmtId="4" fontId="10" fillId="0" borderId="43" xfId="0" applyNumberFormat="1" applyFont="1" applyBorder="1" applyAlignment="1">
      <alignment horizontal="right" vertical="center" indent="1"/>
    </xf>
    <xf numFmtId="4" fontId="10" fillId="0" borderId="31" xfId="0" applyNumberFormat="1" applyFont="1" applyBorder="1" applyAlignment="1">
      <alignment horizontal="right" vertical="center" indent="1"/>
    </xf>
    <xf numFmtId="4" fontId="0" fillId="0" borderId="30" xfId="0" applyNumberFormat="1" applyFont="1" applyBorder="1" applyAlignment="1">
      <alignment vertical="center" wrapText="1"/>
    </xf>
    <xf numFmtId="4" fontId="10" fillId="0" borderId="32" xfId="0" applyNumberFormat="1" applyFont="1" applyBorder="1" applyAlignment="1">
      <alignment vertical="center"/>
    </xf>
    <xf numFmtId="4" fontId="10" fillId="0" borderId="30" xfId="0" applyNumberFormat="1" applyFont="1" applyBorder="1" applyAlignment="1">
      <alignment vertical="center"/>
    </xf>
    <xf numFmtId="4" fontId="10" fillId="0" borderId="32" xfId="0" applyNumberFormat="1" applyFont="1" applyBorder="1" applyAlignment="1">
      <alignment horizontal="right" vertical="center"/>
    </xf>
    <xf numFmtId="4" fontId="10" fillId="0" borderId="30" xfId="0" applyNumberFormat="1" applyFont="1" applyBorder="1" applyAlignment="1">
      <alignment horizontal="right" vertical="center"/>
    </xf>
    <xf numFmtId="4" fontId="10" fillId="0" borderId="33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/>
    </xf>
    <xf numFmtId="4" fontId="10" fillId="0" borderId="27" xfId="0" applyNumberFormat="1" applyFont="1" applyBorder="1" applyAlignment="1">
      <alignment horizontal="right" vertical="center"/>
    </xf>
    <xf numFmtId="4" fontId="18" fillId="32" borderId="35" xfId="0" applyNumberFormat="1" applyFont="1" applyFill="1" applyBorder="1" applyAlignment="1">
      <alignment horizontal="right" vertical="center"/>
    </xf>
    <xf numFmtId="2" fontId="18" fillId="32" borderId="35" xfId="0" applyNumberFormat="1" applyFont="1" applyFill="1" applyBorder="1" applyAlignment="1">
      <alignment horizontal="right" vertical="center"/>
    </xf>
    <xf numFmtId="4" fontId="0" fillId="32" borderId="32" xfId="0" applyNumberFormat="1" applyFill="1" applyBorder="1" applyAlignment="1">
      <alignment vertical="center"/>
    </xf>
    <xf numFmtId="4" fontId="0" fillId="32" borderId="30" xfId="0" applyNumberFormat="1" applyFill="1" applyBorder="1" applyAlignment="1">
      <alignment vertical="center"/>
    </xf>
    <xf numFmtId="4" fontId="0" fillId="32" borderId="43" xfId="0" applyNumberFormat="1" applyFill="1" applyBorder="1" applyAlignment="1">
      <alignment vertical="center"/>
    </xf>
    <xf numFmtId="49" fontId="17" fillId="32" borderId="27" xfId="0" applyNumberFormat="1" applyFont="1" applyFill="1" applyBorder="1" applyAlignment="1">
      <alignment horizontal="left" vertical="center" wrapText="1"/>
    </xf>
    <xf numFmtId="0" fontId="0" fillId="32" borderId="27" xfId="0" applyFill="1" applyBorder="1" applyAlignment="1">
      <alignment wrapText="1"/>
    </xf>
    <xf numFmtId="0" fontId="0" fillId="32" borderId="28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4" fontId="14" fillId="0" borderId="30" xfId="0" applyNumberFormat="1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4" fontId="21" fillId="0" borderId="30" xfId="0" applyNumberFormat="1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32" xfId="0" applyFont="1" applyFill="1" applyBorder="1" applyAlignment="1">
      <alignment horizontal="left" vertical="center" shrinkToFit="1"/>
    </xf>
    <xf numFmtId="0" fontId="0" fillId="0" borderId="30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5</xdr:row>
      <xdr:rowOff>0</xdr:rowOff>
    </xdr:from>
    <xdr:to>
      <xdr:col>13</xdr:col>
      <xdr:colOff>3505200</xdr:colOff>
      <xdr:row>5</xdr:row>
      <xdr:rowOff>1752600</xdr:rowOff>
    </xdr:to>
    <xdr:pic>
      <xdr:nvPicPr>
        <xdr:cNvPr id="1" name="Obrázek 89" descr="plach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42975"/>
          <a:ext cx="32670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view="pageBreakPreview" zoomScale="115" zoomScaleSheetLayoutView="115" zoomScalePageLayoutView="0" workbookViewId="0" topLeftCell="A1">
      <selection activeCell="F19" sqref="F19"/>
    </sheetView>
  </sheetViews>
  <sheetFormatPr defaultColWidth="9.00390625" defaultRowHeight="12.75"/>
  <sheetData>
    <row r="1" ht="12.75">
      <c r="A1" s="48" t="s">
        <v>26</v>
      </c>
    </row>
    <row r="2" spans="1:7" ht="54" customHeight="1">
      <c r="A2" s="154" t="s">
        <v>27</v>
      </c>
      <c r="B2" s="154"/>
      <c r="C2" s="154"/>
      <c r="D2" s="154"/>
      <c r="E2" s="154"/>
      <c r="F2" s="154"/>
      <c r="G2" s="154"/>
    </row>
  </sheetData>
  <sheetProtection password="85B3" sheet="1" objects="1" scenarios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SheetLayoutView="100" workbookViewId="0" topLeftCell="A1">
      <selection activeCell="D51" sqref="D51"/>
    </sheetView>
  </sheetViews>
  <sheetFormatPr defaultColWidth="9.00390625" defaultRowHeight="12.75"/>
  <cols>
    <col min="3" max="3" width="16.375" style="0" customWidth="1"/>
    <col min="4" max="4" width="14.25390625" style="0" customWidth="1"/>
    <col min="6" max="6" width="12.125" style="0" bestFit="1" customWidth="1"/>
    <col min="7" max="7" width="10.00390625" style="0" customWidth="1"/>
    <col min="8" max="8" width="11.375" style="0" customWidth="1"/>
    <col min="9" max="9" width="19.125" style="0" customWidth="1"/>
  </cols>
  <sheetData>
    <row r="1" spans="1:9" ht="18">
      <c r="A1" s="155" t="s">
        <v>28</v>
      </c>
      <c r="B1" s="156"/>
      <c r="C1" s="156"/>
      <c r="D1" s="156"/>
      <c r="E1" s="156"/>
      <c r="F1" s="156"/>
      <c r="G1" s="156"/>
      <c r="H1" s="156"/>
      <c r="I1" s="157"/>
    </row>
    <row r="2" spans="1:9" ht="15">
      <c r="A2" s="49" t="s">
        <v>29</v>
      </c>
      <c r="B2" s="50"/>
      <c r="C2" s="190" t="s">
        <v>30</v>
      </c>
      <c r="D2" s="190" t="s">
        <v>78</v>
      </c>
      <c r="E2" s="191"/>
      <c r="F2" s="191"/>
      <c r="G2" s="191"/>
      <c r="H2" s="191"/>
      <c r="I2" s="192"/>
    </row>
    <row r="3" spans="1:9" ht="12.75">
      <c r="A3" s="51"/>
      <c r="B3" s="50"/>
      <c r="C3" s="193"/>
      <c r="D3" s="193"/>
      <c r="E3" s="193"/>
      <c r="F3" s="193"/>
      <c r="G3" s="193"/>
      <c r="H3" s="193"/>
      <c r="I3" s="194"/>
    </row>
    <row r="4" spans="1:9" ht="12.75">
      <c r="A4" s="52"/>
      <c r="B4" s="53"/>
      <c r="C4" s="195"/>
      <c r="D4" s="195"/>
      <c r="E4" s="195"/>
      <c r="F4" s="195"/>
      <c r="G4" s="195"/>
      <c r="H4" s="195"/>
      <c r="I4" s="196"/>
    </row>
    <row r="5" spans="1:9" ht="12.75">
      <c r="A5" s="54" t="s">
        <v>31</v>
      </c>
      <c r="B5" s="55"/>
      <c r="C5" s="158" t="s">
        <v>75</v>
      </c>
      <c r="D5" s="159"/>
      <c r="E5" s="159"/>
      <c r="F5" s="159"/>
      <c r="G5" s="56" t="s">
        <v>32</v>
      </c>
      <c r="H5" s="57" t="s">
        <v>33</v>
      </c>
      <c r="I5" s="58"/>
    </row>
    <row r="6" spans="1:9" ht="12.75">
      <c r="A6" s="59"/>
      <c r="B6" s="60"/>
      <c r="C6" s="160" t="s">
        <v>74</v>
      </c>
      <c r="D6" s="161"/>
      <c r="E6" s="161"/>
      <c r="F6" s="161"/>
      <c r="G6" s="56" t="s">
        <v>34</v>
      </c>
      <c r="H6" s="57" t="s">
        <v>35</v>
      </c>
      <c r="I6" s="58"/>
    </row>
    <row r="7" spans="1:9" ht="12.75">
      <c r="A7" s="62"/>
      <c r="B7" s="63"/>
      <c r="C7" s="64" t="s">
        <v>36</v>
      </c>
      <c r="D7" s="162" t="s">
        <v>37</v>
      </c>
      <c r="E7" s="163"/>
      <c r="F7" s="163"/>
      <c r="G7" s="65"/>
      <c r="H7" s="66"/>
      <c r="I7" s="67"/>
    </row>
    <row r="8" spans="1:9" ht="25.5">
      <c r="A8" s="54" t="s">
        <v>38</v>
      </c>
      <c r="B8" s="55"/>
      <c r="C8" s="61" t="s">
        <v>39</v>
      </c>
      <c r="D8" s="55"/>
      <c r="G8" s="56" t="s">
        <v>32</v>
      </c>
      <c r="H8" s="57" t="s">
        <v>40</v>
      </c>
      <c r="I8" s="58"/>
    </row>
    <row r="9" spans="1:9" ht="12.75">
      <c r="A9" s="68"/>
      <c r="B9" s="55"/>
      <c r="C9" s="61" t="s">
        <v>41</v>
      </c>
      <c r="D9" s="55"/>
      <c r="G9" s="56" t="s">
        <v>34</v>
      </c>
      <c r="H9" s="57" t="s">
        <v>42</v>
      </c>
      <c r="I9" s="58"/>
    </row>
    <row r="10" spans="1:9" ht="25.5">
      <c r="A10" s="69"/>
      <c r="B10" s="63"/>
      <c r="C10" s="64" t="s">
        <v>36</v>
      </c>
      <c r="D10" s="70" t="s">
        <v>37</v>
      </c>
      <c r="E10" s="65"/>
      <c r="F10" s="71"/>
      <c r="G10" s="71"/>
      <c r="H10" s="72"/>
      <c r="I10" s="67"/>
    </row>
    <row r="11" spans="1:9" ht="12.75">
      <c r="A11" s="54" t="s">
        <v>43</v>
      </c>
      <c r="B11" s="55"/>
      <c r="C11" s="164"/>
      <c r="D11" s="164"/>
      <c r="E11" s="164"/>
      <c r="F11" s="164"/>
      <c r="G11" s="56" t="s">
        <v>32</v>
      </c>
      <c r="H11" s="73"/>
      <c r="I11" s="58"/>
    </row>
    <row r="12" spans="1:9" ht="12.75">
      <c r="A12" s="59"/>
      <c r="B12" s="60"/>
      <c r="C12" s="165"/>
      <c r="D12" s="165"/>
      <c r="E12" s="165"/>
      <c r="F12" s="165"/>
      <c r="G12" s="56" t="s">
        <v>34</v>
      </c>
      <c r="H12" s="73"/>
      <c r="I12" s="58"/>
    </row>
    <row r="13" spans="1:9" ht="12.75">
      <c r="A13" s="62"/>
      <c r="B13" s="63"/>
      <c r="C13" s="74"/>
      <c r="D13" s="166"/>
      <c r="E13" s="167"/>
      <c r="F13" s="167"/>
      <c r="G13" s="75"/>
      <c r="H13" s="66"/>
      <c r="I13" s="67"/>
    </row>
    <row r="14" spans="1:9" ht="19.5" customHeight="1">
      <c r="A14" s="76" t="s">
        <v>44</v>
      </c>
      <c r="B14" s="77"/>
      <c r="C14" s="78"/>
      <c r="D14" s="79"/>
      <c r="E14" s="80"/>
      <c r="F14" s="80"/>
      <c r="G14" s="81"/>
      <c r="H14" s="80"/>
      <c r="I14" s="82"/>
    </row>
    <row r="15" spans="1:9" ht="19.5" customHeight="1">
      <c r="A15" s="69" t="s">
        <v>45</v>
      </c>
      <c r="B15" s="83"/>
      <c r="C15" s="84"/>
      <c r="D15" s="168"/>
      <c r="E15" s="168"/>
      <c r="F15" s="169"/>
      <c r="G15" s="169"/>
      <c r="H15" s="169" t="s">
        <v>46</v>
      </c>
      <c r="I15" s="170"/>
    </row>
    <row r="16" spans="1:9" ht="19.5" customHeight="1">
      <c r="A16" s="85" t="s">
        <v>47</v>
      </c>
      <c r="B16" s="86"/>
      <c r="C16" s="87"/>
      <c r="D16" s="171"/>
      <c r="E16" s="172"/>
      <c r="F16" s="171"/>
      <c r="G16" s="172"/>
      <c r="H16" s="171"/>
      <c r="I16" s="173"/>
    </row>
    <row r="17" spans="1:9" ht="19.5" customHeight="1">
      <c r="A17" s="85" t="s">
        <v>48</v>
      </c>
      <c r="B17" s="86"/>
      <c r="C17" s="87"/>
      <c r="D17" s="171"/>
      <c r="E17" s="172"/>
      <c r="F17" s="171"/>
      <c r="G17" s="172"/>
      <c r="H17" s="171"/>
      <c r="I17" s="173"/>
    </row>
    <row r="18" spans="1:9" ht="19.5" customHeight="1">
      <c r="A18" s="85" t="s">
        <v>49</v>
      </c>
      <c r="B18" s="86"/>
      <c r="C18" s="87"/>
      <c r="D18" s="171"/>
      <c r="E18" s="172"/>
      <c r="F18" s="171"/>
      <c r="G18" s="172"/>
      <c r="H18" s="171"/>
      <c r="I18" s="173"/>
    </row>
    <row r="19" spans="1:9" ht="19.5" customHeight="1">
      <c r="A19" s="85" t="s">
        <v>50</v>
      </c>
      <c r="B19" s="86"/>
      <c r="C19" s="87"/>
      <c r="D19" s="171"/>
      <c r="E19" s="172"/>
      <c r="F19" s="171"/>
      <c r="G19" s="172"/>
      <c r="H19" s="171"/>
      <c r="I19" s="173"/>
    </row>
    <row r="20" spans="1:9" ht="19.5" customHeight="1">
      <c r="A20" s="85" t="s">
        <v>51</v>
      </c>
      <c r="B20" s="86"/>
      <c r="C20" s="87"/>
      <c r="D20" s="171"/>
      <c r="E20" s="172"/>
      <c r="F20" s="171"/>
      <c r="G20" s="172"/>
      <c r="H20" s="171"/>
      <c r="I20" s="173"/>
    </row>
    <row r="21" spans="1:9" ht="19.5" customHeight="1">
      <c r="A21" s="88" t="s">
        <v>46</v>
      </c>
      <c r="B21" s="89"/>
      <c r="C21" s="90"/>
      <c r="D21" s="174"/>
      <c r="E21" s="175"/>
      <c r="F21" s="174"/>
      <c r="G21" s="175"/>
      <c r="H21" s="174"/>
      <c r="I21" s="176"/>
    </row>
    <row r="22" spans="1:9" ht="19.5" customHeight="1">
      <c r="A22" s="91" t="s">
        <v>52</v>
      </c>
      <c r="B22" s="86"/>
      <c r="C22" s="87"/>
      <c r="D22" s="92"/>
      <c r="E22" s="93"/>
      <c r="F22" s="94"/>
      <c r="G22" s="94"/>
      <c r="H22" s="94"/>
      <c r="I22" s="95"/>
    </row>
    <row r="23" spans="1:9" ht="19.5" customHeight="1">
      <c r="A23" s="85" t="s">
        <v>53</v>
      </c>
      <c r="B23" s="86"/>
      <c r="C23" s="87"/>
      <c r="D23" s="96">
        <v>15</v>
      </c>
      <c r="E23" s="93" t="s">
        <v>54</v>
      </c>
      <c r="F23" s="178">
        <f>E42</f>
        <v>0</v>
      </c>
      <c r="G23" s="179"/>
      <c r="H23" s="179"/>
      <c r="I23" s="95" t="s">
        <v>73</v>
      </c>
    </row>
    <row r="24" spans="1:9" ht="19.5" customHeight="1">
      <c r="A24" s="85" t="s">
        <v>55</v>
      </c>
      <c r="B24" s="86"/>
      <c r="C24" s="87"/>
      <c r="D24" s="96" t="str">
        <f>SazbaDPH1</f>
        <v>%</v>
      </c>
      <c r="E24" s="93" t="s">
        <v>54</v>
      </c>
      <c r="F24" s="180">
        <f>E42</f>
        <v>0</v>
      </c>
      <c r="G24" s="181"/>
      <c r="H24" s="181"/>
      <c r="I24" s="95" t="s">
        <v>73</v>
      </c>
    </row>
    <row r="25" spans="1:9" ht="19.5" customHeight="1">
      <c r="A25" s="85" t="s">
        <v>56</v>
      </c>
      <c r="B25" s="86"/>
      <c r="C25" s="87"/>
      <c r="D25" s="96">
        <v>21</v>
      </c>
      <c r="E25" s="93" t="s">
        <v>54</v>
      </c>
      <c r="F25" s="178">
        <f>ZakladDPHSniVypocet</f>
        <v>0</v>
      </c>
      <c r="G25" s="179"/>
      <c r="H25" s="179"/>
      <c r="I25" s="95" t="s">
        <v>73</v>
      </c>
    </row>
    <row r="26" spans="1:9" ht="19.5" customHeight="1">
      <c r="A26" s="97" t="s">
        <v>57</v>
      </c>
      <c r="B26" s="98"/>
      <c r="C26" s="84"/>
      <c r="D26" s="99" t="str">
        <f>SazbaDPH2</f>
        <v>%</v>
      </c>
      <c r="E26" s="100" t="s">
        <v>54</v>
      </c>
      <c r="F26" s="182">
        <f>ZakladDPHZaklVypocet</f>
        <v>0</v>
      </c>
      <c r="G26" s="183"/>
      <c r="H26" s="183"/>
      <c r="I26" s="95" t="s">
        <v>73</v>
      </c>
    </row>
    <row r="27" spans="1:9" ht="19.5" customHeight="1" thickBot="1">
      <c r="A27" s="54" t="s">
        <v>58</v>
      </c>
      <c r="B27" s="101"/>
      <c r="C27" s="102"/>
      <c r="D27" s="101"/>
      <c r="E27" s="103"/>
      <c r="F27" s="184">
        <f>F29-(F25+F26)</f>
        <v>0</v>
      </c>
      <c r="G27" s="184"/>
      <c r="H27" s="184"/>
      <c r="I27" s="95" t="s">
        <v>73</v>
      </c>
    </row>
    <row r="28" spans="1:9" ht="19.5" customHeight="1" thickBot="1">
      <c r="A28" s="104" t="s">
        <v>59</v>
      </c>
      <c r="B28" s="105"/>
      <c r="C28" s="105"/>
      <c r="D28" s="106"/>
      <c r="E28" s="107"/>
      <c r="F28" s="185">
        <f>F25</f>
        <v>0</v>
      </c>
      <c r="G28" s="186"/>
      <c r="H28" s="186"/>
      <c r="I28" s="110" t="s">
        <v>73</v>
      </c>
    </row>
    <row r="29" spans="1:9" ht="19.5" customHeight="1" thickBot="1">
      <c r="A29" s="104" t="s">
        <v>60</v>
      </c>
      <c r="B29" s="108"/>
      <c r="C29" s="108"/>
      <c r="D29" s="108"/>
      <c r="E29" s="109"/>
      <c r="F29" s="185">
        <f>ROUND(H42,0)</f>
        <v>0</v>
      </c>
      <c r="G29" s="185"/>
      <c r="H29" s="185"/>
      <c r="I29" s="110" t="s">
        <v>73</v>
      </c>
    </row>
    <row r="30" spans="1:9" ht="12.75">
      <c r="A30" s="68"/>
      <c r="B30" s="55"/>
      <c r="C30" s="55"/>
      <c r="D30" s="55"/>
      <c r="I30" s="111"/>
    </row>
    <row r="31" spans="1:9" ht="12.75">
      <c r="A31" s="68"/>
      <c r="B31" s="55"/>
      <c r="C31" s="55"/>
      <c r="D31" s="55"/>
      <c r="I31" s="111"/>
    </row>
    <row r="32" spans="1:9" ht="12.75">
      <c r="A32" s="112"/>
      <c r="B32" s="113" t="s">
        <v>61</v>
      </c>
      <c r="C32" s="114"/>
      <c r="D32" s="114"/>
      <c r="E32" s="115" t="s">
        <v>62</v>
      </c>
      <c r="F32" s="116"/>
      <c r="G32" s="117"/>
      <c r="H32" s="116"/>
      <c r="I32" s="111"/>
    </row>
    <row r="33" spans="1:9" ht="12.75">
      <c r="A33" s="68"/>
      <c r="B33" s="55"/>
      <c r="C33" s="55"/>
      <c r="D33" s="55"/>
      <c r="I33" s="111"/>
    </row>
    <row r="34" spans="1:9" ht="12.75">
      <c r="A34" s="118"/>
      <c r="B34" s="119"/>
      <c r="C34" s="198"/>
      <c r="D34" s="199"/>
      <c r="E34" s="48"/>
      <c r="F34" s="200"/>
      <c r="G34" s="201"/>
      <c r="H34" s="201"/>
      <c r="I34" s="120"/>
    </row>
    <row r="35" spans="1:9" ht="12.75">
      <c r="A35" s="68"/>
      <c r="B35" s="55"/>
      <c r="C35" s="202" t="s">
        <v>63</v>
      </c>
      <c r="D35" s="202"/>
      <c r="G35" s="121" t="s">
        <v>64</v>
      </c>
      <c r="I35" s="111"/>
    </row>
    <row r="36" spans="1:9" ht="13.5" thickBot="1">
      <c r="A36" s="122"/>
      <c r="B36" s="123"/>
      <c r="C36" s="123"/>
      <c r="D36" s="123"/>
      <c r="E36" s="124"/>
      <c r="F36" s="124"/>
      <c r="G36" s="124"/>
      <c r="H36" s="124"/>
      <c r="I36" s="125"/>
    </row>
    <row r="37" spans="1:9" ht="18">
      <c r="A37" s="126" t="s">
        <v>65</v>
      </c>
      <c r="B37" s="127"/>
      <c r="C37" s="127"/>
      <c r="D37" s="127"/>
      <c r="E37" s="128"/>
      <c r="F37" s="128"/>
      <c r="G37" s="128"/>
      <c r="H37" s="128"/>
      <c r="I37" s="129"/>
    </row>
    <row r="38" spans="1:9" ht="29.25">
      <c r="A38" s="130" t="s">
        <v>66</v>
      </c>
      <c r="B38" s="131" t="s">
        <v>67</v>
      </c>
      <c r="C38" s="131"/>
      <c r="D38" s="131"/>
      <c r="E38" s="132" t="str">
        <f>A23</f>
        <v>Základ pro sníženou DPH</v>
      </c>
      <c r="F38" s="132" t="str">
        <f>A25</f>
        <v>Základ pro základní DPH</v>
      </c>
      <c r="G38" s="133" t="s">
        <v>68</v>
      </c>
      <c r="H38" s="133" t="s">
        <v>69</v>
      </c>
      <c r="I38" s="134" t="s">
        <v>54</v>
      </c>
    </row>
    <row r="39" spans="1:9" ht="25.5" customHeight="1">
      <c r="A39" s="135" t="s">
        <v>71</v>
      </c>
      <c r="B39" s="203" t="s">
        <v>77</v>
      </c>
      <c r="C39" s="203"/>
      <c r="D39" s="203"/>
      <c r="E39" s="136"/>
      <c r="F39" s="137"/>
      <c r="G39" s="138"/>
      <c r="H39" s="138"/>
      <c r="I39" s="139">
        <f>IF(CenaCelkemVypocet=0,"",H39/CenaCelkemVypocet*100)</f>
      </c>
    </row>
    <row r="40" spans="1:16" ht="19.5" customHeight="1">
      <c r="A40" s="140"/>
      <c r="B40" s="177" t="s">
        <v>72</v>
      </c>
      <c r="C40" s="177"/>
      <c r="D40" s="177"/>
      <c r="E40" s="141"/>
      <c r="F40" s="142"/>
      <c r="G40" s="142"/>
      <c r="H40" s="142"/>
      <c r="I40" s="143"/>
      <c r="N40" s="150"/>
      <c r="O40" s="150"/>
      <c r="P40" s="150"/>
    </row>
    <row r="41" spans="1:16" ht="19.5" customHeight="1">
      <c r="A41" s="146" t="s">
        <v>82</v>
      </c>
      <c r="B41" s="197" t="s">
        <v>83</v>
      </c>
      <c r="C41" s="197"/>
      <c r="D41" s="197"/>
      <c r="E41" s="149">
        <v>0</v>
      </c>
      <c r="F41" s="147">
        <f>Položky!P5</f>
        <v>0</v>
      </c>
      <c r="G41" s="147">
        <f>F41*0.21</f>
        <v>0</v>
      </c>
      <c r="H41" s="147">
        <f>F41+G41</f>
        <v>0</v>
      </c>
      <c r="I41" s="143"/>
      <c r="N41" s="151"/>
      <c r="O41" s="152"/>
      <c r="P41" s="152"/>
    </row>
    <row r="42" spans="1:9" ht="19.5" customHeight="1">
      <c r="A42" s="187" t="s">
        <v>70</v>
      </c>
      <c r="B42" s="188"/>
      <c r="C42" s="188"/>
      <c r="D42" s="189"/>
      <c r="E42" s="148">
        <f>SUM(E41:E41)</f>
        <v>0</v>
      </c>
      <c r="F42" s="148">
        <f>SUM(F41:F41)</f>
        <v>0</v>
      </c>
      <c r="G42" s="148">
        <f>SUM(G41:G41)</f>
        <v>0</v>
      </c>
      <c r="H42" s="148">
        <f>SUM(H41:H41)</f>
        <v>0</v>
      </c>
      <c r="I42" s="144"/>
    </row>
  </sheetData>
  <sheetProtection password="85B3" sheet="1" objects="1" scenarios="1"/>
  <mergeCells count="44">
    <mergeCell ref="A42:D42"/>
    <mergeCell ref="D2:I4"/>
    <mergeCell ref="C2:C4"/>
    <mergeCell ref="B41:D41"/>
    <mergeCell ref="F29:H29"/>
    <mergeCell ref="C34:D34"/>
    <mergeCell ref="F34:H34"/>
    <mergeCell ref="C35:D35"/>
    <mergeCell ref="B39:D39"/>
    <mergeCell ref="D21:E21"/>
    <mergeCell ref="F21:G21"/>
    <mergeCell ref="H21:I21"/>
    <mergeCell ref="B40:D40"/>
    <mergeCell ref="F23:H23"/>
    <mergeCell ref="F24:H24"/>
    <mergeCell ref="F25:H25"/>
    <mergeCell ref="F26:H26"/>
    <mergeCell ref="F27:H27"/>
    <mergeCell ref="F28:H28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3:F13"/>
    <mergeCell ref="D15:E15"/>
    <mergeCell ref="F15:G15"/>
    <mergeCell ref="H15:I15"/>
    <mergeCell ref="D16:E16"/>
    <mergeCell ref="F16:G16"/>
    <mergeCell ref="H16:I16"/>
    <mergeCell ref="A1:I1"/>
    <mergeCell ref="C5:F5"/>
    <mergeCell ref="C6:F6"/>
    <mergeCell ref="D7:F7"/>
    <mergeCell ref="C11:F11"/>
    <mergeCell ref="C12:F12"/>
  </mergeCells>
  <printOptions/>
  <pageMargins left="0.7" right="0.7" top="0.787401575" bottom="0.787401575" header="0.3" footer="0.3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view="pageBreakPreview" zoomScale="70" zoomScaleSheetLayoutView="70" workbookViewId="0" topLeftCell="A1">
      <selection activeCell="D9" sqref="D9"/>
    </sheetView>
  </sheetViews>
  <sheetFormatPr defaultColWidth="9.00390625" defaultRowHeight="12.75"/>
  <cols>
    <col min="1" max="1" width="11.375" style="7" customWidth="1"/>
    <col min="2" max="2" width="16.00390625" style="3" customWidth="1"/>
    <col min="3" max="3" width="18.375" style="3" hidden="1" customWidth="1"/>
    <col min="4" max="4" width="80.625" style="5" customWidth="1"/>
    <col min="5" max="7" width="10.75390625" style="2" hidden="1" customWidth="1"/>
    <col min="8" max="8" width="7.75390625" style="7" customWidth="1"/>
    <col min="9" max="9" width="9.25390625" style="6" customWidth="1"/>
    <col min="10" max="10" width="2.375" style="1" hidden="1" customWidth="1"/>
    <col min="11" max="11" width="3.625" style="1" hidden="1" customWidth="1"/>
    <col min="12" max="12" width="4.875" style="8" customWidth="1"/>
    <col min="13" max="13" width="3.625" style="9" customWidth="1"/>
    <col min="14" max="14" width="54.00390625" style="10" customWidth="1"/>
    <col min="15" max="15" width="18.625" style="1" customWidth="1"/>
    <col min="16" max="16" width="19.375" style="1" customWidth="1"/>
    <col min="17" max="16384" width="9.125" style="1" customWidth="1"/>
  </cols>
  <sheetData>
    <row r="1" ht="13.5" thickBot="1"/>
    <row r="2" spans="1:16" s="4" customFormat="1" ht="12.75" customHeight="1">
      <c r="A2" s="11"/>
      <c r="B2" s="12"/>
      <c r="C2" s="12"/>
      <c r="D2" s="13"/>
      <c r="E2" s="14"/>
      <c r="F2" s="14"/>
      <c r="G2" s="14"/>
      <c r="H2" s="14"/>
      <c r="I2" s="15"/>
      <c r="J2" s="204"/>
      <c r="K2" s="205"/>
      <c r="L2" s="28"/>
      <c r="M2" s="29"/>
      <c r="N2" s="16"/>
      <c r="O2" s="13"/>
      <c r="P2" s="17"/>
    </row>
    <row r="3" spans="1:16" s="4" customFormat="1" ht="14.25" customHeight="1">
      <c r="A3" s="18" t="s">
        <v>1</v>
      </c>
      <c r="B3" s="19" t="s">
        <v>12</v>
      </c>
      <c r="C3" s="20"/>
      <c r="D3" s="21" t="s">
        <v>3</v>
      </c>
      <c r="E3" s="22"/>
      <c r="F3" s="22"/>
      <c r="G3" s="22" t="s">
        <v>8</v>
      </c>
      <c r="H3" s="30" t="s">
        <v>4</v>
      </c>
      <c r="I3" s="31" t="s">
        <v>11</v>
      </c>
      <c r="J3" s="206"/>
      <c r="K3" s="207"/>
      <c r="L3" s="210" t="s">
        <v>25</v>
      </c>
      <c r="M3" s="211"/>
      <c r="N3" s="32" t="s">
        <v>22</v>
      </c>
      <c r="O3" s="23" t="s">
        <v>17</v>
      </c>
      <c r="P3" s="24" t="s">
        <v>18</v>
      </c>
    </row>
    <row r="4" spans="1:16" s="4" customFormat="1" ht="14.25">
      <c r="A4" s="18" t="s">
        <v>2</v>
      </c>
      <c r="B4" s="33" t="s">
        <v>0</v>
      </c>
      <c r="C4" s="33"/>
      <c r="D4" s="21"/>
      <c r="E4" s="22" t="s">
        <v>6</v>
      </c>
      <c r="F4" s="22" t="s">
        <v>7</v>
      </c>
      <c r="G4" s="22" t="s">
        <v>9</v>
      </c>
      <c r="H4" s="22"/>
      <c r="I4" s="23"/>
      <c r="J4" s="208" t="s">
        <v>10</v>
      </c>
      <c r="K4" s="209"/>
      <c r="L4" s="34"/>
      <c r="M4" s="35"/>
      <c r="N4" s="36"/>
      <c r="O4" s="21" t="s">
        <v>19</v>
      </c>
      <c r="P4" s="37" t="s">
        <v>5</v>
      </c>
    </row>
    <row r="5" spans="1:16" s="4" customFormat="1" ht="19.5" customHeight="1">
      <c r="A5" s="212" t="s">
        <v>76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145">
        <f>SUM(P6:P8)</f>
        <v>0</v>
      </c>
    </row>
    <row r="6" spans="1:16" s="4" customFormat="1" ht="150" customHeight="1">
      <c r="A6" s="38" t="s">
        <v>79</v>
      </c>
      <c r="B6" s="43" t="s">
        <v>14</v>
      </c>
      <c r="C6" s="45"/>
      <c r="D6" s="39" t="s">
        <v>23</v>
      </c>
      <c r="E6" s="46"/>
      <c r="F6" s="47"/>
      <c r="G6" s="47"/>
      <c r="H6" s="27" t="s">
        <v>16</v>
      </c>
      <c r="I6" s="40" t="s">
        <v>15</v>
      </c>
      <c r="J6" s="44"/>
      <c r="K6" s="44"/>
      <c r="L6" s="25">
        <v>1</v>
      </c>
      <c r="M6" s="26" t="s">
        <v>13</v>
      </c>
      <c r="N6" s="41"/>
      <c r="O6" s="153">
        <v>0</v>
      </c>
      <c r="P6" s="42">
        <f>L6*O6</f>
        <v>0</v>
      </c>
    </row>
    <row r="7" spans="1:16" s="4" customFormat="1" ht="179.25" customHeight="1">
      <c r="A7" s="38" t="s">
        <v>80</v>
      </c>
      <c r="B7" s="43" t="s">
        <v>20</v>
      </c>
      <c r="C7" s="45"/>
      <c r="D7" s="39" t="s">
        <v>24</v>
      </c>
      <c r="E7" s="46"/>
      <c r="F7" s="47"/>
      <c r="G7" s="47"/>
      <c r="H7" s="27" t="s">
        <v>16</v>
      </c>
      <c r="I7" s="40" t="s">
        <v>15</v>
      </c>
      <c r="J7" s="44"/>
      <c r="K7" s="44"/>
      <c r="L7" s="25">
        <v>1</v>
      </c>
      <c r="M7" s="26" t="s">
        <v>13</v>
      </c>
      <c r="N7" s="41"/>
      <c r="O7" s="153">
        <v>0</v>
      </c>
      <c r="P7" s="42">
        <f>L7*O7</f>
        <v>0</v>
      </c>
    </row>
    <row r="8" spans="1:16" s="4" customFormat="1" ht="377.25" customHeight="1">
      <c r="A8" s="38" t="s">
        <v>81</v>
      </c>
      <c r="B8" s="43" t="s">
        <v>20</v>
      </c>
      <c r="C8" s="45"/>
      <c r="D8" s="39" t="s">
        <v>84</v>
      </c>
      <c r="E8" s="46"/>
      <c r="F8" s="47"/>
      <c r="G8" s="47"/>
      <c r="H8" s="27" t="s">
        <v>16</v>
      </c>
      <c r="I8" s="40" t="s">
        <v>15</v>
      </c>
      <c r="J8" s="44"/>
      <c r="K8" s="44"/>
      <c r="L8" s="25">
        <v>1</v>
      </c>
      <c r="M8" s="26" t="s">
        <v>13</v>
      </c>
      <c r="N8" s="41" t="s">
        <v>21</v>
      </c>
      <c r="O8" s="153">
        <v>0</v>
      </c>
      <c r="P8" s="42">
        <f>L8*O8</f>
        <v>0</v>
      </c>
    </row>
    <row r="9" spans="4:7" ht="12.75">
      <c r="D9" s="1"/>
      <c r="E9" s="1"/>
      <c r="F9" s="1"/>
      <c r="G9" s="1"/>
    </row>
    <row r="10" spans="4:7" ht="12.75">
      <c r="D10" s="1"/>
      <c r="E10" s="1"/>
      <c r="F10" s="1"/>
      <c r="G10" s="1"/>
    </row>
    <row r="11" spans="4:7" ht="12.75">
      <c r="D11" s="1"/>
      <c r="E11" s="1"/>
      <c r="F11" s="1"/>
      <c r="G11" s="1"/>
    </row>
    <row r="12" spans="4:7" ht="12.75">
      <c r="D12" s="1"/>
      <c r="E12" s="1"/>
      <c r="F12" s="1"/>
      <c r="G12" s="1"/>
    </row>
    <row r="13" spans="4:7" ht="12.75">
      <c r="D13" s="1"/>
      <c r="E13" s="1"/>
      <c r="F13" s="1"/>
      <c r="G13" s="1"/>
    </row>
    <row r="14" spans="4:7" ht="12.75">
      <c r="D14" s="1"/>
      <c r="E14" s="1"/>
      <c r="F14" s="1"/>
      <c r="G14" s="1"/>
    </row>
    <row r="15" spans="4:7" ht="12.75">
      <c r="D15" s="1"/>
      <c r="E15" s="1"/>
      <c r="F15" s="1"/>
      <c r="G15" s="1"/>
    </row>
    <row r="16" spans="4:7" ht="12.75">
      <c r="D16" s="1"/>
      <c r="E16" s="1"/>
      <c r="F16" s="1"/>
      <c r="G16" s="1"/>
    </row>
    <row r="17" spans="4:7" ht="12.75">
      <c r="D17" s="1"/>
      <c r="E17" s="1"/>
      <c r="F17" s="1"/>
      <c r="G17" s="1"/>
    </row>
    <row r="18" spans="4:7" ht="12.75">
      <c r="D18" s="1"/>
      <c r="E18" s="1"/>
      <c r="F18" s="1"/>
      <c r="G18" s="1"/>
    </row>
    <row r="19" spans="4:7" ht="12.75">
      <c r="D19" s="1"/>
      <c r="E19" s="1"/>
      <c r="F19" s="1"/>
      <c r="G19" s="1"/>
    </row>
    <row r="20" spans="4:7" ht="12.75">
      <c r="D20" s="1"/>
      <c r="E20" s="1"/>
      <c r="F20" s="1"/>
      <c r="G20" s="1"/>
    </row>
    <row r="21" spans="4:7" ht="12.75">
      <c r="D21" s="1"/>
      <c r="E21" s="1"/>
      <c r="F21" s="1"/>
      <c r="G21" s="1"/>
    </row>
    <row r="22" spans="4:7" ht="12.75">
      <c r="D22" s="1"/>
      <c r="E22" s="1"/>
      <c r="F22" s="1"/>
      <c r="G22" s="1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</sheetData>
  <sheetProtection password="85B3" sheet="1" objects="1" scenarios="1"/>
  <mergeCells count="5">
    <mergeCell ref="J2:K2"/>
    <mergeCell ref="J3:K3"/>
    <mergeCell ref="J4:K4"/>
    <mergeCell ref="L3:M3"/>
    <mergeCell ref="A5:O5"/>
  </mergeCells>
  <printOptions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63" r:id="rId2"/>
  <headerFooter alignWithMargins="0">
    <oddFooter>&amp;L&amp;8SPORTOVNÍ A REKREAČNÍ AREÁL KRAVÍ HORA V BRNĚ - III. ETAPA -  vnitřní vybavení -  zadávací dokumentace&amp;C&amp;8&amp;P / &amp;N&amp;R&amp;"Arial CE,Tučné"&amp;8D1.2.1.M1 VÝPIS MOBILIÁŘE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D.R.N.H.,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arch. Antonín Novák</dc:creator>
  <cp:keywords/>
  <dc:description/>
  <cp:lastModifiedBy>dell</cp:lastModifiedBy>
  <cp:lastPrinted>2022-03-04T14:49:20Z</cp:lastPrinted>
  <dcterms:created xsi:type="dcterms:W3CDTF">2002-02-05T12:22:16Z</dcterms:created>
  <dcterms:modified xsi:type="dcterms:W3CDTF">2022-04-04T15:54:54Z</dcterms:modified>
  <cp:category/>
  <cp:version/>
  <cp:contentType/>
  <cp:contentStatus/>
</cp:coreProperties>
</file>