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list'!$G$2</definedName>
    <definedName name="MJ">'Krycí list'!$G$5</definedName>
    <definedName name="Mont">'Rekapitulace'!$H$10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'Položky'!$A$1:$G$20</definedName>
    <definedName name="_xlnm.Print_Area" localSheetId="1">'Rekapitulace'!$A$1:$I$24</definedName>
    <definedName name="PocetMJ">'Krycí list'!$G$6</definedName>
    <definedName name="Poznamka">'Krycí list'!$B$37</definedName>
    <definedName name="Projektant">'Krycí list'!$C$8</definedName>
    <definedName name="PSV">'Rekapitulace'!$F$10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<sst xmlns="http://schemas.openxmlformats.org/spreadsheetml/2006/main" count="144" uniqueCount="113">
  <si>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</si>
  <si>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</si>
  <si>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</si>
  <si>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</si>
  <si>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</si>
  <si>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</si>
  <si>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</si>
  <si>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</si>
  <si>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</si>
  <si>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</si>
  <si>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</si>
  <si>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</si>
  <si>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</si>
  <si>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</si>
  <si>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</si>
  <si>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</si>
  <si>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</si>
  <si>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</si>
  <si>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</si>
  <si>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</si>
  <si>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</si>
  <si>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</si>
  <si>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</si>
  <si>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</si>
  <si>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</si>
  <si>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</si>
  <si>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</si>
  <si>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</si>
  <si>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</si>
  <si>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</si>
  <si>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</si>
  <si>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</si>
  <si>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</si>
  <si>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</si>
  <si>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</si>
  <si>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</si>
  <si>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</si>
  <si>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</si>
  <si>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</si>
  <si>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</si>
  <si>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</si>
  <si>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</si>
  <si>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</si>
  <si>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</si>
  <si>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</si>
  <si>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</si>
  <si>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</si>
  <si>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</si>
  <si>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</si>
  <si>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</si>
  <si>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</si>
  <si>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</si>
  <si>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</si>
  <si>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</si>
  <si>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</si>
  <si>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</si>
  <si>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</si>
  <si>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</si>
  <si>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</si>
  <si>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</si>
  <si>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</si>
  <si>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</si>
  <si>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</si>
  <si>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</si>
  <si>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</si>
  <si>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</si>
  <si>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</si>
  <si>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</si>
  <si>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</si>
  <si>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</si>
  <si>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</si>
  <si>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</si>
  <si>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</si>
  <si>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</si>
  <si>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</si>
  <si>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</si>
  <si>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</si>
  <si>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20151211</t>
  </si>
  <si>
    <t>MŠ Brno, Vinařská 4</t>
  </si>
  <si>
    <t>Oprava střechy</t>
  </si>
  <si>
    <t>0</t>
  </si>
  <si>
    <t>Přípravné a pomocné práce</t>
  </si>
  <si>
    <t>001</t>
  </si>
  <si>
    <t xml:space="preserve">Statické posouzení </t>
  </si>
  <si>
    <t>soubor</t>
  </si>
  <si>
    <t>004</t>
  </si>
  <si>
    <t xml:space="preserve">Zpracování BOZP </t>
  </si>
  <si>
    <t>95</t>
  </si>
  <si>
    <t>Dokončovací konstrukce na pozemních stavbách</t>
  </si>
  <si>
    <t>9504</t>
  </si>
  <si>
    <t xml:space="preserve">Průběžný úklid staveniště </t>
  </si>
  <si>
    <t>9505</t>
  </si>
  <si>
    <t xml:space="preserve">Závěrečný úklid stavby </t>
  </si>
  <si>
    <t>712</t>
  </si>
  <si>
    <t>Živičné krytiny</t>
  </si>
  <si>
    <t>712341559RY5</t>
  </si>
  <si>
    <t>Povlaková krytina střech do 10°, NAIP přitavením 2x - vč. dod.asf. pásů</t>
  </si>
  <si>
    <t>m2</t>
  </si>
  <si>
    <t>712941963RZ4</t>
  </si>
  <si>
    <t>Údržba proniků ventilací apod. pásy přitav. NAIP 2 vrstvy - včetně dodávky asf. pásu</t>
  </si>
  <si>
    <t>kus</t>
  </si>
  <si>
    <t>712942963RZ4</t>
  </si>
  <si>
    <t>Údržba proniků antény pásy přitav.NAIP 2 vrstvy - včetně dodávky asf.pásu</t>
  </si>
  <si>
    <t>998712202R00</t>
  </si>
  <si>
    <t xml:space="preserve">Přesun hmot pro povlakové krytiny, výšky do 12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</si>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</sst>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0" fontId="22" fillId="33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0" fontId="20" fillId="0" borderId="54" xfId="46" applyFont="1" applyBorder="1">
      <alignment/>
      <protection/>
    </xf>
    <xf numFmtId="0" fontId="19" fillId="0" borderId="54" xfId="46" applyFont="1" applyBorder="1">
      <alignment/>
      <protection/>
    </xf>
    <xf numFmtId="0" fontId="19" fillId="0" borderId="54" xfId="46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0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0" fontId="20" fillId="0" borderId="59" xfId="46" applyFont="1" applyBorder="1">
      <alignment/>
      <protection/>
    </xf>
    <xf numFmtId="0" fontId="19" fillId="0" borderId="59" xfId="46" applyFont="1" applyBorder="1">
      <alignment/>
      <protection/>
    </xf>
    <xf numFmtId="0" fontId="19" fillId="0" borderId="59" xfId="46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19" fillId="0" borderId="54" xfId="46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33" borderId="19" xfId="46" applyFont="1" applyFill="1" applyBorder="1" applyAlignment="1">
      <alignment horizontal="center"/>
      <protection/>
    </xf>
    <xf numFmtId="49" fontId="33" fillId="33" borderId="19" xfId="46" applyNumberFormat="1" applyFont="1" applyFill="1" applyBorder="1" applyAlignment="1">
      <alignment horizontal="left"/>
      <protection/>
    </xf>
    <xf numFmtId="0" fontId="33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Rekapitulace!A15</f>
        <v>Ztížené výrobní podmínky</v>
      </c>
      <c r="E15" s="60"/>
      <c r="F15" s="61"/>
      <c r="G15" s="58">
        <f>Rekapitulace!I15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Rekapitulace!A16</f>
        <v>Oborová přirážka</v>
      </c>
      <c r="E16" s="62"/>
      <c r="F16" s="63"/>
      <c r="G16" s="58">
        <f>Rekapitulace!I16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Rekapitulace!A17</f>
        <v>Přesun stavebních kapacit</v>
      </c>
      <c r="E17" s="62"/>
      <c r="F17" s="63"/>
      <c r="G17" s="58">
        <f>Rekapitulace!I17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 t="str">
        <f>Rekapitulace!A18</f>
        <v>Mimostaveništní doprava</v>
      </c>
      <c r="E18" s="62"/>
      <c r="F18" s="63"/>
      <c r="G18" s="58">
        <f>Rekapitulace!I18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8" t="str">
        <f>Rekapitulace!A19</f>
        <v>Zařízení staveniště</v>
      </c>
      <c r="E19" s="62"/>
      <c r="F19" s="63"/>
      <c r="G19" s="58">
        <f>Rekapitulace!I19</f>
        <v>0</v>
      </c>
    </row>
    <row r="20" spans="1:7" ht="15.75" customHeight="1">
      <c r="A20" s="66"/>
      <c r="B20" s="57"/>
      <c r="C20" s="58"/>
      <c r="D20" s="8" t="str">
        <f>Rekapitulace!A20</f>
        <v>Provoz investora</v>
      </c>
      <c r="E20" s="62"/>
      <c r="F20" s="63"/>
      <c r="G20" s="58">
        <f>Rekapitulace!I20</f>
        <v>0</v>
      </c>
    </row>
    <row r="21" spans="1:7" ht="15.75" customHeight="1">
      <c r="A21" s="66" t="s">
        <v>30</v>
      </c>
      <c r="B21" s="57"/>
      <c r="C21" s="58">
        <f>HZS</f>
        <v>0</v>
      </c>
      <c r="D21" s="8" t="str">
        <f>Rekapitulace!A21</f>
        <v>Kompletační činnost (IČD)</v>
      </c>
      <c r="E21" s="62"/>
      <c r="F21" s="63"/>
      <c r="G21" s="58">
        <f>Rekapitulace!I21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4"/>
  <sheetViews>
    <sheetView zoomScalePageLayoutView="0" workbookViewId="0" topLeftCell="A1">
      <selection activeCell="H23" sqref="H23:I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20151211 MŠ Brno, Vinařská 4</v>
      </c>
      <c r="D1" s="110"/>
      <c r="E1" s="111"/>
      <c r="F1" s="110"/>
      <c r="G1" s="112" t="s">
        <v>49</v>
      </c>
      <c r="H1" s="113"/>
      <c r="I1" s="114"/>
    </row>
    <row r="2" spans="1:9" ht="13.5" thickBot="1">
      <c r="A2" s="115" t="s">
        <v>50</v>
      </c>
      <c r="B2" s="116"/>
      <c r="C2" s="117" t="str">
        <f>CONCATENATE(cisloobjektu," ",nazevobjektu)</f>
        <v>1 Oprava střechy</v>
      </c>
      <c r="D2" s="118"/>
      <c r="E2" s="119"/>
      <c r="F2" s="118"/>
      <c r="G2" s="120"/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0</v>
      </c>
      <c r="B7" s="132" t="str">
        <f>Položky!C7</f>
        <v>Přípravné a pomocné práce</v>
      </c>
      <c r="C7" s="68"/>
      <c r="D7" s="133"/>
      <c r="E7" s="217">
        <f>Položky!BA10</f>
        <v>0</v>
      </c>
      <c r="F7" s="218">
        <f>Položky!BB10</f>
        <v>0</v>
      </c>
      <c r="G7" s="218">
        <f>Položky!BC10</f>
        <v>0</v>
      </c>
      <c r="H7" s="218">
        <f>Položky!BD10</f>
        <v>0</v>
      </c>
      <c r="I7" s="219">
        <f>Položky!BE10</f>
        <v>0</v>
      </c>
    </row>
    <row r="8" spans="1:9" s="36" customFormat="1" ht="12.75">
      <c r="A8" s="216" t="str">
        <f>Položky!B11</f>
        <v>95</v>
      </c>
      <c r="B8" s="132" t="str">
        <f>Položky!C11</f>
        <v>Dokončovací konstrukce na pozemních stavbách</v>
      </c>
      <c r="C8" s="68"/>
      <c r="D8" s="133"/>
      <c r="E8" s="217">
        <f>Položky!BA14</f>
        <v>0</v>
      </c>
      <c r="F8" s="218">
        <f>Položky!BB14</f>
        <v>0</v>
      </c>
      <c r="G8" s="218">
        <f>Položky!BC14</f>
        <v>0</v>
      </c>
      <c r="H8" s="218">
        <f>Položky!BD14</f>
        <v>0</v>
      </c>
      <c r="I8" s="219">
        <f>Položky!BE14</f>
        <v>0</v>
      </c>
    </row>
    <row r="9" spans="1:9" s="36" customFormat="1" ht="13.5" thickBot="1">
      <c r="A9" s="216" t="str">
        <f>Položky!B15</f>
        <v>712</v>
      </c>
      <c r="B9" s="132" t="str">
        <f>Položky!C15</f>
        <v>Živičné krytiny</v>
      </c>
      <c r="C9" s="68"/>
      <c r="D9" s="133"/>
      <c r="E9" s="217">
        <f>Položky!BA20</f>
        <v>0</v>
      </c>
      <c r="F9" s="218">
        <f>Položky!BB20</f>
        <v>0</v>
      </c>
      <c r="G9" s="218">
        <f>Položky!BC20</f>
        <v>0</v>
      </c>
      <c r="H9" s="218">
        <f>Položky!BD20</f>
        <v>0</v>
      </c>
      <c r="I9" s="219">
        <f>Položky!BE20</f>
        <v>0</v>
      </c>
    </row>
    <row r="10" spans="1:9" s="140" customFormat="1" ht="13.5" thickBot="1">
      <c r="A10" s="134"/>
      <c r="B10" s="135" t="s">
        <v>57</v>
      </c>
      <c r="C10" s="135"/>
      <c r="D10" s="136"/>
      <c r="E10" s="137">
        <f>SUM(E7:E9)</f>
        <v>0</v>
      </c>
      <c r="F10" s="138">
        <f>SUM(F7:F9)</f>
        <v>0</v>
      </c>
      <c r="G10" s="138">
        <f>SUM(G7:G9)</f>
        <v>0</v>
      </c>
      <c r="H10" s="138">
        <f>SUM(H7:H9)</f>
        <v>0</v>
      </c>
      <c r="I10" s="139">
        <f>SUM(I7:I9)</f>
        <v>0</v>
      </c>
    </row>
    <row r="11" spans="1:9" ht="12.75">
      <c r="A11" s="68"/>
      <c r="B11" s="68"/>
      <c r="C11" s="68"/>
      <c r="D11" s="68"/>
      <c r="E11" s="68"/>
      <c r="F11" s="68"/>
      <c r="G11" s="68"/>
      <c r="H11" s="68"/>
      <c r="I11" s="68"/>
    </row>
    <row r="12" spans="1:57" ht="19.5" customHeight="1">
      <c r="A12" s="124" t="s">
        <v>58</v>
      </c>
      <c r="B12" s="124"/>
      <c r="C12" s="124"/>
      <c r="D12" s="124"/>
      <c r="E12" s="124"/>
      <c r="F12" s="124"/>
      <c r="G12" s="141"/>
      <c r="H12" s="124"/>
      <c r="I12" s="124"/>
      <c r="BA12" s="42"/>
      <c r="BB12" s="42"/>
      <c r="BC12" s="42"/>
      <c r="BD12" s="42"/>
      <c r="BE12" s="42"/>
    </row>
    <row r="13" spans="1:9" ht="13.5" thickBot="1">
      <c r="A13" s="81"/>
      <c r="B13" s="81"/>
      <c r="C13" s="81"/>
      <c r="D13" s="81"/>
      <c r="E13" s="81"/>
      <c r="F13" s="81"/>
      <c r="G13" s="81"/>
      <c r="H13" s="81"/>
      <c r="I13" s="81"/>
    </row>
    <row r="14" spans="1:9" ht="12.75">
      <c r="A14" s="75" t="s">
        <v>59</v>
      </c>
      <c r="B14" s="76"/>
      <c r="C14" s="76"/>
      <c r="D14" s="142"/>
      <c r="E14" s="143" t="s">
        <v>60</v>
      </c>
      <c r="F14" s="144" t="s">
        <v>61</v>
      </c>
      <c r="G14" s="145" t="s">
        <v>62</v>
      </c>
      <c r="H14" s="146"/>
      <c r="I14" s="147" t="s">
        <v>60</v>
      </c>
    </row>
    <row r="15" spans="1:53" ht="12.75">
      <c r="A15" s="66" t="s">
        <v>105</v>
      </c>
      <c r="B15" s="57"/>
      <c r="C15" s="57"/>
      <c r="D15" s="148"/>
      <c r="E15" s="149"/>
      <c r="F15" s="150"/>
      <c r="G15" s="151">
        <f>CHOOSE(BA15+1,HSV+PSV,HSV+PSV+Mont,HSV+PSV+Dodavka+Mont,HSV,PSV,Mont,Dodavka,Mont+Dodavka,0)</f>
        <v>0</v>
      </c>
      <c r="H15" s="152"/>
      <c r="I15" s="153">
        <f>E15+F15*G15/100</f>
        <v>0</v>
      </c>
      <c r="BA15">
        <v>0</v>
      </c>
    </row>
    <row r="16" spans="1:53" ht="12.75">
      <c r="A16" s="66" t="s">
        <v>106</v>
      </c>
      <c r="B16" s="57"/>
      <c r="C16" s="57"/>
      <c r="D16" s="148"/>
      <c r="E16" s="149"/>
      <c r="F16" s="150"/>
      <c r="G16" s="151">
        <f>CHOOSE(BA16+1,HSV+PSV,HSV+PSV+Mont,HSV+PSV+Dodavka+Mont,HSV,PSV,Mont,Dodavka,Mont+Dodavka,0)</f>
        <v>0</v>
      </c>
      <c r="H16" s="152"/>
      <c r="I16" s="153">
        <f>E16+F16*G16/100</f>
        <v>0</v>
      </c>
      <c r="BA16">
        <v>0</v>
      </c>
    </row>
    <row r="17" spans="1:53" ht="12.75">
      <c r="A17" s="66" t="s">
        <v>107</v>
      </c>
      <c r="B17" s="57"/>
      <c r="C17" s="57"/>
      <c r="D17" s="148"/>
      <c r="E17" s="149"/>
      <c r="F17" s="150"/>
      <c r="G17" s="151">
        <f>CHOOSE(BA17+1,HSV+PSV,HSV+PSV+Mont,HSV+PSV+Dodavka+Mont,HSV,PSV,Mont,Dodavka,Mont+Dodavka,0)</f>
        <v>0</v>
      </c>
      <c r="H17" s="152"/>
      <c r="I17" s="153">
        <f>E17+F17*G17/100</f>
        <v>0</v>
      </c>
      <c r="BA17">
        <v>0</v>
      </c>
    </row>
    <row r="18" spans="1:53" ht="12.75">
      <c r="A18" s="66" t="s">
        <v>108</v>
      </c>
      <c r="B18" s="57"/>
      <c r="C18" s="57"/>
      <c r="D18" s="148"/>
      <c r="E18" s="149"/>
      <c r="F18" s="150"/>
      <c r="G18" s="151">
        <f>CHOOSE(BA18+1,HSV+PSV,HSV+PSV+Mont,HSV+PSV+Dodavka+Mont,HSV,PSV,Mont,Dodavka,Mont+Dodavka,0)</f>
        <v>0</v>
      </c>
      <c r="H18" s="152"/>
      <c r="I18" s="153">
        <f>E18+F18*G18/100</f>
        <v>0</v>
      </c>
      <c r="BA18">
        <v>0</v>
      </c>
    </row>
    <row r="19" spans="1:53" ht="12.75">
      <c r="A19" s="66" t="s">
        <v>109</v>
      </c>
      <c r="B19" s="57"/>
      <c r="C19" s="57"/>
      <c r="D19" s="148"/>
      <c r="E19" s="149"/>
      <c r="F19" s="150"/>
      <c r="G19" s="151">
        <f>CHOOSE(BA19+1,HSV+PSV,HSV+PSV+Mont,HSV+PSV+Dodavka+Mont,HSV,PSV,Mont,Dodavka,Mont+Dodavka,0)</f>
        <v>0</v>
      </c>
      <c r="H19" s="152"/>
      <c r="I19" s="153">
        <f>E19+F19*G19/100</f>
        <v>0</v>
      </c>
      <c r="BA19">
        <v>1</v>
      </c>
    </row>
    <row r="20" spans="1:53" ht="12.75">
      <c r="A20" s="66" t="s">
        <v>110</v>
      </c>
      <c r="B20" s="57"/>
      <c r="C20" s="57"/>
      <c r="D20" s="148"/>
      <c r="E20" s="149"/>
      <c r="F20" s="150"/>
      <c r="G20" s="151">
        <f>CHOOSE(BA20+1,HSV+PSV,HSV+PSV+Mont,HSV+PSV+Dodavka+Mont,HSV,PSV,Mont,Dodavka,Mont+Dodavka,0)</f>
        <v>0</v>
      </c>
      <c r="H20" s="152"/>
      <c r="I20" s="153">
        <f>E20+F20*G20/100</f>
        <v>0</v>
      </c>
      <c r="BA20">
        <v>1</v>
      </c>
    </row>
    <row r="21" spans="1:53" ht="12.75">
      <c r="A21" s="66" t="s">
        <v>111</v>
      </c>
      <c r="B21" s="57"/>
      <c r="C21" s="57"/>
      <c r="D21" s="148"/>
      <c r="E21" s="149"/>
      <c r="F21" s="150"/>
      <c r="G21" s="151">
        <f>CHOOSE(BA21+1,HSV+PSV,HSV+PSV+Mont,HSV+PSV+Dodavka+Mont,HSV,PSV,Mont,Dodavka,Mont+Dodavka,0)</f>
        <v>0</v>
      </c>
      <c r="H21" s="152"/>
      <c r="I21" s="153">
        <f>E21+F21*G21/100</f>
        <v>0</v>
      </c>
      <c r="BA21">
        <v>2</v>
      </c>
    </row>
    <row r="22" spans="1:53" ht="12.75">
      <c r="A22" s="66" t="s">
        <v>112</v>
      </c>
      <c r="B22" s="57"/>
      <c r="C22" s="57"/>
      <c r="D22" s="148"/>
      <c r="E22" s="149"/>
      <c r="F22" s="150"/>
      <c r="G22" s="151">
        <f>CHOOSE(BA22+1,HSV+PSV,HSV+PSV+Mont,HSV+PSV+Dodavka+Mont,HSV,PSV,Mont,Dodavka,Mont+Dodavka,0)</f>
        <v>0</v>
      </c>
      <c r="H22" s="152"/>
      <c r="I22" s="153">
        <f>E22+F22*G22/100</f>
        <v>0</v>
      </c>
      <c r="BA22">
        <v>2</v>
      </c>
    </row>
    <row r="23" spans="1:9" ht="13.5" thickBot="1">
      <c r="A23" s="154"/>
      <c r="B23" s="155" t="s">
        <v>63</v>
      </c>
      <c r="C23" s="156"/>
      <c r="D23" s="157"/>
      <c r="E23" s="158"/>
      <c r="F23" s="159"/>
      <c r="G23" s="159"/>
      <c r="H23" s="160">
        <f>SUM(I15:I22)</f>
        <v>0</v>
      </c>
      <c r="I23" s="161"/>
    </row>
    <row r="25" spans="2:9" ht="12.75">
      <c r="B25" s="140"/>
      <c r="F25" s="162"/>
      <c r="G25" s="163"/>
      <c r="H25" s="163"/>
      <c r="I25" s="164"/>
    </row>
    <row r="26" spans="6:9" ht="12.75">
      <c r="F26" s="162"/>
      <c r="G26" s="163"/>
      <c r="H26" s="163"/>
      <c r="I26" s="164"/>
    </row>
    <row r="27" spans="6:9" ht="12.75">
      <c r="F27" s="162"/>
      <c r="G27" s="163"/>
      <c r="H27" s="163"/>
      <c r="I27" s="164"/>
    </row>
    <row r="28" spans="6:9" ht="12.75">
      <c r="F28" s="162"/>
      <c r="G28" s="163"/>
      <c r="H28" s="163"/>
      <c r="I28" s="164"/>
    </row>
    <row r="29" spans="6:9" ht="12.75">
      <c r="F29" s="162"/>
      <c r="G29" s="163"/>
      <c r="H29" s="163"/>
      <c r="I29" s="164"/>
    </row>
    <row r="30" spans="6:9" ht="12.75">
      <c r="F30" s="162"/>
      <c r="G30" s="163"/>
      <c r="H30" s="163"/>
      <c r="I30" s="164"/>
    </row>
    <row r="31" spans="6:9" ht="12.75"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93"/>
  <sheetViews>
    <sheetView showGridLines="0" showZeros="0" zoomScalePageLayoutView="0" workbookViewId="0" topLeftCell="A1">
      <selection activeCell="A20" sqref="A20:IV22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76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20151211 MŠ Brno, Vinařská 4</v>
      </c>
      <c r="D3" s="110"/>
      <c r="E3" s="171" t="s">
        <v>64</v>
      </c>
      <c r="F3" s="172">
        <f>Rekapitulace!H1</f>
        <v>0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1 Oprava střechy</v>
      </c>
      <c r="D4" s="118"/>
      <c r="E4" s="175">
        <f>Rekapitulace!G2</f>
        <v>0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80</v>
      </c>
      <c r="C7" s="187" t="s">
        <v>81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82</v>
      </c>
      <c r="C8" s="195" t="s">
        <v>83</v>
      </c>
      <c r="D8" s="196" t="s">
        <v>84</v>
      </c>
      <c r="E8" s="197">
        <v>1</v>
      </c>
      <c r="F8" s="197">
        <v>0</v>
      </c>
      <c r="G8" s="198">
        <f>E8*F8</f>
        <v>0</v>
      </c>
      <c r="O8" s="192">
        <v>2</v>
      </c>
      <c r="AA8" s="166">
        <v>12</v>
      </c>
      <c r="AB8" s="166">
        <v>0</v>
      </c>
      <c r="AC8" s="166">
        <v>5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12</v>
      </c>
      <c r="CB8" s="199">
        <v>0</v>
      </c>
      <c r="CZ8" s="166">
        <v>0</v>
      </c>
    </row>
    <row r="9" spans="1:104" ht="12.75">
      <c r="A9" s="193">
        <v>2</v>
      </c>
      <c r="B9" s="194" t="s">
        <v>85</v>
      </c>
      <c r="C9" s="195" t="s">
        <v>86</v>
      </c>
      <c r="D9" s="196" t="s">
        <v>84</v>
      </c>
      <c r="E9" s="197">
        <v>1</v>
      </c>
      <c r="F9" s="197">
        <v>0</v>
      </c>
      <c r="G9" s="198">
        <f>E9*F9</f>
        <v>0</v>
      </c>
      <c r="O9" s="192">
        <v>2</v>
      </c>
      <c r="AA9" s="166">
        <v>12</v>
      </c>
      <c r="AB9" s="166">
        <v>0</v>
      </c>
      <c r="AC9" s="166">
        <v>6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12</v>
      </c>
      <c r="CB9" s="199">
        <v>0</v>
      </c>
      <c r="CZ9" s="166">
        <v>0</v>
      </c>
    </row>
    <row r="10" spans="1:57" ht="12.75">
      <c r="A10" s="200"/>
      <c r="B10" s="201" t="s">
        <v>74</v>
      </c>
      <c r="C10" s="202" t="str">
        <f>CONCATENATE(B7," ",C7)</f>
        <v>0 Přípravné a pomocné práce</v>
      </c>
      <c r="D10" s="203"/>
      <c r="E10" s="204"/>
      <c r="F10" s="205"/>
      <c r="G10" s="206">
        <f>SUM(G7:G9)</f>
        <v>0</v>
      </c>
      <c r="O10" s="192">
        <v>4</v>
      </c>
      <c r="BA10" s="207">
        <f>SUM(BA7:BA9)</f>
        <v>0</v>
      </c>
      <c r="BB10" s="207">
        <f>SUM(BB7:BB9)</f>
        <v>0</v>
      </c>
      <c r="BC10" s="207">
        <f>SUM(BC7:BC9)</f>
        <v>0</v>
      </c>
      <c r="BD10" s="207">
        <f>SUM(BD7:BD9)</f>
        <v>0</v>
      </c>
      <c r="BE10" s="207">
        <f>SUM(BE7:BE9)</f>
        <v>0</v>
      </c>
    </row>
    <row r="11" spans="1:15" ht="12.75">
      <c r="A11" s="185" t="s">
        <v>72</v>
      </c>
      <c r="B11" s="186" t="s">
        <v>87</v>
      </c>
      <c r="C11" s="187" t="s">
        <v>88</v>
      </c>
      <c r="D11" s="188"/>
      <c r="E11" s="189"/>
      <c r="F11" s="189"/>
      <c r="G11" s="190"/>
      <c r="H11" s="191"/>
      <c r="I11" s="191"/>
      <c r="O11" s="192">
        <v>1</v>
      </c>
    </row>
    <row r="12" spans="1:104" ht="12.75">
      <c r="A12" s="193">
        <v>3</v>
      </c>
      <c r="B12" s="194" t="s">
        <v>89</v>
      </c>
      <c r="C12" s="195" t="s">
        <v>90</v>
      </c>
      <c r="D12" s="196" t="s">
        <v>84</v>
      </c>
      <c r="E12" s="197">
        <v>1</v>
      </c>
      <c r="F12" s="197">
        <v>0</v>
      </c>
      <c r="G12" s="198">
        <f>E12*F12</f>
        <v>0</v>
      </c>
      <c r="O12" s="192">
        <v>2</v>
      </c>
      <c r="AA12" s="166">
        <v>12</v>
      </c>
      <c r="AB12" s="166">
        <v>0</v>
      </c>
      <c r="AC12" s="166">
        <v>7</v>
      </c>
      <c r="AZ12" s="166">
        <v>1</v>
      </c>
      <c r="BA12" s="166">
        <f>IF(AZ12=1,G12,0)</f>
        <v>0</v>
      </c>
      <c r="BB12" s="166">
        <f>IF(AZ12=2,G12,0)</f>
        <v>0</v>
      </c>
      <c r="BC12" s="166">
        <f>IF(AZ12=3,G12,0)</f>
        <v>0</v>
      </c>
      <c r="BD12" s="166">
        <f>IF(AZ12=4,G12,0)</f>
        <v>0</v>
      </c>
      <c r="BE12" s="166">
        <f>IF(AZ12=5,G12,0)</f>
        <v>0</v>
      </c>
      <c r="CA12" s="199">
        <v>12</v>
      </c>
      <c r="CB12" s="199">
        <v>0</v>
      </c>
      <c r="CZ12" s="166">
        <v>0</v>
      </c>
    </row>
    <row r="13" spans="1:104" ht="12.75">
      <c r="A13" s="193">
        <v>4</v>
      </c>
      <c r="B13" s="194" t="s">
        <v>91</v>
      </c>
      <c r="C13" s="195" t="s">
        <v>92</v>
      </c>
      <c r="D13" s="196" t="s">
        <v>84</v>
      </c>
      <c r="E13" s="197">
        <v>1</v>
      </c>
      <c r="F13" s="197">
        <v>0</v>
      </c>
      <c r="G13" s="198">
        <f>E13*F13</f>
        <v>0</v>
      </c>
      <c r="O13" s="192">
        <v>2</v>
      </c>
      <c r="AA13" s="166">
        <v>12</v>
      </c>
      <c r="AB13" s="166">
        <v>0</v>
      </c>
      <c r="AC13" s="166">
        <v>8</v>
      </c>
      <c r="AZ13" s="166">
        <v>1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199">
        <v>12</v>
      </c>
      <c r="CB13" s="199">
        <v>0</v>
      </c>
      <c r="CZ13" s="166">
        <v>0</v>
      </c>
    </row>
    <row r="14" spans="1:57" ht="12.75">
      <c r="A14" s="200"/>
      <c r="B14" s="201" t="s">
        <v>74</v>
      </c>
      <c r="C14" s="202" t="str">
        <f>CONCATENATE(B11," ",C11)</f>
        <v>95 Dokončovací konstrukce na pozemních stavbách</v>
      </c>
      <c r="D14" s="203"/>
      <c r="E14" s="204"/>
      <c r="F14" s="205"/>
      <c r="G14" s="206">
        <f>SUM(G11:G13)</f>
        <v>0</v>
      </c>
      <c r="O14" s="192">
        <v>4</v>
      </c>
      <c r="BA14" s="207">
        <f>SUM(BA11:BA13)</f>
        <v>0</v>
      </c>
      <c r="BB14" s="207">
        <f>SUM(BB11:BB13)</f>
        <v>0</v>
      </c>
      <c r="BC14" s="207">
        <f>SUM(BC11:BC13)</f>
        <v>0</v>
      </c>
      <c r="BD14" s="207">
        <f>SUM(BD11:BD13)</f>
        <v>0</v>
      </c>
      <c r="BE14" s="207">
        <f>SUM(BE11:BE13)</f>
        <v>0</v>
      </c>
    </row>
    <row r="15" spans="1:15" ht="12.75">
      <c r="A15" s="185" t="s">
        <v>72</v>
      </c>
      <c r="B15" s="186" t="s">
        <v>93</v>
      </c>
      <c r="C15" s="187" t="s">
        <v>94</v>
      </c>
      <c r="D15" s="188"/>
      <c r="E15" s="189"/>
      <c r="F15" s="189"/>
      <c r="G15" s="190"/>
      <c r="H15" s="191"/>
      <c r="I15" s="191"/>
      <c r="O15" s="192">
        <v>1</v>
      </c>
    </row>
    <row r="16" spans="1:104" ht="22.5">
      <c r="A16" s="193">
        <v>5</v>
      </c>
      <c r="B16" s="194" t="s">
        <v>95</v>
      </c>
      <c r="C16" s="195" t="s">
        <v>96</v>
      </c>
      <c r="D16" s="196" t="s">
        <v>97</v>
      </c>
      <c r="E16" s="197">
        <v>141.9</v>
      </c>
      <c r="F16" s="197">
        <v>0</v>
      </c>
      <c r="G16" s="198">
        <f>E16*F16</f>
        <v>0</v>
      </c>
      <c r="O16" s="192">
        <v>2</v>
      </c>
      <c r="AA16" s="166">
        <v>1</v>
      </c>
      <c r="AB16" s="166">
        <v>7</v>
      </c>
      <c r="AC16" s="166">
        <v>7</v>
      </c>
      <c r="AZ16" s="166">
        <v>2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</v>
      </c>
      <c r="CB16" s="199">
        <v>7</v>
      </c>
      <c r="CZ16" s="166">
        <v>0.0107</v>
      </c>
    </row>
    <row r="17" spans="1:104" ht="22.5">
      <c r="A17" s="193">
        <v>6</v>
      </c>
      <c r="B17" s="194" t="s">
        <v>98</v>
      </c>
      <c r="C17" s="195" t="s">
        <v>99</v>
      </c>
      <c r="D17" s="196" t="s">
        <v>100</v>
      </c>
      <c r="E17" s="197">
        <v>15</v>
      </c>
      <c r="F17" s="197">
        <v>0</v>
      </c>
      <c r="G17" s="198">
        <f>E17*F17</f>
        <v>0</v>
      </c>
      <c r="O17" s="192">
        <v>2</v>
      </c>
      <c r="AA17" s="166">
        <v>1</v>
      </c>
      <c r="AB17" s="166">
        <v>7</v>
      </c>
      <c r="AC17" s="166">
        <v>7</v>
      </c>
      <c r="AZ17" s="166">
        <v>2</v>
      </c>
      <c r="BA17" s="166">
        <f>IF(AZ17=1,G17,0)</f>
        <v>0</v>
      </c>
      <c r="BB17" s="166">
        <f>IF(AZ17=2,G17,0)</f>
        <v>0</v>
      </c>
      <c r="BC17" s="166">
        <f>IF(AZ17=3,G17,0)</f>
        <v>0</v>
      </c>
      <c r="BD17" s="166">
        <f>IF(AZ17=4,G17,0)</f>
        <v>0</v>
      </c>
      <c r="BE17" s="166">
        <f>IF(AZ17=5,G17,0)</f>
        <v>0</v>
      </c>
      <c r="CA17" s="199">
        <v>1</v>
      </c>
      <c r="CB17" s="199">
        <v>7</v>
      </c>
      <c r="CZ17" s="166">
        <v>0.00939</v>
      </c>
    </row>
    <row r="18" spans="1:104" ht="22.5">
      <c r="A18" s="193">
        <v>7</v>
      </c>
      <c r="B18" s="194" t="s">
        <v>101</v>
      </c>
      <c r="C18" s="195" t="s">
        <v>102</v>
      </c>
      <c r="D18" s="196" t="s">
        <v>100</v>
      </c>
      <c r="E18" s="197">
        <v>3</v>
      </c>
      <c r="F18" s="197">
        <v>0</v>
      </c>
      <c r="G18" s="198">
        <f>E18*F18</f>
        <v>0</v>
      </c>
      <c r="O18" s="192">
        <v>2</v>
      </c>
      <c r="AA18" s="166">
        <v>1</v>
      </c>
      <c r="AB18" s="166">
        <v>7</v>
      </c>
      <c r="AC18" s="166">
        <v>7</v>
      </c>
      <c r="AZ18" s="166">
        <v>2</v>
      </c>
      <c r="BA18" s="166">
        <f>IF(AZ18=1,G18,0)</f>
        <v>0</v>
      </c>
      <c r="BB18" s="166">
        <f>IF(AZ18=2,G18,0)</f>
        <v>0</v>
      </c>
      <c r="BC18" s="166">
        <f>IF(AZ18=3,G18,0)</f>
        <v>0</v>
      </c>
      <c r="BD18" s="166">
        <f>IF(AZ18=4,G18,0)</f>
        <v>0</v>
      </c>
      <c r="BE18" s="166">
        <f>IF(AZ18=5,G18,0)</f>
        <v>0</v>
      </c>
      <c r="CA18" s="199">
        <v>1</v>
      </c>
      <c r="CB18" s="199">
        <v>7</v>
      </c>
      <c r="CZ18" s="166">
        <v>0.00233</v>
      </c>
    </row>
    <row r="19" spans="1:104" ht="12.75">
      <c r="A19" s="193">
        <v>8</v>
      </c>
      <c r="B19" s="194" t="s">
        <v>103</v>
      </c>
      <c r="C19" s="195" t="s">
        <v>104</v>
      </c>
      <c r="D19" s="196" t="s">
        <v>61</v>
      </c>
      <c r="E19" s="197"/>
      <c r="F19" s="197">
        <v>0</v>
      </c>
      <c r="G19" s="198">
        <f>E19*F19</f>
        <v>0</v>
      </c>
      <c r="O19" s="192">
        <v>2</v>
      </c>
      <c r="AA19" s="166">
        <v>7</v>
      </c>
      <c r="AB19" s="166">
        <v>1002</v>
      </c>
      <c r="AC19" s="166">
        <v>5</v>
      </c>
      <c r="AZ19" s="166">
        <v>2</v>
      </c>
      <c r="BA19" s="166">
        <f>IF(AZ19=1,G19,0)</f>
        <v>0</v>
      </c>
      <c r="BB19" s="166">
        <f>IF(AZ19=2,G19,0)</f>
        <v>0</v>
      </c>
      <c r="BC19" s="166">
        <f>IF(AZ19=3,G19,0)</f>
        <v>0</v>
      </c>
      <c r="BD19" s="166">
        <f>IF(AZ19=4,G19,0)</f>
        <v>0</v>
      </c>
      <c r="BE19" s="166">
        <f>IF(AZ19=5,G19,0)</f>
        <v>0</v>
      </c>
      <c r="CA19" s="199">
        <v>7</v>
      </c>
      <c r="CB19" s="199">
        <v>1002</v>
      </c>
      <c r="CZ19" s="166">
        <v>0</v>
      </c>
    </row>
    <row r="20" spans="1:57" ht="12.75">
      <c r="A20" s="200"/>
      <c r="B20" s="201" t="s">
        <v>74</v>
      </c>
      <c r="C20" s="202" t="str">
        <f>CONCATENATE(B15," ",C15)</f>
        <v>712 Živičné krytiny</v>
      </c>
      <c r="D20" s="203"/>
      <c r="E20" s="204"/>
      <c r="F20" s="205"/>
      <c r="G20" s="206">
        <f>SUM(G15:G19)</f>
        <v>0</v>
      </c>
      <c r="O20" s="192">
        <v>4</v>
      </c>
      <c r="BA20" s="207">
        <f>SUM(BA15:BA19)</f>
        <v>0</v>
      </c>
      <c r="BB20" s="207">
        <f>SUM(BB15:BB19)</f>
        <v>0</v>
      </c>
      <c r="BC20" s="207">
        <f>SUM(BC15:BC19)</f>
        <v>0</v>
      </c>
      <c r="BD20" s="207">
        <f>SUM(BD15:BD19)</f>
        <v>0</v>
      </c>
      <c r="BE20" s="207">
        <f>SUM(BE15:BE19)</f>
        <v>0</v>
      </c>
    </row>
    <row r="21" ht="12.75">
      <c r="E21" s="166"/>
    </row>
    <row r="22" ht="12.75">
      <c r="E22" s="166"/>
    </row>
    <row r="23" ht="12.75">
      <c r="E23" s="166"/>
    </row>
    <row r="24" ht="12.75">
      <c r="E24" s="166"/>
    </row>
    <row r="25" ht="12.75">
      <c r="E25" s="166"/>
    </row>
    <row r="26" ht="12.75">
      <c r="E26" s="166"/>
    </row>
    <row r="27" ht="12.75">
      <c r="E27" s="166"/>
    </row>
    <row r="28" ht="12.75">
      <c r="E28" s="166"/>
    </row>
    <row r="29" ht="12.75">
      <c r="E29" s="166"/>
    </row>
    <row r="30" ht="12.75">
      <c r="E30" s="166"/>
    </row>
    <row r="31" ht="12.75">
      <c r="E31" s="166"/>
    </row>
    <row r="32" ht="12.75">
      <c r="E32" s="166"/>
    </row>
    <row r="33" ht="12.75">
      <c r="E33" s="166"/>
    </row>
    <row r="34" ht="12.75">
      <c r="E34" s="166"/>
    </row>
    <row r="35" ht="12.75">
      <c r="E35" s="166"/>
    </row>
    <row r="36" ht="12.75">
      <c r="E36" s="166"/>
    </row>
    <row r="37" ht="12.75">
      <c r="E37" s="166"/>
    </row>
    <row r="38" ht="12.75">
      <c r="E38" s="166"/>
    </row>
    <row r="39" ht="12.75">
      <c r="E39" s="166"/>
    </row>
    <row r="40" ht="12.75">
      <c r="E40" s="166"/>
    </row>
    <row r="41" ht="12.75">
      <c r="E41" s="166"/>
    </row>
    <row r="42" ht="12.75">
      <c r="E42" s="166"/>
    </row>
    <row r="43" ht="12.75">
      <c r="E43" s="166"/>
    </row>
    <row r="44" spans="1:7" ht="12.75">
      <c r="A44" s="208"/>
      <c r="B44" s="208"/>
      <c r="C44" s="208"/>
      <c r="D44" s="208"/>
      <c r="E44" s="208"/>
      <c r="F44" s="208"/>
      <c r="G44" s="208"/>
    </row>
    <row r="45" spans="1:7" ht="12.75">
      <c r="A45" s="208"/>
      <c r="B45" s="208"/>
      <c r="C45" s="208"/>
      <c r="D45" s="208"/>
      <c r="E45" s="208"/>
      <c r="F45" s="208"/>
      <c r="G45" s="208"/>
    </row>
    <row r="46" spans="1:7" ht="12.75">
      <c r="A46" s="208"/>
      <c r="B46" s="208"/>
      <c r="C46" s="208"/>
      <c r="D46" s="208"/>
      <c r="E46" s="208"/>
      <c r="F46" s="208"/>
      <c r="G46" s="208"/>
    </row>
    <row r="47" spans="1:7" ht="12.75">
      <c r="A47" s="208"/>
      <c r="B47" s="208"/>
      <c r="C47" s="208"/>
      <c r="D47" s="208"/>
      <c r="E47" s="208"/>
      <c r="F47" s="208"/>
      <c r="G47" s="208"/>
    </row>
    <row r="48" ht="12.75">
      <c r="E48" s="166"/>
    </row>
    <row r="49" ht="12.75">
      <c r="E49" s="166"/>
    </row>
    <row r="50" ht="12.75">
      <c r="E50" s="166"/>
    </row>
    <row r="51" ht="12.75">
      <c r="E51" s="166"/>
    </row>
    <row r="52" ht="12.75">
      <c r="E52" s="166"/>
    </row>
    <row r="53" ht="12.75">
      <c r="E53" s="166"/>
    </row>
    <row r="54" ht="12.75">
      <c r="E54" s="166"/>
    </row>
    <row r="55" ht="12.75">
      <c r="E55" s="166"/>
    </row>
    <row r="56" ht="12.75">
      <c r="E56" s="166"/>
    </row>
    <row r="57" ht="12.75">
      <c r="E57" s="166"/>
    </row>
    <row r="58" ht="12.75">
      <c r="E58" s="166"/>
    </row>
    <row r="59" ht="12.75">
      <c r="E59" s="166"/>
    </row>
    <row r="60" ht="12.75">
      <c r="E60" s="166"/>
    </row>
    <row r="61" ht="12.75">
      <c r="E61" s="166"/>
    </row>
    <row r="62" ht="12.75">
      <c r="E62" s="166"/>
    </row>
    <row r="63" ht="12.75">
      <c r="E63" s="166"/>
    </row>
    <row r="64" ht="12.75">
      <c r="E64" s="166"/>
    </row>
    <row r="65" ht="12.75">
      <c r="E65" s="166"/>
    </row>
    <row r="66" ht="12.75">
      <c r="E66" s="166"/>
    </row>
    <row r="67" ht="12.75">
      <c r="E67" s="166"/>
    </row>
    <row r="68" ht="12.75">
      <c r="E68" s="166"/>
    </row>
    <row r="69" ht="12.75">
      <c r="E69" s="166"/>
    </row>
    <row r="70" ht="12.75">
      <c r="E70" s="166"/>
    </row>
    <row r="71" ht="12.75">
      <c r="E71" s="166"/>
    </row>
    <row r="72" ht="12.75">
      <c r="E72" s="166"/>
    </row>
    <row r="73" ht="12.75">
      <c r="E73" s="166"/>
    </row>
    <row r="74" ht="12.75">
      <c r="E74" s="166"/>
    </row>
    <row r="75" ht="12.75">
      <c r="E75" s="166"/>
    </row>
    <row r="76" ht="12.75">
      <c r="E76" s="166"/>
    </row>
    <row r="77" ht="12.75">
      <c r="E77" s="166"/>
    </row>
    <row r="78" ht="12.75">
      <c r="E78" s="166"/>
    </row>
    <row r="79" spans="1:2" ht="12.75">
      <c r="A79" s="209"/>
      <c r="B79" s="209"/>
    </row>
    <row r="80" spans="1:7" ht="12.75">
      <c r="A80" s="208"/>
      <c r="B80" s="208"/>
      <c r="C80" s="211"/>
      <c r="D80" s="211"/>
      <c r="E80" s="212"/>
      <c r="F80" s="211"/>
      <c r="G80" s="213"/>
    </row>
    <row r="81" spans="1:7" ht="12.75">
      <c r="A81" s="214"/>
      <c r="B81" s="214"/>
      <c r="C81" s="208"/>
      <c r="D81" s="208"/>
      <c r="E81" s="215"/>
      <c r="F81" s="208"/>
      <c r="G81" s="208"/>
    </row>
    <row r="82" spans="1:7" ht="12.75">
      <c r="A82" s="208"/>
      <c r="B82" s="208"/>
      <c r="C82" s="208"/>
      <c r="D82" s="208"/>
      <c r="E82" s="215"/>
      <c r="F82" s="208"/>
      <c r="G82" s="208"/>
    </row>
    <row r="83" spans="1:7" ht="12.75">
      <c r="A83" s="208"/>
      <c r="B83" s="208"/>
      <c r="C83" s="208"/>
      <c r="D83" s="208"/>
      <c r="E83" s="215"/>
      <c r="F83" s="208"/>
      <c r="G83" s="208"/>
    </row>
    <row r="84" spans="1:7" ht="12.75">
      <c r="A84" s="208"/>
      <c r="B84" s="208"/>
      <c r="C84" s="208"/>
      <c r="D84" s="208"/>
      <c r="E84" s="215"/>
      <c r="F84" s="208"/>
      <c r="G84" s="208"/>
    </row>
    <row r="85" spans="1:7" ht="12.75">
      <c r="A85" s="208"/>
      <c r="B85" s="208"/>
      <c r="C85" s="208"/>
      <c r="D85" s="208"/>
      <c r="E85" s="215"/>
      <c r="F85" s="208"/>
      <c r="G85" s="208"/>
    </row>
    <row r="86" spans="1:7" ht="12.75">
      <c r="A86" s="208"/>
      <c r="B86" s="208"/>
      <c r="C86" s="208"/>
      <c r="D86" s="208"/>
      <c r="E86" s="215"/>
      <c r="F86" s="208"/>
      <c r="G86" s="208"/>
    </row>
    <row r="87" spans="1:7" ht="12.75">
      <c r="A87" s="208"/>
      <c r="B87" s="208"/>
      <c r="C87" s="208"/>
      <c r="D87" s="208"/>
      <c r="E87" s="215"/>
      <c r="F87" s="208"/>
      <c r="G87" s="208"/>
    </row>
    <row r="88" spans="1:7" ht="12.75">
      <c r="A88" s="208"/>
      <c r="B88" s="208"/>
      <c r="C88" s="208"/>
      <c r="D88" s="208"/>
      <c r="E88" s="215"/>
      <c r="F88" s="208"/>
      <c r="G88" s="208"/>
    </row>
    <row r="89" spans="1:7" ht="12.75">
      <c r="A89" s="208"/>
      <c r="B89" s="208"/>
      <c r="C89" s="208"/>
      <c r="D89" s="208"/>
      <c r="E89" s="215"/>
      <c r="F89" s="208"/>
      <c r="G89" s="208"/>
    </row>
    <row r="90" spans="1:7" ht="12.75">
      <c r="A90" s="208"/>
      <c r="B90" s="208"/>
      <c r="C90" s="208"/>
      <c r="D90" s="208"/>
      <c r="E90" s="215"/>
      <c r="F90" s="208"/>
      <c r="G90" s="208"/>
    </row>
    <row r="91" spans="1:7" ht="12.75">
      <c r="A91" s="208"/>
      <c r="B91" s="208"/>
      <c r="C91" s="208"/>
      <c r="D91" s="208"/>
      <c r="E91" s="215"/>
      <c r="F91" s="208"/>
      <c r="G91" s="208"/>
    </row>
    <row r="92" spans="1:7" ht="12.75">
      <c r="A92" s="208"/>
      <c r="B92" s="208"/>
      <c r="C92" s="208"/>
      <c r="D92" s="208"/>
      <c r="E92" s="215"/>
      <c r="F92" s="208"/>
      <c r="G92" s="208"/>
    </row>
    <row r="93" spans="1:7" ht="12.75">
      <c r="A93" s="208"/>
      <c r="B93" s="208"/>
      <c r="C93" s="208"/>
      <c r="D93" s="208"/>
      <c r="E93" s="215"/>
      <c r="F93" s="208"/>
      <c r="G93" s="20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2015-12-13T20:01:20Z</dcterms:created>
  <dcterms:modified xsi:type="dcterms:W3CDTF">2015-12-13T20:01:57Z</dcterms:modified>
  <cp:category/>
  <cp:version/>
  <cp:contentType/>
  <cp:contentStatus/>
</cp:coreProperties>
</file>