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495" windowWidth="17955" windowHeight="115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'Položky'!$A$1:$G$118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91029"/>
  <extLst/>
</workbook>
</file>

<file path=xl/sharedStrings.xml><?xml version="1.0" encoding="utf-8"?>
<sst xmlns="http://schemas.openxmlformats.org/spreadsheetml/2006/main" count="392" uniqueCount="259">
  <si>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</si>
  <si>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</si>
  <si>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</si>
  <si>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</si>
  <si>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</si>
  <si>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</si>
  <si>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</si>
  <si>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</si>
  <si>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</si>
  <si>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</si>
  <si>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</si>
  <si>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</si>
  <si>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</si>
  <si>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</si>
  <si>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</si>
  <si>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</si>
  <si>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</si>
  <si>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</si>
  <si>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</si>
  <si>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</si>
  <si>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</si>
  <si>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</si>
  <si>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</si>
  <si>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</si>
  <si>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</si>
  <si>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</si>
  <si>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</si>
  <si>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</si>
  <si>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</si>
  <si>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</si>
  <si>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</si>
  <si>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</si>
  <si>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</si>
  <si>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</si>
  <si>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</si>
  <si>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</si>
  <si>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</si>
  <si>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</si>
  <si>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</si>
  <si>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</si>
  <si>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</si>
  <si>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</si>
  <si>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</si>
  <si>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</si>
  <si>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</si>
  <si>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</si>
  <si>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</si>
  <si>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</si>
  <si>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</si>
  <si>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</si>
  <si>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</si>
  <si>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</si>
  <si>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</si>
  <si>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</si>
  <si>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</si>
  <si>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Název VRN</t>
  </si>
  <si>
    <t>Kč</t>
  </si>
  <si>
    <t>%</t>
  </si>
  <si>
    <t>Základna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</si>
  <si>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</si>
  <si>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</si>
  <si>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</si>
  <si>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</si>
  <si>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</si>
  <si>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</si>
  <si>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</si>
  <si>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</si>
  <si>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</si>
  <si>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</si>
  <si>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</si>
  <si>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</si>
  <si>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</si>
  <si>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</si>
  <si>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N507/05/22</t>
  </si>
  <si>
    <t>Tomešova Brno-parčík vyhlídka</t>
  </si>
  <si>
    <t>SO 02</t>
  </si>
  <si>
    <t>úpravy terenu- stavební část</t>
  </si>
  <si>
    <t>SO 02-úpravy terenu,stavební část</t>
  </si>
  <si>
    <t>0</t>
  </si>
  <si>
    <t>Přípravné a pomocné práce</t>
  </si>
  <si>
    <t>110001112R00</t>
  </si>
  <si>
    <t>Vytyčení inženýrských sítí v upravovaných částech a dotčeného okolí před zahájením prací</t>
  </si>
  <si>
    <t>kpl</t>
  </si>
  <si>
    <t>110001113R00</t>
  </si>
  <si>
    <t>Výškové zaměření současných rozhodujících výškových úrovní</t>
  </si>
  <si>
    <t>121101101R00</t>
  </si>
  <si>
    <t>Sejmutí ornice s přemístěním do 50 m v prostoru hřiště</t>
  </si>
  <si>
    <t>m3</t>
  </si>
  <si>
    <t>tl.vrstvy 200 mm:1032*0,2</t>
  </si>
  <si>
    <t>workoutová plocha tl.140 mm:40*0,14</t>
  </si>
  <si>
    <t>plocha pod česaný beton tl.250 mm:16*0,25</t>
  </si>
  <si>
    <t>121101104RR1</t>
  </si>
  <si>
    <t>Vytřídění ornice,odstranění travních drnů pro další použití v terenu s přemístěním do 50 m</t>
  </si>
  <si>
    <t>nepoužitelná zemina se odvezena skládku cca 15m3:1088-15</t>
  </si>
  <si>
    <t>uložit na deponii pro zpětné použití:</t>
  </si>
  <si>
    <t>122201102R00</t>
  </si>
  <si>
    <t>Odkopávky nezapažené v hor. 3 do 1000 m3 v prostoru maltové pěšiny</t>
  </si>
  <si>
    <t>úprava svahu v prostorách budoucích venkovních :48</t>
  </si>
  <si>
    <t>schodů - strojně:</t>
  </si>
  <si>
    <t>162201102R00</t>
  </si>
  <si>
    <t xml:space="preserve">Vodorovné přemístění výkopku z hor.1-4 do 50 m </t>
  </si>
  <si>
    <t>48+8</t>
  </si>
  <si>
    <t>ornice:216</t>
  </si>
  <si>
    <t>162701105R00</t>
  </si>
  <si>
    <t xml:space="preserve">Vodorovné přemístění výkopku z hor.1-4 do 10000 m </t>
  </si>
  <si>
    <t>výkop pro mlatovou plochu:48+15</t>
  </si>
  <si>
    <t>167151101R00</t>
  </si>
  <si>
    <t xml:space="preserve">Naložení výkopku strojně hor tř.1-4 </t>
  </si>
  <si>
    <t>171204111R00</t>
  </si>
  <si>
    <t xml:space="preserve">Ulozeni sypaniny bez zhut na skl,vč.poplatku </t>
  </si>
  <si>
    <t>181301102R00</t>
  </si>
  <si>
    <t>Rozprostření ornice, rovina, tl. 10-15 cm,do 500m2 směs ornice a písku v poměru 50/50%</t>
  </si>
  <si>
    <t>m2</t>
  </si>
  <si>
    <t>průběžně hutněno:924</t>
  </si>
  <si>
    <t>182001131R00</t>
  </si>
  <si>
    <t>Plošná úprava terénu, nerovnosti do 20 cm v rovině použití původní vytříděné zeminy</t>
  </si>
  <si>
    <t>vyrovnání terenních nerovností v blízkém okolí:532</t>
  </si>
  <si>
    <t>cca 106,4m3:</t>
  </si>
  <si>
    <t>travní drny a přebytečná zemina:</t>
  </si>
  <si>
    <t>182001134R00</t>
  </si>
  <si>
    <t>Plošná úprava terénu, nerovnosti do 30 cm v rovině v prostoru víceúčelového hřiště</t>
  </si>
  <si>
    <t>tl.50-300mm:473</t>
  </si>
  <si>
    <t>561121111R00</t>
  </si>
  <si>
    <t xml:space="preserve">Hutnění  podkladní vrstvy na 30MPa </t>
  </si>
  <si>
    <t>16</t>
  </si>
  <si>
    <t>Přemístění výkopku</t>
  </si>
  <si>
    <t>111104111R00</t>
  </si>
  <si>
    <t>Pokosení trávníku rovina , odvoz 20 km 2x pokos</t>
  </si>
  <si>
    <t>924*2</t>
  </si>
  <si>
    <t>180404111R00</t>
  </si>
  <si>
    <t>Založení hřišťového trávníku výsevem na ornici (směs ornice s pískem v poměru 50/50%</t>
  </si>
  <si>
    <t>183403153R00</t>
  </si>
  <si>
    <t xml:space="preserve">Obdělání půdy hrabáním, v rovině a svahu 1:5 </t>
  </si>
  <si>
    <t>183403161R00</t>
  </si>
  <si>
    <t xml:space="preserve">Obdělání půdy válením, v rovině a svahu 1:5 </t>
  </si>
  <si>
    <t>00572440</t>
  </si>
  <si>
    <t>Směs travní hřištní III. - vysoká zátěž PROFI</t>
  </si>
  <si>
    <t>kg</t>
  </si>
  <si>
    <t>924*0,075*1,1</t>
  </si>
  <si>
    <t>2</t>
  </si>
  <si>
    <t>Základy a zvláštní zakládání</t>
  </si>
  <si>
    <t>273321611R0W</t>
  </si>
  <si>
    <t>Česaný beton-úprava povrchu C 30/37 (B 37) pro osazení mobiliář.prvků</t>
  </si>
  <si>
    <t>tl.150 mm:15,5*0,15</t>
  </si>
  <si>
    <t>273351215R00</t>
  </si>
  <si>
    <t xml:space="preserve">Bednění stěn +trojúhelníkový hranolek - zřízení </t>
  </si>
  <si>
    <t>hranolek 2x2 cm:</t>
  </si>
  <si>
    <t>výška bednění 150 mm:29</t>
  </si>
  <si>
    <t>273351216R00</t>
  </si>
  <si>
    <t xml:space="preserve">Bednění stěn  - odstranění </t>
  </si>
  <si>
    <t>273361921RT4</t>
  </si>
  <si>
    <t>Výztuž základových desek ze svařovaných sítí svařovanou sítí - drát 6,0  oka 100/100</t>
  </si>
  <si>
    <t>t</t>
  </si>
  <si>
    <t>15,5*0,004*1,05</t>
  </si>
  <si>
    <t>46</t>
  </si>
  <si>
    <t>Zpevněné plochy</t>
  </si>
  <si>
    <t>nezatříděno</t>
  </si>
  <si>
    <t>Litá prýžová štěpka tl.40mm (dodávka a uložení)</t>
  </si>
  <si>
    <t>workoutová plocha:40</t>
  </si>
  <si>
    <t>174101102R00</t>
  </si>
  <si>
    <t>Zásyp ruční se zhutněním-zpětné dosypy, rozprostření v prostoru hřiště(podklad)</t>
  </si>
  <si>
    <t>464571115R00</t>
  </si>
  <si>
    <t xml:space="preserve">mlatová plocha  na podkladu štěrkodrti tl.180 mm </t>
  </si>
  <si>
    <t>Kpl.:95,1</t>
  </si>
  <si>
    <t>česaný beton:15,5</t>
  </si>
  <si>
    <t>workout.plocha:40</t>
  </si>
  <si>
    <t>564721110R0R</t>
  </si>
  <si>
    <t>Podklad z kameniva drceného vel. 4-8 mm,tl. 4cm Prosívka</t>
  </si>
  <si>
    <t>564721112R0T</t>
  </si>
  <si>
    <t>Podklad pro zpevnění z kameniva drceného 0 - 4 mm tl.10 mm</t>
  </si>
  <si>
    <t>564722111RK8</t>
  </si>
  <si>
    <t xml:space="preserve">Podklad z kam.drceného 32-63 s výplň.kamen. 8 cm </t>
  </si>
  <si>
    <t>564791111R00</t>
  </si>
  <si>
    <t xml:space="preserve">Podklad pro zpevnění z kameniva drceného 0 - 63 mm </t>
  </si>
  <si>
    <t>105 m2:105*0,08</t>
  </si>
  <si>
    <t>564801111R00</t>
  </si>
  <si>
    <t>Podklad ze štěrkodrti po zhutnění tloušťky do 3 cm (schody)</t>
  </si>
  <si>
    <t>vyrovnávací pískové lože tl.2 - 3 cm:14</t>
  </si>
  <si>
    <t>564831111R00</t>
  </si>
  <si>
    <t xml:space="preserve">Podklad ze štěrkodrti po zhutnění tloušťky 10 cm </t>
  </si>
  <si>
    <t>plocha pod česaný beton:15,5</t>
  </si>
  <si>
    <t>103643001</t>
  </si>
  <si>
    <t>Ornice upravená s pískem 50/50% vč dopravy</t>
  </si>
  <si>
    <t>69366055</t>
  </si>
  <si>
    <t>Dodávka a uložení separační GEOTEX  300 g/m2</t>
  </si>
  <si>
    <t>40*2*1,15</t>
  </si>
  <si>
    <t>95</t>
  </si>
  <si>
    <t>Dokončovací konstrukce na pozemních stavbách</t>
  </si>
  <si>
    <t>952901411R0R</t>
  </si>
  <si>
    <t>Vyčištění ostatních ploch od zbytků a obalů, úklid po ukončení prací vč.přístupových cest</t>
  </si>
  <si>
    <t>99</t>
  </si>
  <si>
    <t>Staveništní přesun hmot</t>
  </si>
  <si>
    <t>998222012R00</t>
  </si>
  <si>
    <t xml:space="preserve">Přesun hmot, zpevněné plochy, kryt z kameniva </t>
  </si>
  <si>
    <t>998231311R00</t>
  </si>
  <si>
    <t xml:space="preserve">Přesun hmot pro sadovnické a krajin. úpravy do 5km </t>
  </si>
  <si>
    <t>762</t>
  </si>
  <si>
    <t>Konstrukce tesařské</t>
  </si>
  <si>
    <t>433121123R00</t>
  </si>
  <si>
    <t>Osazování schodnic z akát trámů 150/160mm délka 2000 mm</t>
  </si>
  <si>
    <t>kus</t>
  </si>
  <si>
    <t>pomocí tesařských skob vč dodávky :36</t>
  </si>
  <si>
    <t>440361521R00</t>
  </si>
  <si>
    <t>Třmínky z betonářskou ocelí 11 375 vč osazení pomocí chemické malty</t>
  </si>
  <si>
    <t>R 10 dl.330 mm:(0,33*72*0,00062)*1,1</t>
  </si>
  <si>
    <t>762911111R00</t>
  </si>
  <si>
    <t>Impregnace řeziva máčením nebo nátěrem proti hnilobě a dřevokaznému hmyzu</t>
  </si>
  <si>
    <t>160,56+23,6544+44,64</t>
  </si>
  <si>
    <t>762952103U00</t>
  </si>
  <si>
    <t>lemovací prkno 30/150 mm akát vč.osazení</t>
  </si>
  <si>
    <t>m</t>
  </si>
  <si>
    <t>762952104U00</t>
  </si>
  <si>
    <t xml:space="preserve">dřevěné ukotvovací kolíky akát  50/30/330 mm </t>
  </si>
  <si>
    <t>60513201022</t>
  </si>
  <si>
    <t>Hranol 160x150 akát délka 2000mm</t>
  </si>
  <si>
    <t>pro venkovní schody do pískového lože -36 ks:(0,16*0,15*2)*36</t>
  </si>
  <si>
    <t>998762202R00</t>
  </si>
  <si>
    <t xml:space="preserve">Přesun hmot pro tesařské konstrukce, výšky do 12 m </t>
  </si>
  <si>
    <t>767</t>
  </si>
  <si>
    <t>Konstrukce zámečnické</t>
  </si>
  <si>
    <t>767 sub.01</t>
  </si>
  <si>
    <t>Lavice s opěradlem  /160x50 cm/ akátové dřevo vč.osazení a spodní stavby</t>
  </si>
  <si>
    <t>767 sub.02</t>
  </si>
  <si>
    <t xml:space="preserve">Gril point (typový výrobek-) vč osazení </t>
  </si>
  <si>
    <t>767 sub.03</t>
  </si>
  <si>
    <t>Typový odpadkový koš-dodávika vč osazení a vč.spodní stavby</t>
  </si>
  <si>
    <t>767 sub.04</t>
  </si>
  <si>
    <t>Dodávka a osazení venkovního stolu /160x80 cm/ vč.osazení a spodní stavby(akátové dřevo)</t>
  </si>
  <si>
    <t>767 sub.05</t>
  </si>
  <si>
    <t>Dlouhá lavice bez opěradla /300x50 cm/-akát.dřevo vč.osazení a spodní stavby</t>
  </si>
  <si>
    <t>767 sub.06</t>
  </si>
  <si>
    <t>Kamenné ohniště (nepravidelná kamenná dlažba) vč. spodní stavby</t>
  </si>
  <si>
    <t>cca 5m2:1</t>
  </si>
  <si>
    <t>767 sub.07</t>
  </si>
  <si>
    <t>Vybavení workoutu -Monkeybar dodávka a osazení</t>
  </si>
  <si>
    <t>767 sub.08</t>
  </si>
  <si>
    <t xml:space="preserve">Dtto - Žebřiny dodávka a osazení </t>
  </si>
  <si>
    <t>767 sub.09</t>
  </si>
  <si>
    <t xml:space="preserve">Dtto - Bradla - dodávka a osazení </t>
  </si>
  <si>
    <t>767 sub.10</t>
  </si>
  <si>
    <t>Fotbalové branky 300x200 cm,pevně osazené-dodávka a montáž vč.spodní stavby</t>
  </si>
  <si>
    <t>767 sub.11</t>
  </si>
  <si>
    <t xml:space="preserve">Doprava mobiliář.prvků </t>
  </si>
  <si>
    <t>998767201R00</t>
  </si>
  <si>
    <t xml:space="preserve">Přesun hmot pro zámečnické konstr.,-mobiliář </t>
  </si>
  <si>
    <t>D96</t>
  </si>
  <si>
    <t>Přesuny suti a vybouraných hmot</t>
  </si>
  <si>
    <t>Zbytkový materiál,kontejnery z dodávek,obaly a ostatní odp.materiál</t>
  </si>
  <si>
    <t>vedlejší náklady</t>
  </si>
  <si>
    <t>zařízení staveniště,provoz a likvidace</t>
  </si>
  <si>
    <t>Zábory,ochrana území prací.poplatky</t>
  </si>
  <si>
    <t>Inženýrská a koordinační činnost</t>
  </si>
  <si>
    <t>ostatní náklady</t>
  </si>
  <si>
    <t>Vyhotovení dokumentace skut.provedení</t>
  </si>
  <si>
    <t>Geodet.práce</t>
  </si>
  <si>
    <t>MČ Brno - střed</t>
  </si>
  <si>
    <t>ing.Ivan Zbořil</t>
  </si>
  <si>
    <t>Vedlejší a ostatní náklady</t>
  </si>
  <si>
    <t>Vedlejší a ostatní náklady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</si>
</sst>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1" xfId="0" applyFont="1" applyBorder="1"/>
    <xf numFmtId="0" fontId="1" fillId="0" borderId="32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165" fontId="1" fillId="0" borderId="37" xfId="0" applyNumberFormat="1" applyFont="1" applyBorder="1" applyAlignment="1">
      <alignment horizontal="right"/>
    </xf>
    <xf numFmtId="0" fontId="1" fillId="0" borderId="37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38" xfId="0" applyFont="1" applyFill="1" applyBorder="1"/>
    <xf numFmtId="0" fontId="6" fillId="2" borderId="39" xfId="0" applyFont="1" applyFill="1" applyBorder="1"/>
    <xf numFmtId="0" fontId="6" fillId="2" borderId="28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2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0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0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38" xfId="0" applyFont="1" applyFill="1" applyBorder="1"/>
    <xf numFmtId="0" fontId="3" fillId="2" borderId="39" xfId="0" applyFont="1" applyFill="1" applyBorder="1"/>
    <xf numFmtId="0" fontId="1" fillId="2" borderId="39" xfId="0" applyFont="1" applyFill="1" applyBorder="1"/>
    <xf numFmtId="4" fontId="1" fillId="2" borderId="48" xfId="0" applyNumberFormat="1" applyFont="1" applyFill="1" applyBorder="1"/>
    <xf numFmtId="4" fontId="1" fillId="2" borderId="38" xfId="0" applyNumberFormat="1" applyFont="1" applyFill="1" applyBorder="1"/>
    <xf numFmtId="4" fontId="1" fillId="2" borderId="3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1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3" fillId="0" borderId="26" xfId="0" applyFont="1" applyBorder="1"/>
    <xf numFmtId="0" fontId="3" fillId="0" borderId="2" xfId="0" applyFont="1" applyBorder="1"/>
    <xf numFmtId="0" fontId="3" fillId="0" borderId="38" xfId="0" applyFont="1" applyBorder="1"/>
    <xf numFmtId="3" fontId="3" fillId="0" borderId="39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3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4">
      <selection activeCell="G23" sqref="G23"/>
    </sheetView>
  </sheetViews>
  <sheetFormatPr defaultColWidth="8.87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375" style="0" customWidth="1"/>
    <col min="5" max="5" width="13.375" style="0" customWidth="1"/>
    <col min="6" max="6" width="16.375" style="0" customWidth="1"/>
    <col min="7" max="7" width="15.25390625" style="0" customWidth="1"/>
  </cols>
  <sheetData>
    <row r="1" spans="1:7" ht="24.75" customHeight="1" thickBot="1">
      <c r="A1" s="1" t="s">
        <v>71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N507/05/22</v>
      </c>
      <c r="D2" s="5" t="str">
        <f>Rekapitulace!G2</f>
        <v>SO 02-úpravy terenu,stavební část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75</v>
      </c>
      <c r="B5" s="16"/>
      <c r="C5" s="17" t="s">
        <v>76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73</v>
      </c>
      <c r="B7" s="24"/>
      <c r="C7" s="25" t="s">
        <v>74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3" t="s">
        <v>256</v>
      </c>
      <c r="D8" s="203"/>
      <c r="E8" s="204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3" t="str">
        <f>Projektant</f>
        <v>ing.Ivan Zbořil</v>
      </c>
      <c r="D9" s="203"/>
      <c r="E9" s="204"/>
      <c r="F9" s="11"/>
      <c r="G9" s="33"/>
      <c r="H9" s="34"/>
    </row>
    <row r="10" spans="1:8" ht="12.75">
      <c r="A10" s="28" t="s">
        <v>14</v>
      </c>
      <c r="B10" s="11"/>
      <c r="C10" s="203" t="s">
        <v>255</v>
      </c>
      <c r="D10" s="203"/>
      <c r="E10" s="203"/>
      <c r="F10" s="35"/>
      <c r="G10" s="36"/>
      <c r="H10" s="37"/>
    </row>
    <row r="11" spans="1:57" ht="13.5" customHeight="1">
      <c r="A11" s="28" t="s">
        <v>15</v>
      </c>
      <c r="B11" s="11"/>
      <c r="C11" s="203"/>
      <c r="D11" s="203"/>
      <c r="E11" s="203"/>
      <c r="F11" s="38" t="s">
        <v>16</v>
      </c>
      <c r="G11" s="39" t="s">
        <v>73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257</v>
      </c>
      <c r="E14" s="52"/>
      <c r="F14" s="52"/>
      <c r="G14" s="50"/>
    </row>
    <row r="15" spans="1:7" ht="15.95" customHeight="1">
      <c r="A15" s="53"/>
      <c r="B15" s="54" t="s">
        <v>21</v>
      </c>
      <c r="C15" s="55">
        <f>HSV</f>
        <v>0</v>
      </c>
      <c r="D15" s="199" t="str">
        <f>Rekapitulace!A22</f>
        <v>vedlejší náklady</v>
      </c>
      <c r="E15" s="56"/>
      <c r="F15" s="57"/>
      <c r="G15" s="55">
        <f>Rekapitulace!I22</f>
        <v>0</v>
      </c>
    </row>
    <row r="16" spans="1:7" ht="15.95" customHeight="1">
      <c r="A16" s="53" t="s">
        <v>22</v>
      </c>
      <c r="B16" s="54" t="s">
        <v>23</v>
      </c>
      <c r="C16" s="55">
        <f>PSV</f>
        <v>0</v>
      </c>
      <c r="D16" s="8" t="str">
        <f>Rekapitulace!A23</f>
        <v>zařízení staveniště,provoz a likvidace</v>
      </c>
      <c r="E16" s="58"/>
      <c r="F16" s="59"/>
      <c r="G16" s="55">
        <f>Rekapitulace!I23</f>
        <v>0</v>
      </c>
    </row>
    <row r="17" spans="1:7" ht="15.95" customHeight="1">
      <c r="A17" s="53" t="s">
        <v>24</v>
      </c>
      <c r="B17" s="54" t="s">
        <v>25</v>
      </c>
      <c r="C17" s="55">
        <f>Mont</f>
        <v>0</v>
      </c>
      <c r="D17" s="8" t="str">
        <f>Rekapitulace!A24</f>
        <v>Zábory,ochrana území prací.poplatky</v>
      </c>
      <c r="E17" s="58"/>
      <c r="F17" s="59"/>
      <c r="G17" s="55">
        <f>Rekapitulace!I24</f>
        <v>0</v>
      </c>
    </row>
    <row r="18" spans="1:7" ht="15.95" customHeight="1">
      <c r="A18" s="60" t="s">
        <v>26</v>
      </c>
      <c r="B18" s="61" t="s">
        <v>27</v>
      </c>
      <c r="C18" s="55">
        <f>Dodavka</f>
        <v>0</v>
      </c>
      <c r="D18" s="8" t="str">
        <f>Rekapitulace!A25</f>
        <v>Inženýrská a koordinační činnost</v>
      </c>
      <c r="E18" s="58"/>
      <c r="F18" s="59"/>
      <c r="G18" s="55">
        <f>Rekapitulace!I25</f>
        <v>0</v>
      </c>
    </row>
    <row r="19" spans="1:7" ht="15.95" customHeight="1">
      <c r="A19" s="62" t="s">
        <v>28</v>
      </c>
      <c r="B19" s="54"/>
      <c r="C19" s="55">
        <f>SUM(C15:C18)</f>
        <v>0</v>
      </c>
      <c r="D19" s="13" t="str">
        <f>Rekapitulace!A26</f>
        <v>ostatní náklady</v>
      </c>
      <c r="E19" s="58"/>
      <c r="F19" s="59"/>
      <c r="G19" s="55">
        <f>Rekapitulace!I26</f>
        <v>0</v>
      </c>
    </row>
    <row r="20" spans="1:7" ht="15.95" customHeight="1">
      <c r="A20" s="62"/>
      <c r="B20" s="54"/>
      <c r="C20" s="55"/>
      <c r="D20" s="8" t="str">
        <f>Rekapitulace!A27</f>
        <v>Vyhotovení dokumentace skut.provedení</v>
      </c>
      <c r="E20" s="58"/>
      <c r="F20" s="59"/>
      <c r="G20" s="55">
        <f>Rekapitulace!I27</f>
        <v>0</v>
      </c>
    </row>
    <row r="21" spans="1:7" ht="15.95" customHeight="1">
      <c r="A21" s="62" t="s">
        <v>29</v>
      </c>
      <c r="B21" s="54"/>
      <c r="C21" s="55">
        <f>HZS</f>
        <v>0</v>
      </c>
      <c r="D21" s="8" t="str">
        <f>Rekapitulace!A28</f>
        <v>Geodet.práce</v>
      </c>
      <c r="E21" s="58"/>
      <c r="F21" s="59"/>
      <c r="G21" s="55">
        <f>Rekapitulace!I28</f>
        <v>0</v>
      </c>
    </row>
    <row r="22" spans="1:7" ht="15.95" customHeight="1">
      <c r="A22" s="63" t="s">
        <v>30</v>
      </c>
      <c r="B22" s="64"/>
      <c r="C22" s="55">
        <f>C19+C21</f>
        <v>0</v>
      </c>
      <c r="D22" s="8"/>
      <c r="E22" s="58"/>
      <c r="F22" s="59"/>
      <c r="G22" s="55"/>
    </row>
    <row r="23" spans="1:7" ht="15.95" customHeight="1" thickBot="1">
      <c r="A23" s="206" t="s">
        <v>31</v>
      </c>
      <c r="B23" s="207"/>
      <c r="C23" s="65">
        <f>C22+G23</f>
        <v>0</v>
      </c>
      <c r="D23" s="200" t="s">
        <v>257</v>
      </c>
      <c r="E23" s="201"/>
      <c r="F23" s="66"/>
      <c r="G23" s="55">
        <f>VRN</f>
        <v>0</v>
      </c>
    </row>
    <row r="24" spans="1:7" ht="12.75">
      <c r="A24" s="67" t="s">
        <v>32</v>
      </c>
      <c r="B24" s="68"/>
      <c r="C24" s="69"/>
      <c r="D24" s="68" t="s">
        <v>33</v>
      </c>
      <c r="E24" s="68"/>
      <c r="F24" s="70" t="s">
        <v>34</v>
      </c>
      <c r="G24" s="71"/>
    </row>
    <row r="25" spans="1:7" ht="12.75">
      <c r="A25" s="63" t="s">
        <v>35</v>
      </c>
      <c r="B25" s="64"/>
      <c r="C25" s="72"/>
      <c r="D25" s="64" t="s">
        <v>35</v>
      </c>
      <c r="E25" s="73"/>
      <c r="F25" s="74" t="s">
        <v>35</v>
      </c>
      <c r="G25" s="75"/>
    </row>
    <row r="26" spans="1:7" ht="37.5" customHeight="1">
      <c r="A26" s="63" t="s">
        <v>36</v>
      </c>
      <c r="B26" s="76"/>
      <c r="C26" s="72"/>
      <c r="D26" s="64" t="s">
        <v>36</v>
      </c>
      <c r="E26" s="73"/>
      <c r="F26" s="74" t="s">
        <v>36</v>
      </c>
      <c r="G26" s="75"/>
    </row>
    <row r="27" spans="1:7" ht="12.75">
      <c r="A27" s="63"/>
      <c r="B27" s="77"/>
      <c r="C27" s="72"/>
      <c r="D27" s="64"/>
      <c r="E27" s="73"/>
      <c r="F27" s="74"/>
      <c r="G27" s="75"/>
    </row>
    <row r="28" spans="1:7" ht="12.75">
      <c r="A28" s="63" t="s">
        <v>37</v>
      </c>
      <c r="B28" s="64"/>
      <c r="C28" s="72"/>
      <c r="D28" s="74" t="s">
        <v>38</v>
      </c>
      <c r="E28" s="72"/>
      <c r="F28" s="78" t="s">
        <v>38</v>
      </c>
      <c r="G28" s="75"/>
    </row>
    <row r="29" spans="1:7" ht="69" customHeight="1">
      <c r="A29" s="63"/>
      <c r="B29" s="64"/>
      <c r="C29" s="79"/>
      <c r="D29" s="80"/>
      <c r="E29" s="79"/>
      <c r="F29" s="64"/>
      <c r="G29" s="75"/>
    </row>
    <row r="30" spans="1:7" ht="12.75">
      <c r="A30" s="81" t="s">
        <v>39</v>
      </c>
      <c r="B30" s="82"/>
      <c r="C30" s="83">
        <v>21</v>
      </c>
      <c r="D30" s="82" t="s">
        <v>40</v>
      </c>
      <c r="E30" s="84"/>
      <c r="F30" s="208">
        <f>C23-F32</f>
        <v>0</v>
      </c>
      <c r="G30" s="209"/>
    </row>
    <row r="31" spans="1:7" ht="12.75">
      <c r="A31" s="81" t="s">
        <v>41</v>
      </c>
      <c r="B31" s="82"/>
      <c r="C31" s="83">
        <f>SazbaDPH1</f>
        <v>21</v>
      </c>
      <c r="D31" s="82" t="s">
        <v>42</v>
      </c>
      <c r="E31" s="84"/>
      <c r="F31" s="208">
        <f>ROUND(PRODUCT(F30,C31/100),0)</f>
        <v>0</v>
      </c>
      <c r="G31" s="209"/>
    </row>
    <row r="32" spans="1:7" ht="12.75">
      <c r="A32" s="81" t="s">
        <v>39</v>
      </c>
      <c r="B32" s="82"/>
      <c r="C32" s="83">
        <v>0</v>
      </c>
      <c r="D32" s="82" t="s">
        <v>42</v>
      </c>
      <c r="E32" s="84"/>
      <c r="F32" s="208">
        <v>0</v>
      </c>
      <c r="G32" s="209"/>
    </row>
    <row r="33" spans="1:7" ht="12.75">
      <c r="A33" s="81" t="s">
        <v>41</v>
      </c>
      <c r="B33" s="85"/>
      <c r="C33" s="86">
        <f>SazbaDPH2</f>
        <v>0</v>
      </c>
      <c r="D33" s="82" t="s">
        <v>42</v>
      </c>
      <c r="E33" s="59"/>
      <c r="F33" s="208">
        <f>ROUND(PRODUCT(F32,C33/100),0)</f>
        <v>0</v>
      </c>
      <c r="G33" s="209"/>
    </row>
    <row r="34" spans="1:7" s="90" customFormat="1" ht="19.5" customHeight="1" thickBot="1">
      <c r="A34" s="87" t="s">
        <v>43</v>
      </c>
      <c r="B34" s="88"/>
      <c r="C34" s="88"/>
      <c r="D34" s="88"/>
      <c r="E34" s="89"/>
      <c r="F34" s="210">
        <f>ROUND(SUM(F30:F33),0)</f>
        <v>0</v>
      </c>
      <c r="G34" s="211"/>
    </row>
    <row r="36" spans="1:8" ht="12.75">
      <c r="A36" s="91" t="s">
        <v>44</v>
      </c>
      <c r="B36" s="91"/>
      <c r="C36" s="91"/>
      <c r="D36" s="91"/>
      <c r="E36" s="91"/>
      <c r="F36" s="91"/>
      <c r="G36" s="91"/>
      <c r="H36" t="s">
        <v>5</v>
      </c>
    </row>
    <row r="37" spans="1:8" ht="14.25" customHeight="1">
      <c r="A37" s="91"/>
      <c r="B37" s="202"/>
      <c r="C37" s="202"/>
      <c r="D37" s="202"/>
      <c r="E37" s="202"/>
      <c r="F37" s="202"/>
      <c r="G37" s="202"/>
      <c r="H37" t="s">
        <v>5</v>
      </c>
    </row>
    <row r="38" spans="1:8" ht="12.75" customHeight="1">
      <c r="A38" s="92"/>
      <c r="B38" s="202"/>
      <c r="C38" s="202"/>
      <c r="D38" s="202"/>
      <c r="E38" s="202"/>
      <c r="F38" s="202"/>
      <c r="G38" s="202"/>
      <c r="H38" t="s">
        <v>5</v>
      </c>
    </row>
    <row r="39" spans="1:8" ht="12.75">
      <c r="A39" s="92"/>
      <c r="B39" s="202"/>
      <c r="C39" s="202"/>
      <c r="D39" s="202"/>
      <c r="E39" s="202"/>
      <c r="F39" s="202"/>
      <c r="G39" s="202"/>
      <c r="H39" t="s">
        <v>5</v>
      </c>
    </row>
    <row r="40" spans="1:8" ht="12.75">
      <c r="A40" s="92"/>
      <c r="B40" s="202"/>
      <c r="C40" s="202"/>
      <c r="D40" s="202"/>
      <c r="E40" s="202"/>
      <c r="F40" s="202"/>
      <c r="G40" s="202"/>
      <c r="H40" t="s">
        <v>5</v>
      </c>
    </row>
    <row r="41" spans="1:8" ht="12.75">
      <c r="A41" s="92"/>
      <c r="B41" s="202"/>
      <c r="C41" s="202"/>
      <c r="D41" s="202"/>
      <c r="E41" s="202"/>
      <c r="F41" s="202"/>
      <c r="G41" s="202"/>
      <c r="H41" t="s">
        <v>5</v>
      </c>
    </row>
    <row r="42" spans="1:8" ht="12.75">
      <c r="A42" s="92"/>
      <c r="B42" s="202"/>
      <c r="C42" s="202"/>
      <c r="D42" s="202"/>
      <c r="E42" s="202"/>
      <c r="F42" s="202"/>
      <c r="G42" s="202"/>
      <c r="H42" t="s">
        <v>5</v>
      </c>
    </row>
    <row r="43" spans="1:8" ht="12.75">
      <c r="A43" s="92"/>
      <c r="B43" s="202"/>
      <c r="C43" s="202"/>
      <c r="D43" s="202"/>
      <c r="E43" s="202"/>
      <c r="F43" s="202"/>
      <c r="G43" s="202"/>
      <c r="H43" t="s">
        <v>5</v>
      </c>
    </row>
    <row r="44" spans="1:8" ht="12.75">
      <c r="A44" s="92"/>
      <c r="B44" s="202"/>
      <c r="C44" s="202"/>
      <c r="D44" s="202"/>
      <c r="E44" s="202"/>
      <c r="F44" s="202"/>
      <c r="G44" s="202"/>
      <c r="H44" t="s">
        <v>5</v>
      </c>
    </row>
    <row r="45" spans="1:8" ht="0.75" customHeight="1">
      <c r="A45" s="92"/>
      <c r="B45" s="202"/>
      <c r="C45" s="202"/>
      <c r="D45" s="202"/>
      <c r="E45" s="202"/>
      <c r="F45" s="202"/>
      <c r="G45" s="202"/>
      <c r="H45" t="s">
        <v>5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  <row r="55" spans="2:7" ht="12.75">
      <c r="B55" s="212"/>
      <c r="C55" s="212"/>
      <c r="D55" s="212"/>
      <c r="E55" s="212"/>
      <c r="F55" s="212"/>
      <c r="G55" s="21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0"/>
  <sheetViews>
    <sheetView workbookViewId="0" topLeftCell="A8">
      <selection activeCell="I26" sqref="I26"/>
    </sheetView>
  </sheetViews>
  <sheetFormatPr defaultColWidth="8.87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45</v>
      </c>
      <c r="B1" s="214"/>
      <c r="C1" s="93" t="str">
        <f>CONCATENATE(cislostavby," ",nazevstavby)</f>
        <v>N507/05/22 Tomešova Brno-parčík vyhlídka</v>
      </c>
      <c r="D1" s="94"/>
      <c r="E1" s="95"/>
      <c r="F1" s="94"/>
      <c r="G1" s="96" t="s">
        <v>46</v>
      </c>
      <c r="H1" s="97" t="s">
        <v>73</v>
      </c>
      <c r="I1" s="98"/>
    </row>
    <row r="2" spans="1:9" ht="13.5" thickBot="1">
      <c r="A2" s="215" t="s">
        <v>47</v>
      </c>
      <c r="B2" s="216"/>
      <c r="C2" s="99" t="str">
        <f>CONCATENATE(cisloobjektu," ",nazevobjektu)</f>
        <v>SO 02 úpravy terenu- stavební část</v>
      </c>
      <c r="D2" s="100"/>
      <c r="E2" s="101"/>
      <c r="F2" s="100"/>
      <c r="G2" s="217" t="s">
        <v>77</v>
      </c>
      <c r="H2" s="218"/>
      <c r="I2" s="219"/>
    </row>
    <row r="3" spans="1:9" ht="13.5" thickTop="1">
      <c r="A3" s="73"/>
      <c r="B3" s="73"/>
      <c r="C3" s="73"/>
      <c r="D3" s="73"/>
      <c r="E3" s="73"/>
      <c r="F3" s="64"/>
      <c r="G3" s="73"/>
      <c r="H3" s="73"/>
      <c r="I3" s="73"/>
    </row>
    <row r="4" spans="1:9" ht="19.5" customHeight="1">
      <c r="A4" s="102" t="s">
        <v>48</v>
      </c>
      <c r="B4" s="103"/>
      <c r="C4" s="103"/>
      <c r="D4" s="103"/>
      <c r="E4" s="104"/>
      <c r="F4" s="103"/>
      <c r="G4" s="103"/>
      <c r="H4" s="103"/>
      <c r="I4" s="103"/>
    </row>
    <row r="5" spans="1:9" ht="13.5" thickBot="1">
      <c r="A5" s="73"/>
      <c r="B5" s="73"/>
      <c r="C5" s="73"/>
      <c r="D5" s="73"/>
      <c r="E5" s="73"/>
      <c r="F5" s="73"/>
      <c r="G5" s="73"/>
      <c r="H5" s="73"/>
      <c r="I5" s="73"/>
    </row>
    <row r="6" spans="1:9" s="34" customFormat="1" ht="13.5" thickBot="1">
      <c r="A6" s="105"/>
      <c r="B6" s="106" t="s">
        <v>49</v>
      </c>
      <c r="C6" s="106"/>
      <c r="D6" s="107"/>
      <c r="E6" s="108" t="s">
        <v>50</v>
      </c>
      <c r="F6" s="109" t="s">
        <v>51</v>
      </c>
      <c r="G6" s="109" t="s">
        <v>52</v>
      </c>
      <c r="H6" s="109" t="s">
        <v>53</v>
      </c>
      <c r="I6" s="110" t="s">
        <v>29</v>
      </c>
    </row>
    <row r="7" spans="1:9" s="34" customFormat="1" ht="12.75">
      <c r="A7" s="194" t="str">
        <f>Položky!B7</f>
        <v>0</v>
      </c>
      <c r="B7" s="111" t="str">
        <f>Položky!C7</f>
        <v>Přípravné a pomocné práce</v>
      </c>
      <c r="C7" s="64"/>
      <c r="D7" s="112"/>
      <c r="E7" s="195">
        <f>Položky!BA10</f>
        <v>0</v>
      </c>
      <c r="F7" s="196">
        <f>Položky!BB10</f>
        <v>0</v>
      </c>
      <c r="G7" s="196">
        <f>Položky!BC10</f>
        <v>0</v>
      </c>
      <c r="H7" s="196">
        <f>Položky!BD10</f>
        <v>0</v>
      </c>
      <c r="I7" s="197">
        <f>Položky!BE10</f>
        <v>0</v>
      </c>
    </row>
    <row r="8" spans="1:9" s="34" customFormat="1" ht="12.75">
      <c r="A8" s="194" t="str">
        <f>Položky!B11</f>
        <v>1</v>
      </c>
      <c r="B8" s="111" t="str">
        <f>Položky!C11</f>
        <v>Zemní práce</v>
      </c>
      <c r="C8" s="64"/>
      <c r="D8" s="112"/>
      <c r="E8" s="195">
        <f>Položky!BA38</f>
        <v>0</v>
      </c>
      <c r="F8" s="196">
        <f>Položky!BB38</f>
        <v>0</v>
      </c>
      <c r="G8" s="196">
        <f>Položky!BC38</f>
        <v>0</v>
      </c>
      <c r="H8" s="196">
        <f>Položky!BD38</f>
        <v>0</v>
      </c>
      <c r="I8" s="197">
        <f>Položky!BE38</f>
        <v>0</v>
      </c>
    </row>
    <row r="9" spans="1:9" s="34" customFormat="1" ht="12.75">
      <c r="A9" s="194" t="str">
        <f>Položky!B39</f>
        <v>16</v>
      </c>
      <c r="B9" s="111" t="str">
        <f>Položky!C39</f>
        <v>Přemístění výkopku</v>
      </c>
      <c r="C9" s="64"/>
      <c r="D9" s="112"/>
      <c r="E9" s="195">
        <f>Položky!BA47</f>
        <v>0</v>
      </c>
      <c r="F9" s="196">
        <f>Položky!BB47</f>
        <v>0</v>
      </c>
      <c r="G9" s="196">
        <f>Položky!BC47</f>
        <v>0</v>
      </c>
      <c r="H9" s="196">
        <f>Položky!BD47</f>
        <v>0</v>
      </c>
      <c r="I9" s="197">
        <f>Položky!BE47</f>
        <v>0</v>
      </c>
    </row>
    <row r="10" spans="1:9" s="34" customFormat="1" ht="12.75">
      <c r="A10" s="194" t="str">
        <f>Položky!B48</f>
        <v>2</v>
      </c>
      <c r="B10" s="111" t="str">
        <f>Položky!C48</f>
        <v>Základy a zvláštní zakládání</v>
      </c>
      <c r="C10" s="64"/>
      <c r="D10" s="112"/>
      <c r="E10" s="195">
        <f>Položky!BA57</f>
        <v>0</v>
      </c>
      <c r="F10" s="196">
        <f>Položky!BB57</f>
        <v>0</v>
      </c>
      <c r="G10" s="196">
        <f>Položky!BC57</f>
        <v>0</v>
      </c>
      <c r="H10" s="196">
        <f>Položky!BD57</f>
        <v>0</v>
      </c>
      <c r="I10" s="197">
        <f>Položky!BE57</f>
        <v>0</v>
      </c>
    </row>
    <row r="11" spans="1:9" s="34" customFormat="1" ht="12.75">
      <c r="A11" s="194" t="str">
        <f>Položky!B58</f>
        <v>46</v>
      </c>
      <c r="B11" s="111" t="str">
        <f>Položky!C58</f>
        <v>Zpevněné plochy</v>
      </c>
      <c r="C11" s="64"/>
      <c r="D11" s="112"/>
      <c r="E11" s="195">
        <f>Položky!BA80</f>
        <v>0</v>
      </c>
      <c r="F11" s="196">
        <f>Položky!BB80</f>
        <v>0</v>
      </c>
      <c r="G11" s="196">
        <f>Položky!BC80</f>
        <v>0</v>
      </c>
      <c r="H11" s="196">
        <f>Položky!BD80</f>
        <v>0</v>
      </c>
      <c r="I11" s="197">
        <f>Položky!BE80</f>
        <v>0</v>
      </c>
    </row>
    <row r="12" spans="1:9" s="34" customFormat="1" ht="12.75">
      <c r="A12" s="194" t="str">
        <f>Položky!B81</f>
        <v>95</v>
      </c>
      <c r="B12" s="111" t="str">
        <f>Položky!C81</f>
        <v>Dokončovací konstrukce na pozemních stavbách</v>
      </c>
      <c r="C12" s="64"/>
      <c r="D12" s="112"/>
      <c r="E12" s="195">
        <f>Položky!BA83</f>
        <v>0</v>
      </c>
      <c r="F12" s="196">
        <f>Položky!BB83</f>
        <v>0</v>
      </c>
      <c r="G12" s="196">
        <f>Položky!BC83</f>
        <v>0</v>
      </c>
      <c r="H12" s="196">
        <f>Položky!BD83</f>
        <v>0</v>
      </c>
      <c r="I12" s="197">
        <f>Položky!BE83</f>
        <v>0</v>
      </c>
    </row>
    <row r="13" spans="1:9" s="34" customFormat="1" ht="12.75">
      <c r="A13" s="194" t="str">
        <f>Položky!B84</f>
        <v>99</v>
      </c>
      <c r="B13" s="111" t="str">
        <f>Položky!C84</f>
        <v>Staveništní přesun hmot</v>
      </c>
      <c r="C13" s="64"/>
      <c r="D13" s="112"/>
      <c r="E13" s="195">
        <f>Položky!BA87</f>
        <v>0</v>
      </c>
      <c r="F13" s="196">
        <f>Položky!BB87</f>
        <v>0</v>
      </c>
      <c r="G13" s="196">
        <f>Položky!BC87</f>
        <v>0</v>
      </c>
      <c r="H13" s="196">
        <f>Položky!BD87</f>
        <v>0</v>
      </c>
      <c r="I13" s="197">
        <f>Položky!BE87</f>
        <v>0</v>
      </c>
    </row>
    <row r="14" spans="1:9" s="34" customFormat="1" ht="12.75">
      <c r="A14" s="194" t="str">
        <f>Položky!B88</f>
        <v>762</v>
      </c>
      <c r="B14" s="111" t="str">
        <f>Položky!C88</f>
        <v>Konstrukce tesařské</v>
      </c>
      <c r="C14" s="64"/>
      <c r="D14" s="112"/>
      <c r="E14" s="195">
        <f>Položky!BA100</f>
        <v>0</v>
      </c>
      <c r="F14" s="196">
        <f>Položky!BB100</f>
        <v>0</v>
      </c>
      <c r="G14" s="196">
        <f>Položky!BC100</f>
        <v>0</v>
      </c>
      <c r="H14" s="196">
        <f>Položky!BD100</f>
        <v>0</v>
      </c>
      <c r="I14" s="197">
        <f>Položky!BE100</f>
        <v>0</v>
      </c>
    </row>
    <row r="15" spans="1:9" s="34" customFormat="1" ht="12.75">
      <c r="A15" s="194" t="str">
        <f>Položky!B101</f>
        <v>767</v>
      </c>
      <c r="B15" s="111" t="str">
        <f>Položky!C101</f>
        <v>Konstrukce zámečnické</v>
      </c>
      <c r="C15" s="64"/>
      <c r="D15" s="112"/>
      <c r="E15" s="195">
        <f>Položky!BA115</f>
        <v>0</v>
      </c>
      <c r="F15" s="196">
        <f>Položky!BB115</f>
        <v>0</v>
      </c>
      <c r="G15" s="196">
        <f>Položky!BC115</f>
        <v>0</v>
      </c>
      <c r="H15" s="196">
        <f>Položky!BD115</f>
        <v>0</v>
      </c>
      <c r="I15" s="197">
        <f>Položky!BE115</f>
        <v>0</v>
      </c>
    </row>
    <row r="16" spans="1:9" s="34" customFormat="1" ht="13.5" thickBot="1">
      <c r="A16" s="194" t="str">
        <f>Položky!B116</f>
        <v>D96</v>
      </c>
      <c r="B16" s="111" t="str">
        <f>Položky!C116</f>
        <v>Přesuny suti a vybouraných hmot</v>
      </c>
      <c r="C16" s="64"/>
      <c r="D16" s="112"/>
      <c r="E16" s="195">
        <f>Položky!BA118</f>
        <v>0</v>
      </c>
      <c r="F16" s="196">
        <f>Položky!BB118</f>
        <v>0</v>
      </c>
      <c r="G16" s="196">
        <f>Položky!BC118</f>
        <v>0</v>
      </c>
      <c r="H16" s="196">
        <f>Položky!BD118</f>
        <v>0</v>
      </c>
      <c r="I16" s="197">
        <f>Položky!BE118</f>
        <v>0</v>
      </c>
    </row>
    <row r="17" spans="1:9" s="119" customFormat="1" ht="13.5" thickBot="1">
      <c r="A17" s="113"/>
      <c r="B17" s="114" t="s">
        <v>54</v>
      </c>
      <c r="C17" s="114"/>
      <c r="D17" s="115"/>
      <c r="E17" s="116">
        <f>SUM(E7:E16)</f>
        <v>0</v>
      </c>
      <c r="F17" s="117">
        <f>SUM(F7:F16)</f>
        <v>0</v>
      </c>
      <c r="G17" s="117">
        <f>SUM(G7:G16)</f>
        <v>0</v>
      </c>
      <c r="H17" s="117">
        <f>SUM(H7:H16)</f>
        <v>0</v>
      </c>
      <c r="I17" s="118">
        <f>SUM(I7:I16)</f>
        <v>0</v>
      </c>
    </row>
    <row r="18" spans="1:9" ht="12.75">
      <c r="A18" s="64"/>
      <c r="B18" s="64"/>
      <c r="C18" s="64"/>
      <c r="D18" s="64"/>
      <c r="E18" s="64"/>
      <c r="F18" s="64"/>
      <c r="G18" s="64"/>
      <c r="H18" s="64"/>
      <c r="I18" s="64"/>
    </row>
    <row r="19" spans="1:57" ht="19.5" customHeight="1">
      <c r="A19" s="103" t="s">
        <v>257</v>
      </c>
      <c r="B19" s="103"/>
      <c r="C19" s="103"/>
      <c r="D19" s="103"/>
      <c r="E19" s="103"/>
      <c r="F19" s="103"/>
      <c r="G19" s="120"/>
      <c r="H19" s="103"/>
      <c r="I19" s="103"/>
      <c r="BA19" s="40"/>
      <c r="BB19" s="40"/>
      <c r="BC19" s="40"/>
      <c r="BD19" s="40"/>
      <c r="BE19" s="40"/>
    </row>
    <row r="20" spans="1:9" ht="13.5" thickBot="1">
      <c r="A20" s="73"/>
      <c r="B20" s="73"/>
      <c r="C20" s="73"/>
      <c r="D20" s="73"/>
      <c r="E20" s="73"/>
      <c r="F20" s="73"/>
      <c r="G20" s="73"/>
      <c r="H20" s="73"/>
      <c r="I20" s="73"/>
    </row>
    <row r="21" spans="1:9" ht="12.75">
      <c r="A21" s="67" t="s">
        <v>55</v>
      </c>
      <c r="B21" s="68"/>
      <c r="C21" s="68"/>
      <c r="D21" s="121"/>
      <c r="E21" s="122" t="s">
        <v>56</v>
      </c>
      <c r="F21" s="123" t="s">
        <v>57</v>
      </c>
      <c r="G21" s="124" t="s">
        <v>58</v>
      </c>
      <c r="H21" s="125"/>
      <c r="I21" s="126" t="s">
        <v>56</v>
      </c>
    </row>
    <row r="22" spans="1:53" ht="12.75">
      <c r="A22" s="198" t="s">
        <v>248</v>
      </c>
      <c r="B22" s="54"/>
      <c r="C22" s="54"/>
      <c r="D22" s="127"/>
      <c r="E22" s="128"/>
      <c r="F22" s="129"/>
      <c r="G22" s="130">
        <f aca="true" t="shared" si="0" ref="G22:G28">CHOOSE(BA22+1,HSV+PSV,HSV+PSV+Mont,HSV+PSV+Dodavka+Mont,HSV,PSV,Mont,Dodavka,Mont+Dodavka,0)</f>
        <v>0</v>
      </c>
      <c r="H22" s="131"/>
      <c r="I22" s="132">
        <f aca="true" t="shared" si="1" ref="I22:I28">E22+F22*G22/100</f>
        <v>0</v>
      </c>
      <c r="BA22">
        <v>0</v>
      </c>
    </row>
    <row r="23" spans="1:53" ht="12.75">
      <c r="A23" s="62" t="s">
        <v>249</v>
      </c>
      <c r="B23" s="54"/>
      <c r="C23" s="54"/>
      <c r="D23" s="127"/>
      <c r="E23" s="128"/>
      <c r="F23" s="129"/>
      <c r="G23" s="130">
        <f t="shared" si="0"/>
        <v>0</v>
      </c>
      <c r="H23" s="131"/>
      <c r="I23" s="132">
        <f t="shared" si="1"/>
        <v>0</v>
      </c>
      <c r="BA23">
        <v>0</v>
      </c>
    </row>
    <row r="24" spans="1:53" ht="12.75">
      <c r="A24" s="62" t="s">
        <v>250</v>
      </c>
      <c r="B24" s="54"/>
      <c r="C24" s="54"/>
      <c r="D24" s="127"/>
      <c r="E24" s="128"/>
      <c r="F24" s="129"/>
      <c r="G24" s="130">
        <f t="shared" si="0"/>
        <v>0</v>
      </c>
      <c r="H24" s="131"/>
      <c r="I24" s="132">
        <f t="shared" si="1"/>
        <v>0</v>
      </c>
      <c r="BA24">
        <v>0</v>
      </c>
    </row>
    <row r="25" spans="1:53" ht="12.75">
      <c r="A25" s="62" t="s">
        <v>251</v>
      </c>
      <c r="B25" s="54"/>
      <c r="C25" s="54"/>
      <c r="D25" s="127"/>
      <c r="E25" s="128"/>
      <c r="F25" s="129"/>
      <c r="G25" s="130">
        <f t="shared" si="0"/>
        <v>0</v>
      </c>
      <c r="H25" s="131"/>
      <c r="I25" s="132">
        <f t="shared" si="1"/>
        <v>0</v>
      </c>
      <c r="BA25">
        <v>0</v>
      </c>
    </row>
    <row r="26" spans="1:53" ht="12.75">
      <c r="A26" s="198" t="s">
        <v>252</v>
      </c>
      <c r="B26" s="54"/>
      <c r="C26" s="54"/>
      <c r="D26" s="127"/>
      <c r="E26" s="128"/>
      <c r="F26" s="129"/>
      <c r="G26" s="130">
        <f t="shared" si="0"/>
        <v>0</v>
      </c>
      <c r="H26" s="131"/>
      <c r="I26" s="132">
        <f t="shared" si="1"/>
        <v>0</v>
      </c>
      <c r="BA26">
        <v>0</v>
      </c>
    </row>
    <row r="27" spans="1:53" ht="12.75">
      <c r="A27" s="62" t="s">
        <v>253</v>
      </c>
      <c r="B27" s="54"/>
      <c r="C27" s="54"/>
      <c r="D27" s="127"/>
      <c r="E27" s="128"/>
      <c r="F27" s="129"/>
      <c r="G27" s="130">
        <f t="shared" si="0"/>
        <v>0</v>
      </c>
      <c r="H27" s="131"/>
      <c r="I27" s="132">
        <f t="shared" si="1"/>
        <v>0</v>
      </c>
      <c r="BA27">
        <v>0</v>
      </c>
    </row>
    <row r="28" spans="1:53" ht="12.75">
      <c r="A28" s="62" t="s">
        <v>254</v>
      </c>
      <c r="B28" s="54"/>
      <c r="C28" s="54"/>
      <c r="D28" s="127"/>
      <c r="E28" s="128"/>
      <c r="F28" s="129"/>
      <c r="G28" s="130">
        <f t="shared" si="0"/>
        <v>0</v>
      </c>
      <c r="H28" s="131"/>
      <c r="I28" s="132">
        <f t="shared" si="1"/>
        <v>0</v>
      </c>
      <c r="BA28">
        <v>0</v>
      </c>
    </row>
    <row r="29" spans="1:9" ht="13.5" thickBot="1">
      <c r="A29" s="133"/>
      <c r="B29" s="134" t="s">
        <v>258</v>
      </c>
      <c r="C29" s="135"/>
      <c r="D29" s="136"/>
      <c r="E29" s="137"/>
      <c r="F29" s="138"/>
      <c r="G29" s="138"/>
      <c r="H29" s="220">
        <f>SUM(I22:I28)</f>
        <v>0</v>
      </c>
      <c r="I29" s="221"/>
    </row>
    <row r="31" spans="2:9" ht="12.75">
      <c r="B31" s="119"/>
      <c r="F31" s="139"/>
      <c r="G31" s="140"/>
      <c r="H31" s="140"/>
      <c r="I31" s="141"/>
    </row>
    <row r="32" spans="6:9" ht="12.75">
      <c r="F32" s="139"/>
      <c r="G32" s="140"/>
      <c r="H32" s="140"/>
      <c r="I32" s="141"/>
    </row>
    <row r="33" spans="6:9" ht="12.75">
      <c r="F33" s="139"/>
      <c r="G33" s="140"/>
      <c r="H33" s="140"/>
      <c r="I33" s="141"/>
    </row>
    <row r="34" spans="6:9" ht="12.75">
      <c r="F34" s="139"/>
      <c r="G34" s="140"/>
      <c r="H34" s="140"/>
      <c r="I34" s="141"/>
    </row>
    <row r="35" spans="6:9" ht="12.75">
      <c r="F35" s="139"/>
      <c r="G35" s="140"/>
      <c r="H35" s="140"/>
      <c r="I35" s="141"/>
    </row>
    <row r="36" spans="6:9" ht="12.75">
      <c r="F36" s="139"/>
      <c r="G36" s="140"/>
      <c r="H36" s="140"/>
      <c r="I36" s="141"/>
    </row>
    <row r="37" spans="6:9" ht="12.75">
      <c r="F37" s="139"/>
      <c r="G37" s="140"/>
      <c r="H37" s="140"/>
      <c r="I37" s="141"/>
    </row>
    <row r="38" spans="6:9" ht="12.75">
      <c r="F38" s="139"/>
      <c r="G38" s="140"/>
      <c r="H38" s="140"/>
      <c r="I38" s="141"/>
    </row>
    <row r="39" spans="6:9" ht="12.75">
      <c r="F39" s="139"/>
      <c r="G39" s="140"/>
      <c r="H39" s="140"/>
      <c r="I39" s="141"/>
    </row>
    <row r="40" spans="6:9" ht="12.75">
      <c r="F40" s="139"/>
      <c r="G40" s="140"/>
      <c r="H40" s="140"/>
      <c r="I40" s="141"/>
    </row>
    <row r="41" spans="6:9" ht="12.75">
      <c r="F41" s="139"/>
      <c r="G41" s="140"/>
      <c r="H41" s="140"/>
      <c r="I41" s="141"/>
    </row>
    <row r="42" spans="6:9" ht="12.75">
      <c r="F42" s="139"/>
      <c r="G42" s="140"/>
      <c r="H42" s="140"/>
      <c r="I42" s="141"/>
    </row>
    <row r="43" spans="6:9" ht="12.75">
      <c r="F43" s="139"/>
      <c r="G43" s="140"/>
      <c r="H43" s="140"/>
      <c r="I43" s="141"/>
    </row>
    <row r="44" spans="6:9" ht="12.75">
      <c r="F44" s="139"/>
      <c r="G44" s="140"/>
      <c r="H44" s="140"/>
      <c r="I44" s="141"/>
    </row>
    <row r="45" spans="6:9" ht="12.75">
      <c r="F45" s="139"/>
      <c r="G45" s="140"/>
      <c r="H45" s="140"/>
      <c r="I45" s="141"/>
    </row>
    <row r="46" spans="6:9" ht="12.75">
      <c r="F46" s="139"/>
      <c r="G46" s="140"/>
      <c r="H46" s="140"/>
      <c r="I46" s="141"/>
    </row>
    <row r="47" spans="6:9" ht="12.75">
      <c r="F47" s="139"/>
      <c r="G47" s="140"/>
      <c r="H47" s="140"/>
      <c r="I47" s="141"/>
    </row>
    <row r="48" spans="6:9" ht="12.75">
      <c r="F48" s="139"/>
      <c r="G48" s="140"/>
      <c r="H48" s="140"/>
      <c r="I48" s="141"/>
    </row>
    <row r="49" spans="6:9" ht="12.75">
      <c r="F49" s="139"/>
      <c r="G49" s="140"/>
      <c r="H49" s="140"/>
      <c r="I49" s="141"/>
    </row>
    <row r="50" spans="6:9" ht="12.75">
      <c r="F50" s="139"/>
      <c r="G50" s="140"/>
      <c r="H50" s="140"/>
      <c r="I50" s="141"/>
    </row>
    <row r="51" spans="6:9" ht="12.75">
      <c r="F51" s="139"/>
      <c r="G51" s="140"/>
      <c r="H51" s="140"/>
      <c r="I51" s="141"/>
    </row>
    <row r="52" spans="6:9" ht="12.75">
      <c r="F52" s="139"/>
      <c r="G52" s="140"/>
      <c r="H52" s="140"/>
      <c r="I52" s="141"/>
    </row>
    <row r="53" spans="6:9" ht="12.75">
      <c r="F53" s="139"/>
      <c r="G53" s="140"/>
      <c r="H53" s="140"/>
      <c r="I53" s="141"/>
    </row>
    <row r="54" spans="6:9" ht="12.75">
      <c r="F54" s="139"/>
      <c r="G54" s="140"/>
      <c r="H54" s="140"/>
      <c r="I54" s="141"/>
    </row>
    <row r="55" spans="6:9" ht="12.75">
      <c r="F55" s="139"/>
      <c r="G55" s="140"/>
      <c r="H55" s="140"/>
      <c r="I55" s="141"/>
    </row>
    <row r="56" spans="6:9" ht="12.75">
      <c r="F56" s="139"/>
      <c r="G56" s="140"/>
      <c r="H56" s="140"/>
      <c r="I56" s="141"/>
    </row>
    <row r="57" spans="6:9" ht="12.75">
      <c r="F57" s="139"/>
      <c r="G57" s="140"/>
      <c r="H57" s="140"/>
      <c r="I57" s="141"/>
    </row>
    <row r="58" spans="6:9" ht="12.75">
      <c r="F58" s="139"/>
      <c r="G58" s="140"/>
      <c r="H58" s="140"/>
      <c r="I58" s="141"/>
    </row>
    <row r="59" spans="6:9" ht="12.75">
      <c r="F59" s="139"/>
      <c r="G59" s="140"/>
      <c r="H59" s="140"/>
      <c r="I59" s="141"/>
    </row>
    <row r="60" spans="6:9" ht="12.75">
      <c r="F60" s="139"/>
      <c r="G60" s="140"/>
      <c r="H60" s="140"/>
      <c r="I60" s="141"/>
    </row>
    <row r="61" spans="6:9" ht="12.75">
      <c r="F61" s="139"/>
      <c r="G61" s="140"/>
      <c r="H61" s="140"/>
      <c r="I61" s="141"/>
    </row>
    <row r="62" spans="6:9" ht="12.75">
      <c r="F62" s="139"/>
      <c r="G62" s="140"/>
      <c r="H62" s="140"/>
      <c r="I62" s="141"/>
    </row>
    <row r="63" spans="6:9" ht="12.75">
      <c r="F63" s="139"/>
      <c r="G63" s="140"/>
      <c r="H63" s="140"/>
      <c r="I63" s="141"/>
    </row>
    <row r="64" spans="6:9" ht="12.75">
      <c r="F64" s="139"/>
      <c r="G64" s="140"/>
      <c r="H64" s="140"/>
      <c r="I64" s="141"/>
    </row>
    <row r="65" spans="6:9" ht="12.75">
      <c r="F65" s="139"/>
      <c r="G65" s="140"/>
      <c r="H65" s="140"/>
      <c r="I65" s="141"/>
    </row>
    <row r="66" spans="6:9" ht="12.75">
      <c r="F66" s="139"/>
      <c r="G66" s="140"/>
      <c r="H66" s="140"/>
      <c r="I66" s="141"/>
    </row>
    <row r="67" spans="6:9" ht="12.75">
      <c r="F67" s="139"/>
      <c r="G67" s="140"/>
      <c r="H67" s="140"/>
      <c r="I67" s="141"/>
    </row>
    <row r="68" spans="6:9" ht="12.75">
      <c r="F68" s="139"/>
      <c r="G68" s="140"/>
      <c r="H68" s="140"/>
      <c r="I68" s="141"/>
    </row>
    <row r="69" spans="6:9" ht="12.75">
      <c r="F69" s="139"/>
      <c r="G69" s="140"/>
      <c r="H69" s="140"/>
      <c r="I69" s="141"/>
    </row>
    <row r="70" spans="6:9" ht="12.75">
      <c r="F70" s="139"/>
      <c r="G70" s="140"/>
      <c r="H70" s="140"/>
      <c r="I70" s="141"/>
    </row>
    <row r="71" spans="6:9" ht="12.75">
      <c r="F71" s="139"/>
      <c r="G71" s="140"/>
      <c r="H71" s="140"/>
      <c r="I71" s="141"/>
    </row>
    <row r="72" spans="6:9" ht="12.75">
      <c r="F72" s="139"/>
      <c r="G72" s="140"/>
      <c r="H72" s="140"/>
      <c r="I72" s="141"/>
    </row>
    <row r="73" spans="6:9" ht="12.75">
      <c r="F73" s="139"/>
      <c r="G73" s="140"/>
      <c r="H73" s="140"/>
      <c r="I73" s="141"/>
    </row>
    <row r="74" spans="6:9" ht="12.75">
      <c r="F74" s="139"/>
      <c r="G74" s="140"/>
      <c r="H74" s="140"/>
      <c r="I74" s="141"/>
    </row>
    <row r="75" spans="6:9" ht="12.75">
      <c r="F75" s="139"/>
      <c r="G75" s="140"/>
      <c r="H75" s="140"/>
      <c r="I75" s="141"/>
    </row>
    <row r="76" spans="6:9" ht="12.75">
      <c r="F76" s="139"/>
      <c r="G76" s="140"/>
      <c r="H76" s="140"/>
      <c r="I76" s="141"/>
    </row>
    <row r="77" spans="6:9" ht="12.75">
      <c r="F77" s="139"/>
      <c r="G77" s="140"/>
      <c r="H77" s="140"/>
      <c r="I77" s="141"/>
    </row>
    <row r="78" spans="6:9" ht="12.75">
      <c r="F78" s="139"/>
      <c r="G78" s="140"/>
      <c r="H78" s="140"/>
      <c r="I78" s="141"/>
    </row>
    <row r="79" spans="6:9" ht="12.75">
      <c r="F79" s="139"/>
      <c r="G79" s="140"/>
      <c r="H79" s="140"/>
      <c r="I79" s="141"/>
    </row>
    <row r="80" spans="6:9" ht="12.75">
      <c r="F80" s="139"/>
      <c r="G80" s="140"/>
      <c r="H80" s="140"/>
      <c r="I80" s="141"/>
    </row>
  </sheetData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1"/>
  <sheetViews>
    <sheetView showGridLines="0" showZeros="0" workbookViewId="0" topLeftCell="A1">
      <selection activeCell="A118" sqref="A118:IV120"/>
    </sheetView>
  </sheetViews>
  <sheetFormatPr defaultColWidth="9.125" defaultRowHeight="12.75"/>
  <cols>
    <col min="1" max="1" width="4.375" style="142" customWidth="1"/>
    <col min="2" max="2" width="11.375" style="142" customWidth="1"/>
    <col min="3" max="3" width="40.375" style="142" customWidth="1"/>
    <col min="4" max="4" width="5.375" style="142" customWidth="1"/>
    <col min="5" max="5" width="8.375" style="188" customWidth="1"/>
    <col min="6" max="6" width="9.875" style="142" customWidth="1"/>
    <col min="7" max="7" width="13.875" style="142" customWidth="1"/>
    <col min="8" max="11" width="9.125" style="142" customWidth="1"/>
    <col min="12" max="12" width="75.375" style="142" customWidth="1"/>
    <col min="13" max="13" width="45.25390625" style="142" customWidth="1"/>
    <col min="14" max="16384" width="9.125" style="142" customWidth="1"/>
  </cols>
  <sheetData>
    <row r="1" spans="1:7" ht="15.75">
      <c r="A1" s="224" t="s">
        <v>72</v>
      </c>
      <c r="B1" s="224"/>
      <c r="C1" s="224"/>
      <c r="D1" s="224"/>
      <c r="E1" s="224"/>
      <c r="F1" s="224"/>
      <c r="G1" s="224"/>
    </row>
    <row r="2" spans="1:7" ht="14.25" customHeight="1" thickBot="1">
      <c r="A2" s="143"/>
      <c r="B2" s="144"/>
      <c r="C2" s="145"/>
      <c r="D2" s="145"/>
      <c r="E2" s="146"/>
      <c r="F2" s="145"/>
      <c r="G2" s="145"/>
    </row>
    <row r="3" spans="1:7" ht="13.5" thickTop="1">
      <c r="A3" s="213" t="s">
        <v>45</v>
      </c>
      <c r="B3" s="214"/>
      <c r="C3" s="93" t="str">
        <f>CONCATENATE(cislostavby," ",nazevstavby)</f>
        <v>N507/05/22 Tomešova Brno-parčík vyhlídka</v>
      </c>
      <c r="D3" s="94"/>
      <c r="E3" s="147" t="s">
        <v>59</v>
      </c>
      <c r="F3" s="148" t="str">
        <f>Rekapitulace!H1</f>
        <v>N507/05/22</v>
      </c>
      <c r="G3" s="149"/>
    </row>
    <row r="4" spans="1:7" ht="13.5" thickBot="1">
      <c r="A4" s="225" t="s">
        <v>47</v>
      </c>
      <c r="B4" s="216"/>
      <c r="C4" s="99" t="str">
        <f>CONCATENATE(cisloobjektu," ",nazevobjektu)</f>
        <v>SO 02 úpravy terenu- stavební část</v>
      </c>
      <c r="D4" s="100"/>
      <c r="E4" s="226" t="str">
        <f>Rekapitulace!G2</f>
        <v>SO 02-úpravy terenu,stavební část</v>
      </c>
      <c r="F4" s="227"/>
      <c r="G4" s="228"/>
    </row>
    <row r="5" spans="1:7" ht="13.5" thickTop="1">
      <c r="A5" s="150"/>
      <c r="B5" s="143"/>
      <c r="C5" s="143"/>
      <c r="D5" s="143"/>
      <c r="E5" s="151"/>
      <c r="F5" s="143"/>
      <c r="G5" s="152"/>
    </row>
    <row r="6" spans="1:7" ht="12.75">
      <c r="A6" s="153" t="s">
        <v>60</v>
      </c>
      <c r="B6" s="154" t="s">
        <v>61</v>
      </c>
      <c r="C6" s="154" t="s">
        <v>62</v>
      </c>
      <c r="D6" s="154" t="s">
        <v>63</v>
      </c>
      <c r="E6" s="155" t="s">
        <v>64</v>
      </c>
      <c r="F6" s="154" t="s">
        <v>65</v>
      </c>
      <c r="G6" s="156" t="s">
        <v>66</v>
      </c>
    </row>
    <row r="7" spans="1:15" ht="12.75">
      <c r="A7" s="157" t="s">
        <v>67</v>
      </c>
      <c r="B7" s="158" t="s">
        <v>78</v>
      </c>
      <c r="C7" s="159" t="s">
        <v>79</v>
      </c>
      <c r="D7" s="160"/>
      <c r="E7" s="161"/>
      <c r="F7" s="161"/>
      <c r="G7" s="162"/>
      <c r="H7" s="163"/>
      <c r="I7" s="163"/>
      <c r="O7" s="164">
        <v>1</v>
      </c>
    </row>
    <row r="8" spans="1:104" ht="22.5">
      <c r="A8" s="165">
        <v>1</v>
      </c>
      <c r="B8" s="166" t="s">
        <v>80</v>
      </c>
      <c r="C8" s="167" t="s">
        <v>81</v>
      </c>
      <c r="D8" s="168" t="s">
        <v>82</v>
      </c>
      <c r="E8" s="169">
        <v>1</v>
      </c>
      <c r="F8" s="169">
        <v>0</v>
      </c>
      <c r="G8" s="170">
        <f>E8*F8</f>
        <v>0</v>
      </c>
      <c r="O8" s="164">
        <v>2</v>
      </c>
      <c r="AA8" s="142">
        <v>1</v>
      </c>
      <c r="AB8" s="142">
        <v>0</v>
      </c>
      <c r="AC8" s="142">
        <v>0</v>
      </c>
      <c r="AZ8" s="142">
        <v>1</v>
      </c>
      <c r="BA8" s="142">
        <f>IF(AZ8=1,G8,0)</f>
        <v>0</v>
      </c>
      <c r="BB8" s="142">
        <f>IF(AZ8=2,G8,0)</f>
        <v>0</v>
      </c>
      <c r="BC8" s="142">
        <f>IF(AZ8=3,G8,0)</f>
        <v>0</v>
      </c>
      <c r="BD8" s="142">
        <f>IF(AZ8=4,G8,0)</f>
        <v>0</v>
      </c>
      <c r="BE8" s="142">
        <f>IF(AZ8=5,G8,0)</f>
        <v>0</v>
      </c>
      <c r="CA8" s="171">
        <v>1</v>
      </c>
      <c r="CB8" s="171">
        <v>0</v>
      </c>
      <c r="CZ8" s="142">
        <v>0</v>
      </c>
    </row>
    <row r="9" spans="1:104" ht="22.5">
      <c r="A9" s="165">
        <v>2</v>
      </c>
      <c r="B9" s="166" t="s">
        <v>83</v>
      </c>
      <c r="C9" s="167" t="s">
        <v>84</v>
      </c>
      <c r="D9" s="168" t="s">
        <v>82</v>
      </c>
      <c r="E9" s="169">
        <v>1</v>
      </c>
      <c r="F9" s="169">
        <v>0</v>
      </c>
      <c r="G9" s="170">
        <f>E9*F9</f>
        <v>0</v>
      </c>
      <c r="O9" s="164">
        <v>2</v>
      </c>
      <c r="AA9" s="142">
        <v>1</v>
      </c>
      <c r="AB9" s="142">
        <v>1</v>
      </c>
      <c r="AC9" s="142">
        <v>1</v>
      </c>
      <c r="AZ9" s="142">
        <v>1</v>
      </c>
      <c r="BA9" s="142">
        <f>IF(AZ9=1,G9,0)</f>
        <v>0</v>
      </c>
      <c r="BB9" s="142">
        <f>IF(AZ9=2,G9,0)</f>
        <v>0</v>
      </c>
      <c r="BC9" s="142">
        <f>IF(AZ9=3,G9,0)</f>
        <v>0</v>
      </c>
      <c r="BD9" s="142">
        <f>IF(AZ9=4,G9,0)</f>
        <v>0</v>
      </c>
      <c r="BE9" s="142">
        <f>IF(AZ9=5,G9,0)</f>
        <v>0</v>
      </c>
      <c r="CA9" s="171">
        <v>1</v>
      </c>
      <c r="CB9" s="171">
        <v>1</v>
      </c>
      <c r="CZ9" s="142">
        <v>0</v>
      </c>
    </row>
    <row r="10" spans="1:57" ht="12.75">
      <c r="A10" s="178"/>
      <c r="B10" s="179" t="s">
        <v>70</v>
      </c>
      <c r="C10" s="180" t="str">
        <f>CONCATENATE(B7," ",C7)</f>
        <v>0 Přípravné a pomocné práce</v>
      </c>
      <c r="D10" s="181"/>
      <c r="E10" s="182"/>
      <c r="F10" s="183"/>
      <c r="G10" s="184">
        <f>SUM(G7:G9)</f>
        <v>0</v>
      </c>
      <c r="O10" s="164">
        <v>4</v>
      </c>
      <c r="BA10" s="185">
        <f>SUM(BA7:BA9)</f>
        <v>0</v>
      </c>
      <c r="BB10" s="185">
        <f>SUM(BB7:BB9)</f>
        <v>0</v>
      </c>
      <c r="BC10" s="185">
        <f>SUM(BC7:BC9)</f>
        <v>0</v>
      </c>
      <c r="BD10" s="185">
        <f>SUM(BD7:BD9)</f>
        <v>0</v>
      </c>
      <c r="BE10" s="185">
        <f>SUM(BE7:BE9)</f>
        <v>0</v>
      </c>
    </row>
    <row r="11" spans="1:15" ht="12.75">
      <c r="A11" s="157" t="s">
        <v>67</v>
      </c>
      <c r="B11" s="158" t="s">
        <v>68</v>
      </c>
      <c r="C11" s="159" t="s">
        <v>69</v>
      </c>
      <c r="D11" s="160"/>
      <c r="E11" s="161"/>
      <c r="F11" s="161"/>
      <c r="G11" s="162"/>
      <c r="H11" s="163"/>
      <c r="I11" s="163"/>
      <c r="O11" s="164">
        <v>1</v>
      </c>
    </row>
    <row r="12" spans="1:104" ht="12.75">
      <c r="A12" s="165">
        <v>3</v>
      </c>
      <c r="B12" s="166" t="s">
        <v>85</v>
      </c>
      <c r="C12" s="167" t="s">
        <v>86</v>
      </c>
      <c r="D12" s="168" t="s">
        <v>87</v>
      </c>
      <c r="E12" s="169">
        <v>216</v>
      </c>
      <c r="F12" s="169">
        <v>0</v>
      </c>
      <c r="G12" s="170">
        <f>E12*F12</f>
        <v>0</v>
      </c>
      <c r="O12" s="164">
        <v>2</v>
      </c>
      <c r="AA12" s="142">
        <v>1</v>
      </c>
      <c r="AB12" s="142">
        <v>1</v>
      </c>
      <c r="AC12" s="142">
        <v>1</v>
      </c>
      <c r="AZ12" s="142">
        <v>1</v>
      </c>
      <c r="BA12" s="142">
        <f>IF(AZ12=1,G12,0)</f>
        <v>0</v>
      </c>
      <c r="BB12" s="142">
        <f>IF(AZ12=2,G12,0)</f>
        <v>0</v>
      </c>
      <c r="BC12" s="142">
        <f>IF(AZ12=3,G12,0)</f>
        <v>0</v>
      </c>
      <c r="BD12" s="142">
        <f>IF(AZ12=4,G12,0)</f>
        <v>0</v>
      </c>
      <c r="BE12" s="142">
        <f>IF(AZ12=5,G12,0)</f>
        <v>0</v>
      </c>
      <c r="CA12" s="171">
        <v>1</v>
      </c>
      <c r="CB12" s="171">
        <v>1</v>
      </c>
      <c r="CZ12" s="142">
        <v>0</v>
      </c>
    </row>
    <row r="13" spans="1:15" ht="12.75">
      <c r="A13" s="172"/>
      <c r="B13" s="174"/>
      <c r="C13" s="222" t="s">
        <v>88</v>
      </c>
      <c r="D13" s="223"/>
      <c r="E13" s="175">
        <v>206.4</v>
      </c>
      <c r="F13" s="176"/>
      <c r="G13" s="177"/>
      <c r="M13" s="173" t="s">
        <v>88</v>
      </c>
      <c r="O13" s="164"/>
    </row>
    <row r="14" spans="1:15" ht="12.75">
      <c r="A14" s="172"/>
      <c r="B14" s="174"/>
      <c r="C14" s="222" t="s">
        <v>89</v>
      </c>
      <c r="D14" s="223"/>
      <c r="E14" s="175">
        <v>5.6</v>
      </c>
      <c r="F14" s="176"/>
      <c r="G14" s="177"/>
      <c r="M14" s="173" t="s">
        <v>89</v>
      </c>
      <c r="O14" s="164"/>
    </row>
    <row r="15" spans="1:15" ht="12.75">
      <c r="A15" s="172"/>
      <c r="B15" s="174"/>
      <c r="C15" s="222" t="s">
        <v>90</v>
      </c>
      <c r="D15" s="223"/>
      <c r="E15" s="175">
        <v>4</v>
      </c>
      <c r="F15" s="176"/>
      <c r="G15" s="177"/>
      <c r="M15" s="173" t="s">
        <v>90</v>
      </c>
      <c r="O15" s="164"/>
    </row>
    <row r="16" spans="1:104" ht="22.5">
      <c r="A16" s="165">
        <v>4</v>
      </c>
      <c r="B16" s="166" t="s">
        <v>91</v>
      </c>
      <c r="C16" s="167" t="s">
        <v>92</v>
      </c>
      <c r="D16" s="168" t="s">
        <v>87</v>
      </c>
      <c r="E16" s="169">
        <v>1073</v>
      </c>
      <c r="F16" s="169">
        <v>0</v>
      </c>
      <c r="G16" s="170">
        <f>E16*F16</f>
        <v>0</v>
      </c>
      <c r="O16" s="164">
        <v>2</v>
      </c>
      <c r="AA16" s="142">
        <v>1</v>
      </c>
      <c r="AB16" s="142">
        <v>1</v>
      </c>
      <c r="AC16" s="142">
        <v>1</v>
      </c>
      <c r="AZ16" s="142">
        <v>1</v>
      </c>
      <c r="BA16" s="142">
        <f>IF(AZ16=1,G16,0)</f>
        <v>0</v>
      </c>
      <c r="BB16" s="142">
        <f>IF(AZ16=2,G16,0)</f>
        <v>0</v>
      </c>
      <c r="BC16" s="142">
        <f>IF(AZ16=3,G16,0)</f>
        <v>0</v>
      </c>
      <c r="BD16" s="142">
        <f>IF(AZ16=4,G16,0)</f>
        <v>0</v>
      </c>
      <c r="BE16" s="142">
        <f>IF(AZ16=5,G16,0)</f>
        <v>0</v>
      </c>
      <c r="CA16" s="171">
        <v>1</v>
      </c>
      <c r="CB16" s="171">
        <v>1</v>
      </c>
      <c r="CZ16" s="142">
        <v>0</v>
      </c>
    </row>
    <row r="17" spans="1:15" ht="12.75">
      <c r="A17" s="172"/>
      <c r="B17" s="174"/>
      <c r="C17" s="222" t="s">
        <v>93</v>
      </c>
      <c r="D17" s="223"/>
      <c r="E17" s="175">
        <v>1073</v>
      </c>
      <c r="F17" s="176"/>
      <c r="G17" s="177"/>
      <c r="M17" s="173" t="s">
        <v>93</v>
      </c>
      <c r="O17" s="164"/>
    </row>
    <row r="18" spans="1:15" ht="12.75">
      <c r="A18" s="172"/>
      <c r="B18" s="174"/>
      <c r="C18" s="222" t="s">
        <v>94</v>
      </c>
      <c r="D18" s="223"/>
      <c r="E18" s="175">
        <v>0</v>
      </c>
      <c r="F18" s="176"/>
      <c r="G18" s="177"/>
      <c r="M18" s="173" t="s">
        <v>94</v>
      </c>
      <c r="O18" s="164"/>
    </row>
    <row r="19" spans="1:104" ht="22.5">
      <c r="A19" s="165">
        <v>5</v>
      </c>
      <c r="B19" s="166" t="s">
        <v>95</v>
      </c>
      <c r="C19" s="167" t="s">
        <v>96</v>
      </c>
      <c r="D19" s="168" t="s">
        <v>87</v>
      </c>
      <c r="E19" s="169">
        <v>48</v>
      </c>
      <c r="F19" s="169">
        <v>0</v>
      </c>
      <c r="G19" s="170">
        <f>E19*F19</f>
        <v>0</v>
      </c>
      <c r="O19" s="164">
        <v>2</v>
      </c>
      <c r="AA19" s="142">
        <v>1</v>
      </c>
      <c r="AB19" s="142">
        <v>1</v>
      </c>
      <c r="AC19" s="142">
        <v>1</v>
      </c>
      <c r="AZ19" s="142">
        <v>1</v>
      </c>
      <c r="BA19" s="142">
        <f>IF(AZ19=1,G19,0)</f>
        <v>0</v>
      </c>
      <c r="BB19" s="142">
        <f>IF(AZ19=2,G19,0)</f>
        <v>0</v>
      </c>
      <c r="BC19" s="142">
        <f>IF(AZ19=3,G19,0)</f>
        <v>0</v>
      </c>
      <c r="BD19" s="142">
        <f>IF(AZ19=4,G19,0)</f>
        <v>0</v>
      </c>
      <c r="BE19" s="142">
        <f>IF(AZ19=5,G19,0)</f>
        <v>0</v>
      </c>
      <c r="CA19" s="171">
        <v>1</v>
      </c>
      <c r="CB19" s="171">
        <v>1</v>
      </c>
      <c r="CZ19" s="142">
        <v>0</v>
      </c>
    </row>
    <row r="20" spans="1:15" ht="12.75">
      <c r="A20" s="172"/>
      <c r="B20" s="174"/>
      <c r="C20" s="222" t="s">
        <v>97</v>
      </c>
      <c r="D20" s="223"/>
      <c r="E20" s="175">
        <v>48</v>
      </c>
      <c r="F20" s="176"/>
      <c r="G20" s="177"/>
      <c r="M20" s="173" t="s">
        <v>97</v>
      </c>
      <c r="O20" s="164"/>
    </row>
    <row r="21" spans="1:15" ht="12.75">
      <c r="A21" s="172"/>
      <c r="B21" s="174"/>
      <c r="C21" s="222" t="s">
        <v>98</v>
      </c>
      <c r="D21" s="223"/>
      <c r="E21" s="175">
        <v>0</v>
      </c>
      <c r="F21" s="176"/>
      <c r="G21" s="177"/>
      <c r="M21" s="173" t="s">
        <v>98</v>
      </c>
      <c r="O21" s="164"/>
    </row>
    <row r="22" spans="1:104" ht="12.75">
      <c r="A22" s="165">
        <v>6</v>
      </c>
      <c r="B22" s="166" t="s">
        <v>99</v>
      </c>
      <c r="C22" s="167" t="s">
        <v>100</v>
      </c>
      <c r="D22" s="168" t="s">
        <v>87</v>
      </c>
      <c r="E22" s="169">
        <v>272</v>
      </c>
      <c r="F22" s="169">
        <v>0</v>
      </c>
      <c r="G22" s="170">
        <f>E22*F22</f>
        <v>0</v>
      </c>
      <c r="O22" s="164">
        <v>2</v>
      </c>
      <c r="AA22" s="142">
        <v>1</v>
      </c>
      <c r="AB22" s="142">
        <v>1</v>
      </c>
      <c r="AC22" s="142">
        <v>1</v>
      </c>
      <c r="AZ22" s="142">
        <v>1</v>
      </c>
      <c r="BA22" s="142">
        <f>IF(AZ22=1,G22,0)</f>
        <v>0</v>
      </c>
      <c r="BB22" s="142">
        <f>IF(AZ22=2,G22,0)</f>
        <v>0</v>
      </c>
      <c r="BC22" s="142">
        <f>IF(AZ22=3,G22,0)</f>
        <v>0</v>
      </c>
      <c r="BD22" s="142">
        <f>IF(AZ22=4,G22,0)</f>
        <v>0</v>
      </c>
      <c r="BE22" s="142">
        <f>IF(AZ22=5,G22,0)</f>
        <v>0</v>
      </c>
      <c r="CA22" s="171">
        <v>1</v>
      </c>
      <c r="CB22" s="171">
        <v>1</v>
      </c>
      <c r="CZ22" s="142">
        <v>0</v>
      </c>
    </row>
    <row r="23" spans="1:15" ht="12.75">
      <c r="A23" s="172"/>
      <c r="B23" s="174"/>
      <c r="C23" s="222" t="s">
        <v>101</v>
      </c>
      <c r="D23" s="223"/>
      <c r="E23" s="175">
        <v>56</v>
      </c>
      <c r="F23" s="176"/>
      <c r="G23" s="177"/>
      <c r="M23" s="173" t="s">
        <v>101</v>
      </c>
      <c r="O23" s="164"/>
    </row>
    <row r="24" spans="1:15" ht="12.75">
      <c r="A24" s="172"/>
      <c r="B24" s="174"/>
      <c r="C24" s="222" t="s">
        <v>102</v>
      </c>
      <c r="D24" s="223"/>
      <c r="E24" s="175">
        <v>216</v>
      </c>
      <c r="F24" s="176"/>
      <c r="G24" s="177"/>
      <c r="M24" s="173" t="s">
        <v>102</v>
      </c>
      <c r="O24" s="164"/>
    </row>
    <row r="25" spans="1:104" ht="12.75">
      <c r="A25" s="165">
        <v>7</v>
      </c>
      <c r="B25" s="166" t="s">
        <v>103</v>
      </c>
      <c r="C25" s="167" t="s">
        <v>104</v>
      </c>
      <c r="D25" s="168" t="s">
        <v>87</v>
      </c>
      <c r="E25" s="169">
        <v>63</v>
      </c>
      <c r="F25" s="169">
        <v>0</v>
      </c>
      <c r="G25" s="170">
        <f>E25*F25</f>
        <v>0</v>
      </c>
      <c r="O25" s="164">
        <v>2</v>
      </c>
      <c r="AA25" s="142">
        <v>1</v>
      </c>
      <c r="AB25" s="142">
        <v>1</v>
      </c>
      <c r="AC25" s="142">
        <v>1</v>
      </c>
      <c r="AZ25" s="142">
        <v>1</v>
      </c>
      <c r="BA25" s="142">
        <f>IF(AZ25=1,G25,0)</f>
        <v>0</v>
      </c>
      <c r="BB25" s="142">
        <f>IF(AZ25=2,G25,0)</f>
        <v>0</v>
      </c>
      <c r="BC25" s="142">
        <f>IF(AZ25=3,G25,0)</f>
        <v>0</v>
      </c>
      <c r="BD25" s="142">
        <f>IF(AZ25=4,G25,0)</f>
        <v>0</v>
      </c>
      <c r="BE25" s="142">
        <f>IF(AZ25=5,G25,0)</f>
        <v>0</v>
      </c>
      <c r="CA25" s="171">
        <v>1</v>
      </c>
      <c r="CB25" s="171">
        <v>1</v>
      </c>
      <c r="CZ25" s="142">
        <v>0</v>
      </c>
    </row>
    <row r="26" spans="1:15" ht="12.75">
      <c r="A26" s="172"/>
      <c r="B26" s="174"/>
      <c r="C26" s="222" t="s">
        <v>105</v>
      </c>
      <c r="D26" s="223"/>
      <c r="E26" s="175">
        <v>63</v>
      </c>
      <c r="F26" s="176"/>
      <c r="G26" s="177"/>
      <c r="M26" s="173" t="s">
        <v>105</v>
      </c>
      <c r="O26" s="164"/>
    </row>
    <row r="27" spans="1:104" ht="12.75">
      <c r="A27" s="165">
        <v>8</v>
      </c>
      <c r="B27" s="166" t="s">
        <v>106</v>
      </c>
      <c r="C27" s="167" t="s">
        <v>107</v>
      </c>
      <c r="D27" s="168" t="s">
        <v>87</v>
      </c>
      <c r="E27" s="169">
        <v>63</v>
      </c>
      <c r="F27" s="169">
        <v>0</v>
      </c>
      <c r="G27" s="170">
        <f>E27*F27</f>
        <v>0</v>
      </c>
      <c r="O27" s="164">
        <v>2</v>
      </c>
      <c r="AA27" s="142">
        <v>1</v>
      </c>
      <c r="AB27" s="142">
        <v>1</v>
      </c>
      <c r="AC27" s="142">
        <v>1</v>
      </c>
      <c r="AZ27" s="142">
        <v>1</v>
      </c>
      <c r="BA27" s="142">
        <f>IF(AZ27=1,G27,0)</f>
        <v>0</v>
      </c>
      <c r="BB27" s="142">
        <f>IF(AZ27=2,G27,0)</f>
        <v>0</v>
      </c>
      <c r="BC27" s="142">
        <f>IF(AZ27=3,G27,0)</f>
        <v>0</v>
      </c>
      <c r="BD27" s="142">
        <f>IF(AZ27=4,G27,0)</f>
        <v>0</v>
      </c>
      <c r="BE27" s="142">
        <f>IF(AZ27=5,G27,0)</f>
        <v>0</v>
      </c>
      <c r="CA27" s="171">
        <v>1</v>
      </c>
      <c r="CB27" s="171">
        <v>1</v>
      </c>
      <c r="CZ27" s="142">
        <v>0</v>
      </c>
    </row>
    <row r="28" spans="1:104" ht="12.75">
      <c r="A28" s="165">
        <v>9</v>
      </c>
      <c r="B28" s="166" t="s">
        <v>108</v>
      </c>
      <c r="C28" s="167" t="s">
        <v>109</v>
      </c>
      <c r="D28" s="168" t="s">
        <v>87</v>
      </c>
      <c r="E28" s="169">
        <v>63</v>
      </c>
      <c r="F28" s="169">
        <v>0</v>
      </c>
      <c r="G28" s="170">
        <f>E28*F28</f>
        <v>0</v>
      </c>
      <c r="O28" s="164">
        <v>2</v>
      </c>
      <c r="AA28" s="142">
        <v>1</v>
      </c>
      <c r="AB28" s="142">
        <v>0</v>
      </c>
      <c r="AC28" s="142">
        <v>0</v>
      </c>
      <c r="AZ28" s="142">
        <v>1</v>
      </c>
      <c r="BA28" s="142">
        <f>IF(AZ28=1,G28,0)</f>
        <v>0</v>
      </c>
      <c r="BB28" s="142">
        <f>IF(AZ28=2,G28,0)</f>
        <v>0</v>
      </c>
      <c r="BC28" s="142">
        <f>IF(AZ28=3,G28,0)</f>
        <v>0</v>
      </c>
      <c r="BD28" s="142">
        <f>IF(AZ28=4,G28,0)</f>
        <v>0</v>
      </c>
      <c r="BE28" s="142">
        <f>IF(AZ28=5,G28,0)</f>
        <v>0</v>
      </c>
      <c r="CA28" s="171">
        <v>1</v>
      </c>
      <c r="CB28" s="171">
        <v>0</v>
      </c>
      <c r="CZ28" s="142">
        <v>0</v>
      </c>
    </row>
    <row r="29" spans="1:104" ht="22.5">
      <c r="A29" s="165">
        <v>10</v>
      </c>
      <c r="B29" s="166" t="s">
        <v>110</v>
      </c>
      <c r="C29" s="167" t="s">
        <v>111</v>
      </c>
      <c r="D29" s="168" t="s">
        <v>112</v>
      </c>
      <c r="E29" s="169">
        <v>924</v>
      </c>
      <c r="F29" s="169">
        <v>0</v>
      </c>
      <c r="G29" s="170">
        <f>E29*F29</f>
        <v>0</v>
      </c>
      <c r="O29" s="164">
        <v>2</v>
      </c>
      <c r="AA29" s="142">
        <v>1</v>
      </c>
      <c r="AB29" s="142">
        <v>1</v>
      </c>
      <c r="AC29" s="142">
        <v>1</v>
      </c>
      <c r="AZ29" s="142">
        <v>1</v>
      </c>
      <c r="BA29" s="142">
        <f>IF(AZ29=1,G29,0)</f>
        <v>0</v>
      </c>
      <c r="BB29" s="142">
        <f>IF(AZ29=2,G29,0)</f>
        <v>0</v>
      </c>
      <c r="BC29" s="142">
        <f>IF(AZ29=3,G29,0)</f>
        <v>0</v>
      </c>
      <c r="BD29" s="142">
        <f>IF(AZ29=4,G29,0)</f>
        <v>0</v>
      </c>
      <c r="BE29" s="142">
        <f>IF(AZ29=5,G29,0)</f>
        <v>0</v>
      </c>
      <c r="CA29" s="171">
        <v>1</v>
      </c>
      <c r="CB29" s="171">
        <v>1</v>
      </c>
      <c r="CZ29" s="142">
        <v>0.205</v>
      </c>
    </row>
    <row r="30" spans="1:15" ht="12.75">
      <c r="A30" s="172"/>
      <c r="B30" s="174"/>
      <c r="C30" s="222" t="s">
        <v>113</v>
      </c>
      <c r="D30" s="223"/>
      <c r="E30" s="175">
        <v>924</v>
      </c>
      <c r="F30" s="176"/>
      <c r="G30" s="177"/>
      <c r="M30" s="173" t="s">
        <v>113</v>
      </c>
      <c r="O30" s="164"/>
    </row>
    <row r="31" spans="1:104" ht="22.5">
      <c r="A31" s="165">
        <v>11</v>
      </c>
      <c r="B31" s="166" t="s">
        <v>114</v>
      </c>
      <c r="C31" s="167" t="s">
        <v>115</v>
      </c>
      <c r="D31" s="168" t="s">
        <v>112</v>
      </c>
      <c r="E31" s="169">
        <v>532</v>
      </c>
      <c r="F31" s="169">
        <v>0</v>
      </c>
      <c r="G31" s="170">
        <f>E31*F31</f>
        <v>0</v>
      </c>
      <c r="O31" s="164">
        <v>2</v>
      </c>
      <c r="AA31" s="142">
        <v>1</v>
      </c>
      <c r="AB31" s="142">
        <v>0</v>
      </c>
      <c r="AC31" s="142">
        <v>0</v>
      </c>
      <c r="AZ31" s="142">
        <v>1</v>
      </c>
      <c r="BA31" s="142">
        <f>IF(AZ31=1,G31,0)</f>
        <v>0</v>
      </c>
      <c r="BB31" s="142">
        <f>IF(AZ31=2,G31,0)</f>
        <v>0</v>
      </c>
      <c r="BC31" s="142">
        <f>IF(AZ31=3,G31,0)</f>
        <v>0</v>
      </c>
      <c r="BD31" s="142">
        <f>IF(AZ31=4,G31,0)</f>
        <v>0</v>
      </c>
      <c r="BE31" s="142">
        <f>IF(AZ31=5,G31,0)</f>
        <v>0</v>
      </c>
      <c r="CA31" s="171">
        <v>1</v>
      </c>
      <c r="CB31" s="171">
        <v>0</v>
      </c>
      <c r="CZ31" s="142">
        <v>0</v>
      </c>
    </row>
    <row r="32" spans="1:15" ht="12.75">
      <c r="A32" s="172"/>
      <c r="B32" s="174"/>
      <c r="C32" s="222" t="s">
        <v>116</v>
      </c>
      <c r="D32" s="223"/>
      <c r="E32" s="175">
        <v>532</v>
      </c>
      <c r="F32" s="176"/>
      <c r="G32" s="177"/>
      <c r="M32" s="173" t="s">
        <v>116</v>
      </c>
      <c r="O32" s="164"/>
    </row>
    <row r="33" spans="1:15" ht="12.75">
      <c r="A33" s="172"/>
      <c r="B33" s="174"/>
      <c r="C33" s="222" t="s">
        <v>117</v>
      </c>
      <c r="D33" s="223"/>
      <c r="E33" s="175">
        <v>0</v>
      </c>
      <c r="F33" s="176"/>
      <c r="G33" s="177"/>
      <c r="M33" s="173" t="s">
        <v>117</v>
      </c>
      <c r="O33" s="164"/>
    </row>
    <row r="34" spans="1:15" ht="12.75">
      <c r="A34" s="172"/>
      <c r="B34" s="174"/>
      <c r="C34" s="222" t="s">
        <v>118</v>
      </c>
      <c r="D34" s="223"/>
      <c r="E34" s="175">
        <v>0</v>
      </c>
      <c r="F34" s="176"/>
      <c r="G34" s="177"/>
      <c r="M34" s="173" t="s">
        <v>118</v>
      </c>
      <c r="O34" s="164"/>
    </row>
    <row r="35" spans="1:104" ht="22.5">
      <c r="A35" s="165">
        <v>12</v>
      </c>
      <c r="B35" s="166" t="s">
        <v>119</v>
      </c>
      <c r="C35" s="167" t="s">
        <v>120</v>
      </c>
      <c r="D35" s="168" t="s">
        <v>112</v>
      </c>
      <c r="E35" s="169">
        <v>473</v>
      </c>
      <c r="F35" s="169">
        <v>0</v>
      </c>
      <c r="G35" s="170">
        <f>E35*F35</f>
        <v>0</v>
      </c>
      <c r="O35" s="164">
        <v>2</v>
      </c>
      <c r="AA35" s="142">
        <v>1</v>
      </c>
      <c r="AB35" s="142">
        <v>0</v>
      </c>
      <c r="AC35" s="142">
        <v>0</v>
      </c>
      <c r="AZ35" s="142">
        <v>1</v>
      </c>
      <c r="BA35" s="142">
        <f>IF(AZ35=1,G35,0)</f>
        <v>0</v>
      </c>
      <c r="BB35" s="142">
        <f>IF(AZ35=2,G35,0)</f>
        <v>0</v>
      </c>
      <c r="BC35" s="142">
        <f>IF(AZ35=3,G35,0)</f>
        <v>0</v>
      </c>
      <c r="BD35" s="142">
        <f>IF(AZ35=4,G35,0)</f>
        <v>0</v>
      </c>
      <c r="BE35" s="142">
        <f>IF(AZ35=5,G35,0)</f>
        <v>0</v>
      </c>
      <c r="CA35" s="171">
        <v>1</v>
      </c>
      <c r="CB35" s="171">
        <v>0</v>
      </c>
      <c r="CZ35" s="142">
        <v>0</v>
      </c>
    </row>
    <row r="36" spans="1:15" ht="12.75">
      <c r="A36" s="172"/>
      <c r="B36" s="174"/>
      <c r="C36" s="222" t="s">
        <v>121</v>
      </c>
      <c r="D36" s="223"/>
      <c r="E36" s="175">
        <v>473</v>
      </c>
      <c r="F36" s="176"/>
      <c r="G36" s="177"/>
      <c r="M36" s="173" t="s">
        <v>121</v>
      </c>
      <c r="O36" s="164"/>
    </row>
    <row r="37" spans="1:104" ht="12.75">
      <c r="A37" s="165">
        <v>13</v>
      </c>
      <c r="B37" s="166" t="s">
        <v>122</v>
      </c>
      <c r="C37" s="167" t="s">
        <v>123</v>
      </c>
      <c r="D37" s="168" t="s">
        <v>112</v>
      </c>
      <c r="E37" s="169">
        <v>924</v>
      </c>
      <c r="F37" s="169">
        <v>0</v>
      </c>
      <c r="G37" s="170">
        <f>E37*F37</f>
        <v>0</v>
      </c>
      <c r="O37" s="164">
        <v>2</v>
      </c>
      <c r="AA37" s="142">
        <v>1</v>
      </c>
      <c r="AB37" s="142">
        <v>0</v>
      </c>
      <c r="AC37" s="142">
        <v>0</v>
      </c>
      <c r="AZ37" s="142">
        <v>1</v>
      </c>
      <c r="BA37" s="142">
        <f>IF(AZ37=1,G37,0)</f>
        <v>0</v>
      </c>
      <c r="BB37" s="142">
        <f>IF(AZ37=2,G37,0)</f>
        <v>0</v>
      </c>
      <c r="BC37" s="142">
        <f>IF(AZ37=3,G37,0)</f>
        <v>0</v>
      </c>
      <c r="BD37" s="142">
        <f>IF(AZ37=4,G37,0)</f>
        <v>0</v>
      </c>
      <c r="BE37" s="142">
        <f>IF(AZ37=5,G37,0)</f>
        <v>0</v>
      </c>
      <c r="CA37" s="171">
        <v>1</v>
      </c>
      <c r="CB37" s="171">
        <v>0</v>
      </c>
      <c r="CZ37" s="142">
        <v>0</v>
      </c>
    </row>
    <row r="38" spans="1:57" ht="12.75">
      <c r="A38" s="178"/>
      <c r="B38" s="179" t="s">
        <v>70</v>
      </c>
      <c r="C38" s="180" t="str">
        <f>CONCATENATE(B11," ",C11)</f>
        <v>1 Zemní práce</v>
      </c>
      <c r="D38" s="181"/>
      <c r="E38" s="182"/>
      <c r="F38" s="183"/>
      <c r="G38" s="184">
        <f>SUM(G11:G37)</f>
        <v>0</v>
      </c>
      <c r="O38" s="164">
        <v>4</v>
      </c>
      <c r="BA38" s="185">
        <f>SUM(BA11:BA37)</f>
        <v>0</v>
      </c>
      <c r="BB38" s="185">
        <f>SUM(BB11:BB37)</f>
        <v>0</v>
      </c>
      <c r="BC38" s="185">
        <f>SUM(BC11:BC37)</f>
        <v>0</v>
      </c>
      <c r="BD38" s="185">
        <f>SUM(BD11:BD37)</f>
        <v>0</v>
      </c>
      <c r="BE38" s="185">
        <f>SUM(BE11:BE37)</f>
        <v>0</v>
      </c>
    </row>
    <row r="39" spans="1:15" ht="12.75">
      <c r="A39" s="157" t="s">
        <v>67</v>
      </c>
      <c r="B39" s="158" t="s">
        <v>124</v>
      </c>
      <c r="C39" s="159" t="s">
        <v>125</v>
      </c>
      <c r="D39" s="160"/>
      <c r="E39" s="161"/>
      <c r="F39" s="161"/>
      <c r="G39" s="162"/>
      <c r="H39" s="163"/>
      <c r="I39" s="163"/>
      <c r="O39" s="164">
        <v>1</v>
      </c>
    </row>
    <row r="40" spans="1:104" ht="12.75">
      <c r="A40" s="165">
        <v>14</v>
      </c>
      <c r="B40" s="166" t="s">
        <v>126</v>
      </c>
      <c r="C40" s="167" t="s">
        <v>127</v>
      </c>
      <c r="D40" s="168" t="s">
        <v>112</v>
      </c>
      <c r="E40" s="169">
        <v>1848</v>
      </c>
      <c r="F40" s="169">
        <v>0</v>
      </c>
      <c r="G40" s="170">
        <f>E40*F40</f>
        <v>0</v>
      </c>
      <c r="O40" s="164">
        <v>2</v>
      </c>
      <c r="AA40" s="142">
        <v>1</v>
      </c>
      <c r="AB40" s="142">
        <v>0</v>
      </c>
      <c r="AC40" s="142">
        <v>0</v>
      </c>
      <c r="AZ40" s="142">
        <v>1</v>
      </c>
      <c r="BA40" s="142">
        <f>IF(AZ40=1,G40,0)</f>
        <v>0</v>
      </c>
      <c r="BB40" s="142">
        <f>IF(AZ40=2,G40,0)</f>
        <v>0</v>
      </c>
      <c r="BC40" s="142">
        <f>IF(AZ40=3,G40,0)</f>
        <v>0</v>
      </c>
      <c r="BD40" s="142">
        <f>IF(AZ40=4,G40,0)</f>
        <v>0</v>
      </c>
      <c r="BE40" s="142">
        <f>IF(AZ40=5,G40,0)</f>
        <v>0</v>
      </c>
      <c r="CA40" s="171">
        <v>1</v>
      </c>
      <c r="CB40" s="171">
        <v>0</v>
      </c>
      <c r="CZ40" s="142">
        <v>0.001</v>
      </c>
    </row>
    <row r="41" spans="1:15" ht="12.75">
      <c r="A41" s="172"/>
      <c r="B41" s="174"/>
      <c r="C41" s="222" t="s">
        <v>128</v>
      </c>
      <c r="D41" s="223"/>
      <c r="E41" s="175">
        <v>1848</v>
      </c>
      <c r="F41" s="176"/>
      <c r="G41" s="177"/>
      <c r="M41" s="173" t="s">
        <v>128</v>
      </c>
      <c r="O41" s="164"/>
    </row>
    <row r="42" spans="1:104" ht="22.5">
      <c r="A42" s="165">
        <v>15</v>
      </c>
      <c r="B42" s="166" t="s">
        <v>129</v>
      </c>
      <c r="C42" s="167" t="s">
        <v>130</v>
      </c>
      <c r="D42" s="168" t="s">
        <v>112</v>
      </c>
      <c r="E42" s="169">
        <v>924</v>
      </c>
      <c r="F42" s="169">
        <v>0</v>
      </c>
      <c r="G42" s="170">
        <f>E42*F42</f>
        <v>0</v>
      </c>
      <c r="O42" s="164">
        <v>2</v>
      </c>
      <c r="AA42" s="142">
        <v>1</v>
      </c>
      <c r="AB42" s="142">
        <v>1</v>
      </c>
      <c r="AC42" s="142">
        <v>1</v>
      </c>
      <c r="AZ42" s="142">
        <v>1</v>
      </c>
      <c r="BA42" s="142">
        <f>IF(AZ42=1,G42,0)</f>
        <v>0</v>
      </c>
      <c r="BB42" s="142">
        <f>IF(AZ42=2,G42,0)</f>
        <v>0</v>
      </c>
      <c r="BC42" s="142">
        <f>IF(AZ42=3,G42,0)</f>
        <v>0</v>
      </c>
      <c r="BD42" s="142">
        <f>IF(AZ42=4,G42,0)</f>
        <v>0</v>
      </c>
      <c r="BE42" s="142">
        <f>IF(AZ42=5,G42,0)</f>
        <v>0</v>
      </c>
      <c r="CA42" s="171">
        <v>1</v>
      </c>
      <c r="CB42" s="171">
        <v>1</v>
      </c>
      <c r="CZ42" s="142">
        <v>0</v>
      </c>
    </row>
    <row r="43" spans="1:104" ht="12.75">
      <c r="A43" s="165">
        <v>16</v>
      </c>
      <c r="B43" s="166" t="s">
        <v>131</v>
      </c>
      <c r="C43" s="167" t="s">
        <v>132</v>
      </c>
      <c r="D43" s="168" t="s">
        <v>112</v>
      </c>
      <c r="E43" s="169">
        <v>924</v>
      </c>
      <c r="F43" s="169">
        <v>0</v>
      </c>
      <c r="G43" s="170">
        <f>E43*F43</f>
        <v>0</v>
      </c>
      <c r="O43" s="164">
        <v>2</v>
      </c>
      <c r="AA43" s="142">
        <v>1</v>
      </c>
      <c r="AB43" s="142">
        <v>1</v>
      </c>
      <c r="AC43" s="142">
        <v>1</v>
      </c>
      <c r="AZ43" s="142">
        <v>1</v>
      </c>
      <c r="BA43" s="142">
        <f>IF(AZ43=1,G43,0)</f>
        <v>0</v>
      </c>
      <c r="BB43" s="142">
        <f>IF(AZ43=2,G43,0)</f>
        <v>0</v>
      </c>
      <c r="BC43" s="142">
        <f>IF(AZ43=3,G43,0)</f>
        <v>0</v>
      </c>
      <c r="BD43" s="142">
        <f>IF(AZ43=4,G43,0)</f>
        <v>0</v>
      </c>
      <c r="BE43" s="142">
        <f>IF(AZ43=5,G43,0)</f>
        <v>0</v>
      </c>
      <c r="CA43" s="171">
        <v>1</v>
      </c>
      <c r="CB43" s="171">
        <v>1</v>
      </c>
      <c r="CZ43" s="142">
        <v>0</v>
      </c>
    </row>
    <row r="44" spans="1:104" ht="12.75">
      <c r="A44" s="165">
        <v>17</v>
      </c>
      <c r="B44" s="166" t="s">
        <v>133</v>
      </c>
      <c r="C44" s="167" t="s">
        <v>134</v>
      </c>
      <c r="D44" s="168" t="s">
        <v>112</v>
      </c>
      <c r="E44" s="169">
        <v>924</v>
      </c>
      <c r="F44" s="169">
        <v>0</v>
      </c>
      <c r="G44" s="170">
        <f>E44*F44</f>
        <v>0</v>
      </c>
      <c r="O44" s="164">
        <v>2</v>
      </c>
      <c r="AA44" s="142">
        <v>1</v>
      </c>
      <c r="AB44" s="142">
        <v>1</v>
      </c>
      <c r="AC44" s="142">
        <v>1</v>
      </c>
      <c r="AZ44" s="142">
        <v>1</v>
      </c>
      <c r="BA44" s="142">
        <f>IF(AZ44=1,G44,0)</f>
        <v>0</v>
      </c>
      <c r="BB44" s="142">
        <f>IF(AZ44=2,G44,0)</f>
        <v>0</v>
      </c>
      <c r="BC44" s="142">
        <f>IF(AZ44=3,G44,0)</f>
        <v>0</v>
      </c>
      <c r="BD44" s="142">
        <f>IF(AZ44=4,G44,0)</f>
        <v>0</v>
      </c>
      <c r="BE44" s="142">
        <f>IF(AZ44=5,G44,0)</f>
        <v>0</v>
      </c>
      <c r="CA44" s="171">
        <v>1</v>
      </c>
      <c r="CB44" s="171">
        <v>1</v>
      </c>
      <c r="CZ44" s="142">
        <v>0</v>
      </c>
    </row>
    <row r="45" spans="1:104" ht="12.75">
      <c r="A45" s="165">
        <v>18</v>
      </c>
      <c r="B45" s="166" t="s">
        <v>135</v>
      </c>
      <c r="C45" s="167" t="s">
        <v>136</v>
      </c>
      <c r="D45" s="168" t="s">
        <v>137</v>
      </c>
      <c r="E45" s="169">
        <v>76.23</v>
      </c>
      <c r="F45" s="169">
        <v>0</v>
      </c>
      <c r="G45" s="170">
        <f>E45*F45</f>
        <v>0</v>
      </c>
      <c r="O45" s="164">
        <v>2</v>
      </c>
      <c r="AA45" s="142">
        <v>3</v>
      </c>
      <c r="AB45" s="142">
        <v>1</v>
      </c>
      <c r="AC45" s="142">
        <v>572440</v>
      </c>
      <c r="AZ45" s="142">
        <v>1</v>
      </c>
      <c r="BA45" s="142">
        <f>IF(AZ45=1,G45,0)</f>
        <v>0</v>
      </c>
      <c r="BB45" s="142">
        <f>IF(AZ45=2,G45,0)</f>
        <v>0</v>
      </c>
      <c r="BC45" s="142">
        <f>IF(AZ45=3,G45,0)</f>
        <v>0</v>
      </c>
      <c r="BD45" s="142">
        <f>IF(AZ45=4,G45,0)</f>
        <v>0</v>
      </c>
      <c r="BE45" s="142">
        <f>IF(AZ45=5,G45,0)</f>
        <v>0</v>
      </c>
      <c r="CA45" s="171">
        <v>3</v>
      </c>
      <c r="CB45" s="171">
        <v>1</v>
      </c>
      <c r="CZ45" s="142">
        <v>0.001</v>
      </c>
    </row>
    <row r="46" spans="1:15" ht="12.75">
      <c r="A46" s="172"/>
      <c r="B46" s="174"/>
      <c r="C46" s="222" t="s">
        <v>138</v>
      </c>
      <c r="D46" s="223"/>
      <c r="E46" s="175">
        <v>76.23</v>
      </c>
      <c r="F46" s="176"/>
      <c r="G46" s="177"/>
      <c r="M46" s="173" t="s">
        <v>138</v>
      </c>
      <c r="O46" s="164"/>
    </row>
    <row r="47" spans="1:57" ht="12.75">
      <c r="A47" s="178"/>
      <c r="B47" s="179" t="s">
        <v>70</v>
      </c>
      <c r="C47" s="180" t="str">
        <f>CONCATENATE(B39," ",C39)</f>
        <v>16 Přemístění výkopku</v>
      </c>
      <c r="D47" s="181"/>
      <c r="E47" s="182"/>
      <c r="F47" s="183"/>
      <c r="G47" s="184">
        <f>SUM(G39:G46)</f>
        <v>0</v>
      </c>
      <c r="O47" s="164">
        <v>4</v>
      </c>
      <c r="BA47" s="185">
        <f>SUM(BA39:BA46)</f>
        <v>0</v>
      </c>
      <c r="BB47" s="185">
        <f>SUM(BB39:BB46)</f>
        <v>0</v>
      </c>
      <c r="BC47" s="185">
        <f>SUM(BC39:BC46)</f>
        <v>0</v>
      </c>
      <c r="BD47" s="185">
        <f>SUM(BD39:BD46)</f>
        <v>0</v>
      </c>
      <c r="BE47" s="185">
        <f>SUM(BE39:BE46)</f>
        <v>0</v>
      </c>
    </row>
    <row r="48" spans="1:15" ht="12.75">
      <c r="A48" s="157" t="s">
        <v>67</v>
      </c>
      <c r="B48" s="158" t="s">
        <v>139</v>
      </c>
      <c r="C48" s="159" t="s">
        <v>140</v>
      </c>
      <c r="D48" s="160"/>
      <c r="E48" s="161"/>
      <c r="F48" s="161"/>
      <c r="G48" s="162"/>
      <c r="H48" s="163"/>
      <c r="I48" s="163"/>
      <c r="O48" s="164">
        <v>1</v>
      </c>
    </row>
    <row r="49" spans="1:104" ht="22.5">
      <c r="A49" s="165">
        <v>19</v>
      </c>
      <c r="B49" s="166" t="s">
        <v>141</v>
      </c>
      <c r="C49" s="167" t="s">
        <v>142</v>
      </c>
      <c r="D49" s="168" t="s">
        <v>87</v>
      </c>
      <c r="E49" s="169">
        <v>2.325</v>
      </c>
      <c r="F49" s="169">
        <v>0</v>
      </c>
      <c r="G49" s="170">
        <f>E49*F49</f>
        <v>0</v>
      </c>
      <c r="O49" s="164">
        <v>2</v>
      </c>
      <c r="AA49" s="142">
        <v>1</v>
      </c>
      <c r="AB49" s="142">
        <v>1</v>
      </c>
      <c r="AC49" s="142">
        <v>1</v>
      </c>
      <c r="AZ49" s="142">
        <v>1</v>
      </c>
      <c r="BA49" s="142">
        <f>IF(AZ49=1,G49,0)</f>
        <v>0</v>
      </c>
      <c r="BB49" s="142">
        <f>IF(AZ49=2,G49,0)</f>
        <v>0</v>
      </c>
      <c r="BC49" s="142">
        <f>IF(AZ49=3,G49,0)</f>
        <v>0</v>
      </c>
      <c r="BD49" s="142">
        <f>IF(AZ49=4,G49,0)</f>
        <v>0</v>
      </c>
      <c r="BE49" s="142">
        <f>IF(AZ49=5,G49,0)</f>
        <v>0</v>
      </c>
      <c r="CA49" s="171">
        <v>1</v>
      </c>
      <c r="CB49" s="171">
        <v>1</v>
      </c>
      <c r="CZ49" s="142">
        <v>2.525</v>
      </c>
    </row>
    <row r="50" spans="1:15" ht="12.75">
      <c r="A50" s="172"/>
      <c r="B50" s="174"/>
      <c r="C50" s="222" t="s">
        <v>143</v>
      </c>
      <c r="D50" s="223"/>
      <c r="E50" s="175">
        <v>2.325</v>
      </c>
      <c r="F50" s="176"/>
      <c r="G50" s="177"/>
      <c r="M50" s="173" t="s">
        <v>143</v>
      </c>
      <c r="O50" s="164"/>
    </row>
    <row r="51" spans="1:104" ht="12.75">
      <c r="A51" s="165">
        <v>20</v>
      </c>
      <c r="B51" s="166" t="s">
        <v>144</v>
      </c>
      <c r="C51" s="167" t="s">
        <v>145</v>
      </c>
      <c r="D51" s="168" t="s">
        <v>112</v>
      </c>
      <c r="E51" s="169">
        <v>29</v>
      </c>
      <c r="F51" s="169">
        <v>0</v>
      </c>
      <c r="G51" s="170">
        <f>E51*F51</f>
        <v>0</v>
      </c>
      <c r="O51" s="164">
        <v>2</v>
      </c>
      <c r="AA51" s="142">
        <v>1</v>
      </c>
      <c r="AB51" s="142">
        <v>1</v>
      </c>
      <c r="AC51" s="142">
        <v>1</v>
      </c>
      <c r="AZ51" s="142">
        <v>1</v>
      </c>
      <c r="BA51" s="142">
        <f>IF(AZ51=1,G51,0)</f>
        <v>0</v>
      </c>
      <c r="BB51" s="142">
        <f>IF(AZ51=2,G51,0)</f>
        <v>0</v>
      </c>
      <c r="BC51" s="142">
        <f>IF(AZ51=3,G51,0)</f>
        <v>0</v>
      </c>
      <c r="BD51" s="142">
        <f>IF(AZ51=4,G51,0)</f>
        <v>0</v>
      </c>
      <c r="BE51" s="142">
        <f>IF(AZ51=5,G51,0)</f>
        <v>0</v>
      </c>
      <c r="CA51" s="171">
        <v>1</v>
      </c>
      <c r="CB51" s="171">
        <v>1</v>
      </c>
      <c r="CZ51" s="142">
        <v>0.03925</v>
      </c>
    </row>
    <row r="52" spans="1:15" ht="12.75">
      <c r="A52" s="172"/>
      <c r="B52" s="174"/>
      <c r="C52" s="222" t="s">
        <v>146</v>
      </c>
      <c r="D52" s="223"/>
      <c r="E52" s="175">
        <v>0</v>
      </c>
      <c r="F52" s="176"/>
      <c r="G52" s="177"/>
      <c r="M52" s="173" t="s">
        <v>146</v>
      </c>
      <c r="O52" s="164"/>
    </row>
    <row r="53" spans="1:15" ht="12.75">
      <c r="A53" s="172"/>
      <c r="B53" s="174"/>
      <c r="C53" s="222" t="s">
        <v>147</v>
      </c>
      <c r="D53" s="223"/>
      <c r="E53" s="175">
        <v>29</v>
      </c>
      <c r="F53" s="176"/>
      <c r="G53" s="177"/>
      <c r="M53" s="173" t="s">
        <v>147</v>
      </c>
      <c r="O53" s="164"/>
    </row>
    <row r="54" spans="1:104" ht="12.75">
      <c r="A54" s="165">
        <v>21</v>
      </c>
      <c r="B54" s="166" t="s">
        <v>148</v>
      </c>
      <c r="C54" s="167" t="s">
        <v>149</v>
      </c>
      <c r="D54" s="168" t="s">
        <v>112</v>
      </c>
      <c r="E54" s="169">
        <v>29</v>
      </c>
      <c r="F54" s="169">
        <v>0</v>
      </c>
      <c r="G54" s="170">
        <f>E54*F54</f>
        <v>0</v>
      </c>
      <c r="O54" s="164">
        <v>2</v>
      </c>
      <c r="AA54" s="142">
        <v>1</v>
      </c>
      <c r="AB54" s="142">
        <v>1</v>
      </c>
      <c r="AC54" s="142">
        <v>1</v>
      </c>
      <c r="AZ54" s="142">
        <v>1</v>
      </c>
      <c r="BA54" s="142">
        <f>IF(AZ54=1,G54,0)</f>
        <v>0</v>
      </c>
      <c r="BB54" s="142">
        <f>IF(AZ54=2,G54,0)</f>
        <v>0</v>
      </c>
      <c r="BC54" s="142">
        <f>IF(AZ54=3,G54,0)</f>
        <v>0</v>
      </c>
      <c r="BD54" s="142">
        <f>IF(AZ54=4,G54,0)</f>
        <v>0</v>
      </c>
      <c r="BE54" s="142">
        <f>IF(AZ54=5,G54,0)</f>
        <v>0</v>
      </c>
      <c r="CA54" s="171">
        <v>1</v>
      </c>
      <c r="CB54" s="171">
        <v>1</v>
      </c>
      <c r="CZ54" s="142">
        <v>0</v>
      </c>
    </row>
    <row r="55" spans="1:104" ht="22.5">
      <c r="A55" s="165">
        <v>22</v>
      </c>
      <c r="B55" s="166" t="s">
        <v>150</v>
      </c>
      <c r="C55" s="167" t="s">
        <v>151</v>
      </c>
      <c r="D55" s="168" t="s">
        <v>152</v>
      </c>
      <c r="E55" s="169">
        <v>0.0651</v>
      </c>
      <c r="F55" s="169">
        <v>0</v>
      </c>
      <c r="G55" s="170">
        <f>E55*F55</f>
        <v>0</v>
      </c>
      <c r="O55" s="164">
        <v>2</v>
      </c>
      <c r="AA55" s="142">
        <v>1</v>
      </c>
      <c r="AB55" s="142">
        <v>1</v>
      </c>
      <c r="AC55" s="142">
        <v>1</v>
      </c>
      <c r="AZ55" s="142">
        <v>1</v>
      </c>
      <c r="BA55" s="142">
        <f>IF(AZ55=1,G55,0)</f>
        <v>0</v>
      </c>
      <c r="BB55" s="142">
        <f>IF(AZ55=2,G55,0)</f>
        <v>0</v>
      </c>
      <c r="BC55" s="142">
        <f>IF(AZ55=3,G55,0)</f>
        <v>0</v>
      </c>
      <c r="BD55" s="142">
        <f>IF(AZ55=4,G55,0)</f>
        <v>0</v>
      </c>
      <c r="BE55" s="142">
        <f>IF(AZ55=5,G55,0)</f>
        <v>0</v>
      </c>
      <c r="CA55" s="171">
        <v>1</v>
      </c>
      <c r="CB55" s="171">
        <v>1</v>
      </c>
      <c r="CZ55" s="142">
        <v>1.05702</v>
      </c>
    </row>
    <row r="56" spans="1:15" ht="12.75">
      <c r="A56" s="172"/>
      <c r="B56" s="174"/>
      <c r="C56" s="222" t="s">
        <v>153</v>
      </c>
      <c r="D56" s="223"/>
      <c r="E56" s="175">
        <v>0.0651</v>
      </c>
      <c r="F56" s="176"/>
      <c r="G56" s="177"/>
      <c r="M56" s="173" t="s">
        <v>153</v>
      </c>
      <c r="O56" s="164"/>
    </row>
    <row r="57" spans="1:57" ht="12.75">
      <c r="A57" s="178"/>
      <c r="B57" s="179" t="s">
        <v>70</v>
      </c>
      <c r="C57" s="180" t="str">
        <f>CONCATENATE(B48," ",C48)</f>
        <v>2 Základy a zvláštní zakládání</v>
      </c>
      <c r="D57" s="181"/>
      <c r="E57" s="182"/>
      <c r="F57" s="183"/>
      <c r="G57" s="184">
        <f>SUM(G48:G56)</f>
        <v>0</v>
      </c>
      <c r="O57" s="164">
        <v>4</v>
      </c>
      <c r="BA57" s="185">
        <f>SUM(BA48:BA56)</f>
        <v>0</v>
      </c>
      <c r="BB57" s="185">
        <f>SUM(BB48:BB56)</f>
        <v>0</v>
      </c>
      <c r="BC57" s="185">
        <f>SUM(BC48:BC56)</f>
        <v>0</v>
      </c>
      <c r="BD57" s="185">
        <f>SUM(BD48:BD56)</f>
        <v>0</v>
      </c>
      <c r="BE57" s="185">
        <f>SUM(BE48:BE56)</f>
        <v>0</v>
      </c>
    </row>
    <row r="58" spans="1:15" ht="12.75">
      <c r="A58" s="157" t="s">
        <v>67</v>
      </c>
      <c r="B58" s="158" t="s">
        <v>154</v>
      </c>
      <c r="C58" s="159" t="s">
        <v>155</v>
      </c>
      <c r="D58" s="160"/>
      <c r="E58" s="161"/>
      <c r="F58" s="161"/>
      <c r="G58" s="162"/>
      <c r="H58" s="163"/>
      <c r="I58" s="163"/>
      <c r="O58" s="164">
        <v>1</v>
      </c>
    </row>
    <row r="59" spans="1:104" ht="12.75">
      <c r="A59" s="165">
        <v>23</v>
      </c>
      <c r="B59" s="166" t="s">
        <v>156</v>
      </c>
      <c r="C59" s="167" t="s">
        <v>157</v>
      </c>
      <c r="D59" s="168" t="s">
        <v>112</v>
      </c>
      <c r="E59" s="169">
        <v>40</v>
      </c>
      <c r="F59" s="169">
        <v>0</v>
      </c>
      <c r="G59" s="170">
        <f>E59*F59</f>
        <v>0</v>
      </c>
      <c r="O59" s="164">
        <v>2</v>
      </c>
      <c r="AA59" s="142">
        <v>11</v>
      </c>
      <c r="AB59" s="142">
        <v>3</v>
      </c>
      <c r="AC59" s="142">
        <v>2</v>
      </c>
      <c r="AZ59" s="142">
        <v>1</v>
      </c>
      <c r="BA59" s="142">
        <f>IF(AZ59=1,G59,0)</f>
        <v>0</v>
      </c>
      <c r="BB59" s="142">
        <f>IF(AZ59=2,G59,0)</f>
        <v>0</v>
      </c>
      <c r="BC59" s="142">
        <f>IF(AZ59=3,G59,0)</f>
        <v>0</v>
      </c>
      <c r="BD59" s="142">
        <f>IF(AZ59=4,G59,0)</f>
        <v>0</v>
      </c>
      <c r="BE59" s="142">
        <f>IF(AZ59=5,G59,0)</f>
        <v>0</v>
      </c>
      <c r="CA59" s="171">
        <v>11</v>
      </c>
      <c r="CB59" s="171">
        <v>3</v>
      </c>
      <c r="CZ59" s="142">
        <v>0.0075</v>
      </c>
    </row>
    <row r="60" spans="1:15" ht="12.75">
      <c r="A60" s="172"/>
      <c r="B60" s="174"/>
      <c r="C60" s="222" t="s">
        <v>158</v>
      </c>
      <c r="D60" s="223"/>
      <c r="E60" s="175">
        <v>40</v>
      </c>
      <c r="F60" s="176"/>
      <c r="G60" s="177"/>
      <c r="M60" s="173" t="s">
        <v>158</v>
      </c>
      <c r="O60" s="164"/>
    </row>
    <row r="61" spans="1:104" ht="22.5">
      <c r="A61" s="165">
        <v>24</v>
      </c>
      <c r="B61" s="166" t="s">
        <v>159</v>
      </c>
      <c r="C61" s="167" t="s">
        <v>160</v>
      </c>
      <c r="D61" s="168" t="s">
        <v>87</v>
      </c>
      <c r="E61" s="169">
        <v>50</v>
      </c>
      <c r="F61" s="169">
        <v>0</v>
      </c>
      <c r="G61" s="170">
        <f>E61*F61</f>
        <v>0</v>
      </c>
      <c r="O61" s="164">
        <v>2</v>
      </c>
      <c r="AA61" s="142">
        <v>1</v>
      </c>
      <c r="AB61" s="142">
        <v>1</v>
      </c>
      <c r="AC61" s="142">
        <v>1</v>
      </c>
      <c r="AZ61" s="142">
        <v>1</v>
      </c>
      <c r="BA61" s="142">
        <f>IF(AZ61=1,G61,0)</f>
        <v>0</v>
      </c>
      <c r="BB61" s="142">
        <f>IF(AZ61=2,G61,0)</f>
        <v>0</v>
      </c>
      <c r="BC61" s="142">
        <f>IF(AZ61=3,G61,0)</f>
        <v>0</v>
      </c>
      <c r="BD61" s="142">
        <f>IF(AZ61=4,G61,0)</f>
        <v>0</v>
      </c>
      <c r="BE61" s="142">
        <f>IF(AZ61=5,G61,0)</f>
        <v>0</v>
      </c>
      <c r="CA61" s="171">
        <v>1</v>
      </c>
      <c r="CB61" s="171">
        <v>1</v>
      </c>
      <c r="CZ61" s="142">
        <v>0</v>
      </c>
    </row>
    <row r="62" spans="1:104" ht="12.75">
      <c r="A62" s="165">
        <v>25</v>
      </c>
      <c r="B62" s="166" t="s">
        <v>161</v>
      </c>
      <c r="C62" s="167" t="s">
        <v>162</v>
      </c>
      <c r="D62" s="168" t="s">
        <v>112</v>
      </c>
      <c r="E62" s="169">
        <v>95.1</v>
      </c>
      <c r="F62" s="169">
        <v>0</v>
      </c>
      <c r="G62" s="170">
        <f>E62*F62</f>
        <v>0</v>
      </c>
      <c r="O62" s="164">
        <v>2</v>
      </c>
      <c r="AA62" s="142">
        <v>1</v>
      </c>
      <c r="AB62" s="142">
        <v>0</v>
      </c>
      <c r="AC62" s="142">
        <v>0</v>
      </c>
      <c r="AZ62" s="142">
        <v>1</v>
      </c>
      <c r="BA62" s="142">
        <f>IF(AZ62=1,G62,0)</f>
        <v>0</v>
      </c>
      <c r="BB62" s="142">
        <f>IF(AZ62=2,G62,0)</f>
        <v>0</v>
      </c>
      <c r="BC62" s="142">
        <f>IF(AZ62=3,G62,0)</f>
        <v>0</v>
      </c>
      <c r="BD62" s="142">
        <f>IF(AZ62=4,G62,0)</f>
        <v>0</v>
      </c>
      <c r="BE62" s="142">
        <f>IF(AZ62=5,G62,0)</f>
        <v>0</v>
      </c>
      <c r="CA62" s="171">
        <v>1</v>
      </c>
      <c r="CB62" s="171">
        <v>0</v>
      </c>
      <c r="CZ62" s="142">
        <v>0.345</v>
      </c>
    </row>
    <row r="63" spans="1:15" ht="12.75">
      <c r="A63" s="172"/>
      <c r="B63" s="174"/>
      <c r="C63" s="222" t="s">
        <v>163</v>
      </c>
      <c r="D63" s="223"/>
      <c r="E63" s="175">
        <v>95.1</v>
      </c>
      <c r="F63" s="176"/>
      <c r="G63" s="177"/>
      <c r="M63" s="173" t="s">
        <v>163</v>
      </c>
      <c r="O63" s="164"/>
    </row>
    <row r="64" spans="1:104" ht="12.75">
      <c r="A64" s="165">
        <v>26</v>
      </c>
      <c r="B64" s="166" t="s">
        <v>122</v>
      </c>
      <c r="C64" s="167" t="s">
        <v>123</v>
      </c>
      <c r="D64" s="168" t="s">
        <v>112</v>
      </c>
      <c r="E64" s="169">
        <v>55.5</v>
      </c>
      <c r="F64" s="169">
        <v>0</v>
      </c>
      <c r="G64" s="170">
        <f>E64*F64</f>
        <v>0</v>
      </c>
      <c r="O64" s="164">
        <v>2</v>
      </c>
      <c r="AA64" s="142">
        <v>1</v>
      </c>
      <c r="AB64" s="142">
        <v>0</v>
      </c>
      <c r="AC64" s="142">
        <v>0</v>
      </c>
      <c r="AZ64" s="142">
        <v>1</v>
      </c>
      <c r="BA64" s="142">
        <f>IF(AZ64=1,G64,0)</f>
        <v>0</v>
      </c>
      <c r="BB64" s="142">
        <f>IF(AZ64=2,G64,0)</f>
        <v>0</v>
      </c>
      <c r="BC64" s="142">
        <f>IF(AZ64=3,G64,0)</f>
        <v>0</v>
      </c>
      <c r="BD64" s="142">
        <f>IF(AZ64=4,G64,0)</f>
        <v>0</v>
      </c>
      <c r="BE64" s="142">
        <f>IF(AZ64=5,G64,0)</f>
        <v>0</v>
      </c>
      <c r="CA64" s="171">
        <v>1</v>
      </c>
      <c r="CB64" s="171">
        <v>0</v>
      </c>
      <c r="CZ64" s="142">
        <v>0</v>
      </c>
    </row>
    <row r="65" spans="1:15" ht="12.75">
      <c r="A65" s="172"/>
      <c r="B65" s="174"/>
      <c r="C65" s="222" t="s">
        <v>164</v>
      </c>
      <c r="D65" s="223"/>
      <c r="E65" s="175">
        <v>15.5</v>
      </c>
      <c r="F65" s="176"/>
      <c r="G65" s="177"/>
      <c r="M65" s="173" t="s">
        <v>164</v>
      </c>
      <c r="O65" s="164"/>
    </row>
    <row r="66" spans="1:15" ht="12.75">
      <c r="A66" s="172"/>
      <c r="B66" s="174"/>
      <c r="C66" s="222" t="s">
        <v>165</v>
      </c>
      <c r="D66" s="223"/>
      <c r="E66" s="175">
        <v>40</v>
      </c>
      <c r="F66" s="176"/>
      <c r="G66" s="177"/>
      <c r="M66" s="173" t="s">
        <v>165</v>
      </c>
      <c r="O66" s="164"/>
    </row>
    <row r="67" spans="1:104" ht="22.5">
      <c r="A67" s="165">
        <v>27</v>
      </c>
      <c r="B67" s="166" t="s">
        <v>166</v>
      </c>
      <c r="C67" s="167" t="s">
        <v>167</v>
      </c>
      <c r="D67" s="168" t="s">
        <v>112</v>
      </c>
      <c r="E67" s="169">
        <v>105</v>
      </c>
      <c r="F67" s="169">
        <v>0</v>
      </c>
      <c r="G67" s="170">
        <f>E67*F67</f>
        <v>0</v>
      </c>
      <c r="O67" s="164">
        <v>2</v>
      </c>
      <c r="AA67" s="142">
        <v>1</v>
      </c>
      <c r="AB67" s="142">
        <v>0</v>
      </c>
      <c r="AC67" s="142">
        <v>0</v>
      </c>
      <c r="AZ67" s="142">
        <v>1</v>
      </c>
      <c r="BA67" s="142">
        <f>IF(AZ67=1,G67,0)</f>
        <v>0</v>
      </c>
      <c r="BB67" s="142">
        <f>IF(AZ67=2,G67,0)</f>
        <v>0</v>
      </c>
      <c r="BC67" s="142">
        <f>IF(AZ67=3,G67,0)</f>
        <v>0</v>
      </c>
      <c r="BD67" s="142">
        <f>IF(AZ67=4,G67,0)</f>
        <v>0</v>
      </c>
      <c r="BE67" s="142">
        <f>IF(AZ67=5,G67,0)</f>
        <v>0</v>
      </c>
      <c r="CA67" s="171">
        <v>1</v>
      </c>
      <c r="CB67" s="171">
        <v>0</v>
      </c>
      <c r="CZ67" s="142">
        <v>0.061</v>
      </c>
    </row>
    <row r="68" spans="1:104" ht="22.5">
      <c r="A68" s="165">
        <v>28</v>
      </c>
      <c r="B68" s="166" t="s">
        <v>168</v>
      </c>
      <c r="C68" s="167" t="s">
        <v>169</v>
      </c>
      <c r="D68" s="168" t="s">
        <v>112</v>
      </c>
      <c r="E68" s="169">
        <v>105</v>
      </c>
      <c r="F68" s="169">
        <v>0</v>
      </c>
      <c r="G68" s="170">
        <f>E68*F68</f>
        <v>0</v>
      </c>
      <c r="O68" s="164">
        <v>2</v>
      </c>
      <c r="AA68" s="142">
        <v>1</v>
      </c>
      <c r="AB68" s="142">
        <v>1</v>
      </c>
      <c r="AC68" s="142">
        <v>1</v>
      </c>
      <c r="AZ68" s="142">
        <v>1</v>
      </c>
      <c r="BA68" s="142">
        <f>IF(AZ68=1,G68,0)</f>
        <v>0</v>
      </c>
      <c r="BB68" s="142">
        <f>IF(AZ68=2,G68,0)</f>
        <v>0</v>
      </c>
      <c r="BC68" s="142">
        <f>IF(AZ68=3,G68,0)</f>
        <v>0</v>
      </c>
      <c r="BD68" s="142">
        <f>IF(AZ68=4,G68,0)</f>
        <v>0</v>
      </c>
      <c r="BE68" s="142">
        <f>IF(AZ68=5,G68,0)</f>
        <v>0</v>
      </c>
      <c r="CA68" s="171">
        <v>1</v>
      </c>
      <c r="CB68" s="171">
        <v>1</v>
      </c>
      <c r="CZ68" s="142">
        <v>0.002</v>
      </c>
    </row>
    <row r="69" spans="1:104" ht="12.75">
      <c r="A69" s="165">
        <v>29</v>
      </c>
      <c r="B69" s="166" t="s">
        <v>170</v>
      </c>
      <c r="C69" s="167" t="s">
        <v>171</v>
      </c>
      <c r="D69" s="168" t="s">
        <v>112</v>
      </c>
      <c r="E69" s="169">
        <v>105</v>
      </c>
      <c r="F69" s="169">
        <v>0</v>
      </c>
      <c r="G69" s="170">
        <f>E69*F69</f>
        <v>0</v>
      </c>
      <c r="O69" s="164">
        <v>2</v>
      </c>
      <c r="AA69" s="142">
        <v>1</v>
      </c>
      <c r="AB69" s="142">
        <v>1</v>
      </c>
      <c r="AC69" s="142">
        <v>1</v>
      </c>
      <c r="AZ69" s="142">
        <v>1</v>
      </c>
      <c r="BA69" s="142">
        <f>IF(AZ69=1,G69,0)</f>
        <v>0</v>
      </c>
      <c r="BB69" s="142">
        <f>IF(AZ69=2,G69,0)</f>
        <v>0</v>
      </c>
      <c r="BC69" s="142">
        <f>IF(AZ69=3,G69,0)</f>
        <v>0</v>
      </c>
      <c r="BD69" s="142">
        <f>IF(AZ69=4,G69,0)</f>
        <v>0</v>
      </c>
      <c r="BE69" s="142">
        <f>IF(AZ69=5,G69,0)</f>
        <v>0</v>
      </c>
      <c r="CA69" s="171">
        <v>1</v>
      </c>
      <c r="CB69" s="171">
        <v>1</v>
      </c>
      <c r="CZ69" s="142">
        <v>0.20394</v>
      </c>
    </row>
    <row r="70" spans="1:104" ht="12.75">
      <c r="A70" s="165">
        <v>30</v>
      </c>
      <c r="B70" s="166" t="s">
        <v>172</v>
      </c>
      <c r="C70" s="167" t="s">
        <v>173</v>
      </c>
      <c r="D70" s="168" t="s">
        <v>87</v>
      </c>
      <c r="E70" s="169">
        <v>8.4</v>
      </c>
      <c r="F70" s="169">
        <v>0</v>
      </c>
      <c r="G70" s="170">
        <f>E70*F70</f>
        <v>0</v>
      </c>
      <c r="O70" s="164">
        <v>2</v>
      </c>
      <c r="AA70" s="142">
        <v>1</v>
      </c>
      <c r="AB70" s="142">
        <v>1</v>
      </c>
      <c r="AC70" s="142">
        <v>1</v>
      </c>
      <c r="AZ70" s="142">
        <v>1</v>
      </c>
      <c r="BA70" s="142">
        <f>IF(AZ70=1,G70,0)</f>
        <v>0</v>
      </c>
      <c r="BB70" s="142">
        <f>IF(AZ70=2,G70,0)</f>
        <v>0</v>
      </c>
      <c r="BC70" s="142">
        <f>IF(AZ70=3,G70,0)</f>
        <v>0</v>
      </c>
      <c r="BD70" s="142">
        <f>IF(AZ70=4,G70,0)</f>
        <v>0</v>
      </c>
      <c r="BE70" s="142">
        <f>IF(AZ70=5,G70,0)</f>
        <v>0</v>
      </c>
      <c r="CA70" s="171">
        <v>1</v>
      </c>
      <c r="CB70" s="171">
        <v>1</v>
      </c>
      <c r="CZ70" s="142">
        <v>1.93125</v>
      </c>
    </row>
    <row r="71" spans="1:15" ht="12.75">
      <c r="A71" s="172"/>
      <c r="B71" s="174"/>
      <c r="C71" s="222" t="s">
        <v>174</v>
      </c>
      <c r="D71" s="223"/>
      <c r="E71" s="175">
        <v>8.4</v>
      </c>
      <c r="F71" s="176"/>
      <c r="G71" s="177"/>
      <c r="M71" s="173" t="s">
        <v>174</v>
      </c>
      <c r="O71" s="164"/>
    </row>
    <row r="72" spans="1:104" ht="22.5">
      <c r="A72" s="165">
        <v>31</v>
      </c>
      <c r="B72" s="166" t="s">
        <v>175</v>
      </c>
      <c r="C72" s="167" t="s">
        <v>176</v>
      </c>
      <c r="D72" s="168" t="s">
        <v>112</v>
      </c>
      <c r="E72" s="169">
        <v>14</v>
      </c>
      <c r="F72" s="169">
        <v>0</v>
      </c>
      <c r="G72" s="170">
        <f>E72*F72</f>
        <v>0</v>
      </c>
      <c r="O72" s="164">
        <v>2</v>
      </c>
      <c r="AA72" s="142">
        <v>1</v>
      </c>
      <c r="AB72" s="142">
        <v>1</v>
      </c>
      <c r="AC72" s="142">
        <v>1</v>
      </c>
      <c r="AZ72" s="142">
        <v>1</v>
      </c>
      <c r="BA72" s="142">
        <f>IF(AZ72=1,G72,0)</f>
        <v>0</v>
      </c>
      <c r="BB72" s="142">
        <f>IF(AZ72=2,G72,0)</f>
        <v>0</v>
      </c>
      <c r="BC72" s="142">
        <f>IF(AZ72=3,G72,0)</f>
        <v>0</v>
      </c>
      <c r="BD72" s="142">
        <f>IF(AZ72=4,G72,0)</f>
        <v>0</v>
      </c>
      <c r="BE72" s="142">
        <f>IF(AZ72=5,G72,0)</f>
        <v>0</v>
      </c>
      <c r="CA72" s="171">
        <v>1</v>
      </c>
      <c r="CB72" s="171">
        <v>1</v>
      </c>
      <c r="CZ72" s="142">
        <v>0.06185</v>
      </c>
    </row>
    <row r="73" spans="1:15" ht="12.75">
      <c r="A73" s="172"/>
      <c r="B73" s="174"/>
      <c r="C73" s="222" t="s">
        <v>177</v>
      </c>
      <c r="D73" s="223"/>
      <c r="E73" s="175">
        <v>14</v>
      </c>
      <c r="F73" s="176"/>
      <c r="G73" s="177"/>
      <c r="M73" s="173" t="s">
        <v>177</v>
      </c>
      <c r="O73" s="164"/>
    </row>
    <row r="74" spans="1:104" ht="12.75">
      <c r="A74" s="165">
        <v>32</v>
      </c>
      <c r="B74" s="166" t="s">
        <v>178</v>
      </c>
      <c r="C74" s="167" t="s">
        <v>179</v>
      </c>
      <c r="D74" s="168" t="s">
        <v>112</v>
      </c>
      <c r="E74" s="169">
        <v>55.5</v>
      </c>
      <c r="F74" s="169">
        <v>0</v>
      </c>
      <c r="G74" s="170">
        <f>E74*F74</f>
        <v>0</v>
      </c>
      <c r="O74" s="164">
        <v>2</v>
      </c>
      <c r="AA74" s="142">
        <v>1</v>
      </c>
      <c r="AB74" s="142">
        <v>1</v>
      </c>
      <c r="AC74" s="142">
        <v>1</v>
      </c>
      <c r="AZ74" s="142">
        <v>1</v>
      </c>
      <c r="BA74" s="142">
        <f>IF(AZ74=1,G74,0)</f>
        <v>0</v>
      </c>
      <c r="BB74" s="142">
        <f>IF(AZ74=2,G74,0)</f>
        <v>0</v>
      </c>
      <c r="BC74" s="142">
        <f>IF(AZ74=3,G74,0)</f>
        <v>0</v>
      </c>
      <c r="BD74" s="142">
        <f>IF(AZ74=4,G74,0)</f>
        <v>0</v>
      </c>
      <c r="BE74" s="142">
        <f>IF(AZ74=5,G74,0)</f>
        <v>0</v>
      </c>
      <c r="CA74" s="171">
        <v>1</v>
      </c>
      <c r="CB74" s="171">
        <v>1</v>
      </c>
      <c r="CZ74" s="142">
        <v>0.18907</v>
      </c>
    </row>
    <row r="75" spans="1:15" ht="12.75">
      <c r="A75" s="172"/>
      <c r="B75" s="174"/>
      <c r="C75" s="222" t="s">
        <v>165</v>
      </c>
      <c r="D75" s="223"/>
      <c r="E75" s="175">
        <v>40</v>
      </c>
      <c r="F75" s="176"/>
      <c r="G75" s="177"/>
      <c r="M75" s="173" t="s">
        <v>165</v>
      </c>
      <c r="O75" s="164"/>
    </row>
    <row r="76" spans="1:15" ht="12.75">
      <c r="A76" s="172"/>
      <c r="B76" s="174"/>
      <c r="C76" s="222" t="s">
        <v>180</v>
      </c>
      <c r="D76" s="223"/>
      <c r="E76" s="175">
        <v>15.5</v>
      </c>
      <c r="F76" s="176"/>
      <c r="G76" s="177"/>
      <c r="M76" s="173" t="s">
        <v>180</v>
      </c>
      <c r="O76" s="164"/>
    </row>
    <row r="77" spans="1:104" ht="12.75">
      <c r="A77" s="165">
        <v>33</v>
      </c>
      <c r="B77" s="166" t="s">
        <v>181</v>
      </c>
      <c r="C77" s="167" t="s">
        <v>182</v>
      </c>
      <c r="D77" s="168" t="s">
        <v>87</v>
      </c>
      <c r="E77" s="169">
        <v>92.4</v>
      </c>
      <c r="F77" s="169">
        <v>0</v>
      </c>
      <c r="G77" s="170">
        <f>E77*F77</f>
        <v>0</v>
      </c>
      <c r="O77" s="164">
        <v>2</v>
      </c>
      <c r="AA77" s="142">
        <v>3</v>
      </c>
      <c r="AB77" s="142">
        <v>1</v>
      </c>
      <c r="AC77" s="142">
        <v>103643001</v>
      </c>
      <c r="AZ77" s="142">
        <v>1</v>
      </c>
      <c r="BA77" s="142">
        <f>IF(AZ77=1,G77,0)</f>
        <v>0</v>
      </c>
      <c r="BB77" s="142">
        <f>IF(AZ77=2,G77,0)</f>
        <v>0</v>
      </c>
      <c r="BC77" s="142">
        <f>IF(AZ77=3,G77,0)</f>
        <v>0</v>
      </c>
      <c r="BD77" s="142">
        <f>IF(AZ77=4,G77,0)</f>
        <v>0</v>
      </c>
      <c r="BE77" s="142">
        <f>IF(AZ77=5,G77,0)</f>
        <v>0</v>
      </c>
      <c r="CA77" s="171">
        <v>3</v>
      </c>
      <c r="CB77" s="171">
        <v>1</v>
      </c>
      <c r="CZ77" s="142">
        <v>1.67</v>
      </c>
    </row>
    <row r="78" spans="1:104" ht="12.75">
      <c r="A78" s="165">
        <v>34</v>
      </c>
      <c r="B78" s="166" t="s">
        <v>183</v>
      </c>
      <c r="C78" s="167" t="s">
        <v>184</v>
      </c>
      <c r="D78" s="168" t="s">
        <v>112</v>
      </c>
      <c r="E78" s="169">
        <v>92</v>
      </c>
      <c r="F78" s="169">
        <v>0</v>
      </c>
      <c r="G78" s="170">
        <f>E78*F78</f>
        <v>0</v>
      </c>
      <c r="O78" s="164">
        <v>2</v>
      </c>
      <c r="AA78" s="142">
        <v>3</v>
      </c>
      <c r="AB78" s="142">
        <v>1</v>
      </c>
      <c r="AC78" s="142">
        <v>69366055</v>
      </c>
      <c r="AZ78" s="142">
        <v>1</v>
      </c>
      <c r="BA78" s="142">
        <f>IF(AZ78=1,G78,0)</f>
        <v>0</v>
      </c>
      <c r="BB78" s="142">
        <f>IF(AZ78=2,G78,0)</f>
        <v>0</v>
      </c>
      <c r="BC78" s="142">
        <f>IF(AZ78=3,G78,0)</f>
        <v>0</v>
      </c>
      <c r="BD78" s="142">
        <f>IF(AZ78=4,G78,0)</f>
        <v>0</v>
      </c>
      <c r="BE78" s="142">
        <f>IF(AZ78=5,G78,0)</f>
        <v>0</v>
      </c>
      <c r="CA78" s="171">
        <v>3</v>
      </c>
      <c r="CB78" s="171">
        <v>1</v>
      </c>
      <c r="CZ78" s="142">
        <v>0.0003</v>
      </c>
    </row>
    <row r="79" spans="1:15" ht="12.75">
      <c r="A79" s="172"/>
      <c r="B79" s="174"/>
      <c r="C79" s="222" t="s">
        <v>185</v>
      </c>
      <c r="D79" s="223"/>
      <c r="E79" s="175">
        <v>92</v>
      </c>
      <c r="F79" s="176"/>
      <c r="G79" s="177"/>
      <c r="M79" s="173" t="s">
        <v>185</v>
      </c>
      <c r="O79" s="164"/>
    </row>
    <row r="80" spans="1:57" ht="12.75">
      <c r="A80" s="178"/>
      <c r="B80" s="179" t="s">
        <v>70</v>
      </c>
      <c r="C80" s="180" t="str">
        <f>CONCATENATE(B58," ",C58)</f>
        <v>46 Zpevněné plochy</v>
      </c>
      <c r="D80" s="181"/>
      <c r="E80" s="182"/>
      <c r="F80" s="183"/>
      <c r="G80" s="184">
        <f>SUM(G58:G79)</f>
        <v>0</v>
      </c>
      <c r="O80" s="164">
        <v>4</v>
      </c>
      <c r="BA80" s="185">
        <f>SUM(BA58:BA79)</f>
        <v>0</v>
      </c>
      <c r="BB80" s="185">
        <f>SUM(BB58:BB79)</f>
        <v>0</v>
      </c>
      <c r="BC80" s="185">
        <f>SUM(BC58:BC79)</f>
        <v>0</v>
      </c>
      <c r="BD80" s="185">
        <f>SUM(BD58:BD79)</f>
        <v>0</v>
      </c>
      <c r="BE80" s="185">
        <f>SUM(BE58:BE79)</f>
        <v>0</v>
      </c>
    </row>
    <row r="81" spans="1:15" ht="12.75">
      <c r="A81" s="157" t="s">
        <v>67</v>
      </c>
      <c r="B81" s="158" t="s">
        <v>186</v>
      </c>
      <c r="C81" s="159" t="s">
        <v>187</v>
      </c>
      <c r="D81" s="160"/>
      <c r="E81" s="161"/>
      <c r="F81" s="161"/>
      <c r="G81" s="162"/>
      <c r="H81" s="163"/>
      <c r="I81" s="163"/>
      <c r="O81" s="164">
        <v>1</v>
      </c>
    </row>
    <row r="82" spans="1:104" ht="22.5">
      <c r="A82" s="165">
        <v>35</v>
      </c>
      <c r="B82" s="166" t="s">
        <v>188</v>
      </c>
      <c r="C82" s="167" t="s">
        <v>189</v>
      </c>
      <c r="D82" s="168" t="s">
        <v>112</v>
      </c>
      <c r="E82" s="169">
        <v>1120</v>
      </c>
      <c r="F82" s="169">
        <v>0</v>
      </c>
      <c r="G82" s="170">
        <f>E82*F82</f>
        <v>0</v>
      </c>
      <c r="O82" s="164">
        <v>2</v>
      </c>
      <c r="AA82" s="142">
        <v>1</v>
      </c>
      <c r="AB82" s="142">
        <v>1</v>
      </c>
      <c r="AC82" s="142">
        <v>1</v>
      </c>
      <c r="AZ82" s="142">
        <v>1</v>
      </c>
      <c r="BA82" s="142">
        <f>IF(AZ82=1,G82,0)</f>
        <v>0</v>
      </c>
      <c r="BB82" s="142">
        <f>IF(AZ82=2,G82,0)</f>
        <v>0</v>
      </c>
      <c r="BC82" s="142">
        <f>IF(AZ82=3,G82,0)</f>
        <v>0</v>
      </c>
      <c r="BD82" s="142">
        <f>IF(AZ82=4,G82,0)</f>
        <v>0</v>
      </c>
      <c r="BE82" s="142">
        <f>IF(AZ82=5,G82,0)</f>
        <v>0</v>
      </c>
      <c r="CA82" s="171">
        <v>1</v>
      </c>
      <c r="CB82" s="171">
        <v>1</v>
      </c>
      <c r="CZ82" s="142">
        <v>0</v>
      </c>
    </row>
    <row r="83" spans="1:57" ht="12.75">
      <c r="A83" s="178"/>
      <c r="B83" s="179" t="s">
        <v>70</v>
      </c>
      <c r="C83" s="180" t="str">
        <f>CONCATENATE(B81," ",C81)</f>
        <v>95 Dokončovací konstrukce na pozemních stavbách</v>
      </c>
      <c r="D83" s="181"/>
      <c r="E83" s="182"/>
      <c r="F83" s="183"/>
      <c r="G83" s="184">
        <f>SUM(G81:G82)</f>
        <v>0</v>
      </c>
      <c r="O83" s="164">
        <v>4</v>
      </c>
      <c r="BA83" s="185">
        <f>SUM(BA81:BA82)</f>
        <v>0</v>
      </c>
      <c r="BB83" s="185">
        <f>SUM(BB81:BB82)</f>
        <v>0</v>
      </c>
      <c r="BC83" s="185">
        <f>SUM(BC81:BC82)</f>
        <v>0</v>
      </c>
      <c r="BD83" s="185">
        <f>SUM(BD81:BD82)</f>
        <v>0</v>
      </c>
      <c r="BE83" s="185">
        <f>SUM(BE81:BE82)</f>
        <v>0</v>
      </c>
    </row>
    <row r="84" spans="1:15" ht="12.75">
      <c r="A84" s="157" t="s">
        <v>67</v>
      </c>
      <c r="B84" s="158" t="s">
        <v>190</v>
      </c>
      <c r="C84" s="159" t="s">
        <v>191</v>
      </c>
      <c r="D84" s="160"/>
      <c r="E84" s="161"/>
      <c r="F84" s="161"/>
      <c r="G84" s="162"/>
      <c r="H84" s="163"/>
      <c r="I84" s="163"/>
      <c r="O84" s="164">
        <v>1</v>
      </c>
    </row>
    <row r="85" spans="1:104" ht="12.75">
      <c r="A85" s="165">
        <v>36</v>
      </c>
      <c r="B85" s="166" t="s">
        <v>192</v>
      </c>
      <c r="C85" s="167" t="s">
        <v>193</v>
      </c>
      <c r="D85" s="168" t="s">
        <v>152</v>
      </c>
      <c r="E85" s="169">
        <v>250.17</v>
      </c>
      <c r="F85" s="169">
        <v>0</v>
      </c>
      <c r="G85" s="170">
        <f>E85*F85</f>
        <v>0</v>
      </c>
      <c r="O85" s="164">
        <v>2</v>
      </c>
      <c r="AA85" s="142">
        <v>1</v>
      </c>
      <c r="AB85" s="142">
        <v>1</v>
      </c>
      <c r="AC85" s="142">
        <v>1</v>
      </c>
      <c r="AZ85" s="142">
        <v>1</v>
      </c>
      <c r="BA85" s="142">
        <f>IF(AZ85=1,G85,0)</f>
        <v>0</v>
      </c>
      <c r="BB85" s="142">
        <f>IF(AZ85=2,G85,0)</f>
        <v>0</v>
      </c>
      <c r="BC85" s="142">
        <f>IF(AZ85=3,G85,0)</f>
        <v>0</v>
      </c>
      <c r="BD85" s="142">
        <f>IF(AZ85=4,G85,0)</f>
        <v>0</v>
      </c>
      <c r="BE85" s="142">
        <f>IF(AZ85=5,G85,0)</f>
        <v>0</v>
      </c>
      <c r="CA85" s="171">
        <v>1</v>
      </c>
      <c r="CB85" s="171">
        <v>1</v>
      </c>
      <c r="CZ85" s="142">
        <v>0</v>
      </c>
    </row>
    <row r="86" spans="1:104" ht="12.75">
      <c r="A86" s="165">
        <v>37</v>
      </c>
      <c r="B86" s="166" t="s">
        <v>194</v>
      </c>
      <c r="C86" s="167" t="s">
        <v>195</v>
      </c>
      <c r="D86" s="168" t="s">
        <v>152</v>
      </c>
      <c r="E86" s="169">
        <v>191.3</v>
      </c>
      <c r="F86" s="169">
        <v>0</v>
      </c>
      <c r="G86" s="170">
        <f>E86*F86</f>
        <v>0</v>
      </c>
      <c r="O86" s="164">
        <v>2</v>
      </c>
      <c r="AA86" s="142">
        <v>1</v>
      </c>
      <c r="AB86" s="142">
        <v>1</v>
      </c>
      <c r="AC86" s="142">
        <v>1</v>
      </c>
      <c r="AZ86" s="142">
        <v>1</v>
      </c>
      <c r="BA86" s="142">
        <f>IF(AZ86=1,G86,0)</f>
        <v>0</v>
      </c>
      <c r="BB86" s="142">
        <f>IF(AZ86=2,G86,0)</f>
        <v>0</v>
      </c>
      <c r="BC86" s="142">
        <f>IF(AZ86=3,G86,0)</f>
        <v>0</v>
      </c>
      <c r="BD86" s="142">
        <f>IF(AZ86=4,G86,0)</f>
        <v>0</v>
      </c>
      <c r="BE86" s="142">
        <f>IF(AZ86=5,G86,0)</f>
        <v>0</v>
      </c>
      <c r="CA86" s="171">
        <v>1</v>
      </c>
      <c r="CB86" s="171">
        <v>1</v>
      </c>
      <c r="CZ86" s="142">
        <v>0</v>
      </c>
    </row>
    <row r="87" spans="1:57" ht="12.75">
      <c r="A87" s="178"/>
      <c r="B87" s="179" t="s">
        <v>70</v>
      </c>
      <c r="C87" s="180" t="str">
        <f>CONCATENATE(B84," ",C84)</f>
        <v>99 Staveništní přesun hmot</v>
      </c>
      <c r="D87" s="181"/>
      <c r="E87" s="182"/>
      <c r="F87" s="183"/>
      <c r="G87" s="184">
        <f>SUM(G84:G86)</f>
        <v>0</v>
      </c>
      <c r="O87" s="164">
        <v>4</v>
      </c>
      <c r="BA87" s="185">
        <f>SUM(BA84:BA86)</f>
        <v>0</v>
      </c>
      <c r="BB87" s="185">
        <f>SUM(BB84:BB86)</f>
        <v>0</v>
      </c>
      <c r="BC87" s="185">
        <f>SUM(BC84:BC86)</f>
        <v>0</v>
      </c>
      <c r="BD87" s="185">
        <f>SUM(BD84:BD86)</f>
        <v>0</v>
      </c>
      <c r="BE87" s="185">
        <f>SUM(BE84:BE86)</f>
        <v>0</v>
      </c>
    </row>
    <row r="88" spans="1:15" ht="12.75">
      <c r="A88" s="157" t="s">
        <v>67</v>
      </c>
      <c r="B88" s="158" t="s">
        <v>196</v>
      </c>
      <c r="C88" s="159" t="s">
        <v>197</v>
      </c>
      <c r="D88" s="160"/>
      <c r="E88" s="161"/>
      <c r="F88" s="161"/>
      <c r="G88" s="162"/>
      <c r="H88" s="163"/>
      <c r="I88" s="163"/>
      <c r="O88" s="164">
        <v>1</v>
      </c>
    </row>
    <row r="89" spans="1:104" ht="22.5">
      <c r="A89" s="165">
        <v>38</v>
      </c>
      <c r="B89" s="166" t="s">
        <v>198</v>
      </c>
      <c r="C89" s="167" t="s">
        <v>199</v>
      </c>
      <c r="D89" s="168" t="s">
        <v>200</v>
      </c>
      <c r="E89" s="169">
        <v>36</v>
      </c>
      <c r="F89" s="169">
        <v>0</v>
      </c>
      <c r="G89" s="170">
        <f>E89*F89</f>
        <v>0</v>
      </c>
      <c r="O89" s="164">
        <v>2</v>
      </c>
      <c r="AA89" s="142">
        <v>1</v>
      </c>
      <c r="AB89" s="142">
        <v>1</v>
      </c>
      <c r="AC89" s="142">
        <v>1</v>
      </c>
      <c r="AZ89" s="142">
        <v>2</v>
      </c>
      <c r="BA89" s="142">
        <f>IF(AZ89=1,G89,0)</f>
        <v>0</v>
      </c>
      <c r="BB89" s="142">
        <f>IF(AZ89=2,G89,0)</f>
        <v>0</v>
      </c>
      <c r="BC89" s="142">
        <f>IF(AZ89=3,G89,0)</f>
        <v>0</v>
      </c>
      <c r="BD89" s="142">
        <f>IF(AZ89=4,G89,0)</f>
        <v>0</v>
      </c>
      <c r="BE89" s="142">
        <f>IF(AZ89=5,G89,0)</f>
        <v>0</v>
      </c>
      <c r="CA89" s="171">
        <v>1</v>
      </c>
      <c r="CB89" s="171">
        <v>1</v>
      </c>
      <c r="CZ89" s="142">
        <v>0.00702</v>
      </c>
    </row>
    <row r="90" spans="1:15" ht="12.75">
      <c r="A90" s="172"/>
      <c r="B90" s="174"/>
      <c r="C90" s="222" t="s">
        <v>201</v>
      </c>
      <c r="D90" s="223"/>
      <c r="E90" s="175">
        <v>36</v>
      </c>
      <c r="F90" s="176"/>
      <c r="G90" s="177"/>
      <c r="M90" s="173" t="s">
        <v>201</v>
      </c>
      <c r="O90" s="164"/>
    </row>
    <row r="91" spans="1:104" ht="22.5">
      <c r="A91" s="165">
        <v>39</v>
      </c>
      <c r="B91" s="166" t="s">
        <v>202</v>
      </c>
      <c r="C91" s="167" t="s">
        <v>203</v>
      </c>
      <c r="D91" s="168" t="s">
        <v>152</v>
      </c>
      <c r="E91" s="169">
        <v>0.0162</v>
      </c>
      <c r="F91" s="169">
        <v>0</v>
      </c>
      <c r="G91" s="170">
        <f>E91*F91</f>
        <v>0</v>
      </c>
      <c r="O91" s="164">
        <v>2</v>
      </c>
      <c r="AA91" s="142">
        <v>1</v>
      </c>
      <c r="AB91" s="142">
        <v>1</v>
      </c>
      <c r="AC91" s="142">
        <v>1</v>
      </c>
      <c r="AZ91" s="142">
        <v>2</v>
      </c>
      <c r="BA91" s="142">
        <f>IF(AZ91=1,G91,0)</f>
        <v>0</v>
      </c>
      <c r="BB91" s="142">
        <f>IF(AZ91=2,G91,0)</f>
        <v>0</v>
      </c>
      <c r="BC91" s="142">
        <f>IF(AZ91=3,G91,0)</f>
        <v>0</v>
      </c>
      <c r="BD91" s="142">
        <f>IF(AZ91=4,G91,0)</f>
        <v>0</v>
      </c>
      <c r="BE91" s="142">
        <f>IF(AZ91=5,G91,0)</f>
        <v>0</v>
      </c>
      <c r="CA91" s="171">
        <v>1</v>
      </c>
      <c r="CB91" s="171">
        <v>1</v>
      </c>
      <c r="CZ91" s="142">
        <v>1.0132</v>
      </c>
    </row>
    <row r="92" spans="1:15" ht="12.75">
      <c r="A92" s="172"/>
      <c r="B92" s="174"/>
      <c r="C92" s="222" t="s">
        <v>204</v>
      </c>
      <c r="D92" s="223"/>
      <c r="E92" s="175">
        <v>0.0162</v>
      </c>
      <c r="F92" s="176"/>
      <c r="G92" s="177"/>
      <c r="M92" s="173" t="s">
        <v>204</v>
      </c>
      <c r="O92" s="164"/>
    </row>
    <row r="93" spans="1:104" ht="22.5">
      <c r="A93" s="165">
        <v>40</v>
      </c>
      <c r="B93" s="166" t="s">
        <v>205</v>
      </c>
      <c r="C93" s="167" t="s">
        <v>206</v>
      </c>
      <c r="D93" s="168" t="s">
        <v>112</v>
      </c>
      <c r="E93" s="169">
        <v>228.8544</v>
      </c>
      <c r="F93" s="169">
        <v>0</v>
      </c>
      <c r="G93" s="170">
        <f>E93*F93</f>
        <v>0</v>
      </c>
      <c r="O93" s="164">
        <v>2</v>
      </c>
      <c r="AA93" s="142">
        <v>1</v>
      </c>
      <c r="AB93" s="142">
        <v>7</v>
      </c>
      <c r="AC93" s="142">
        <v>7</v>
      </c>
      <c r="AZ93" s="142">
        <v>2</v>
      </c>
      <c r="BA93" s="142">
        <f>IF(AZ93=1,G93,0)</f>
        <v>0</v>
      </c>
      <c r="BB93" s="142">
        <f>IF(AZ93=2,G93,0)</f>
        <v>0</v>
      </c>
      <c r="BC93" s="142">
        <f>IF(AZ93=3,G93,0)</f>
        <v>0</v>
      </c>
      <c r="BD93" s="142">
        <f>IF(AZ93=4,G93,0)</f>
        <v>0</v>
      </c>
      <c r="BE93" s="142">
        <f>IF(AZ93=5,G93,0)</f>
        <v>0</v>
      </c>
      <c r="CA93" s="171">
        <v>1</v>
      </c>
      <c r="CB93" s="171">
        <v>7</v>
      </c>
      <c r="CZ93" s="142">
        <v>6E-05</v>
      </c>
    </row>
    <row r="94" spans="1:15" ht="12.75">
      <c r="A94" s="172"/>
      <c r="B94" s="174"/>
      <c r="C94" s="222" t="s">
        <v>207</v>
      </c>
      <c r="D94" s="223"/>
      <c r="E94" s="175">
        <v>228.8544</v>
      </c>
      <c r="F94" s="176"/>
      <c r="G94" s="177"/>
      <c r="M94" s="173" t="s">
        <v>207</v>
      </c>
      <c r="O94" s="164"/>
    </row>
    <row r="95" spans="1:104" ht="12.75">
      <c r="A95" s="165">
        <v>41</v>
      </c>
      <c r="B95" s="166" t="s">
        <v>208</v>
      </c>
      <c r="C95" s="167" t="s">
        <v>209</v>
      </c>
      <c r="D95" s="168" t="s">
        <v>210</v>
      </c>
      <c r="E95" s="169">
        <v>340</v>
      </c>
      <c r="F95" s="169">
        <v>0</v>
      </c>
      <c r="G95" s="170">
        <f>E95*F95</f>
        <v>0</v>
      </c>
      <c r="O95" s="164">
        <v>2</v>
      </c>
      <c r="AA95" s="142">
        <v>1</v>
      </c>
      <c r="AB95" s="142">
        <v>7</v>
      </c>
      <c r="AC95" s="142">
        <v>7</v>
      </c>
      <c r="AZ95" s="142">
        <v>2</v>
      </c>
      <c r="BA95" s="142">
        <f>IF(AZ95=1,G95,0)</f>
        <v>0</v>
      </c>
      <c r="BB95" s="142">
        <f>IF(AZ95=2,G95,0)</f>
        <v>0</v>
      </c>
      <c r="BC95" s="142">
        <f>IF(AZ95=3,G95,0)</f>
        <v>0</v>
      </c>
      <c r="BD95" s="142">
        <f>IF(AZ95=4,G95,0)</f>
        <v>0</v>
      </c>
      <c r="BE95" s="142">
        <f>IF(AZ95=5,G95,0)</f>
        <v>0</v>
      </c>
      <c r="CA95" s="171">
        <v>1</v>
      </c>
      <c r="CB95" s="171">
        <v>7</v>
      </c>
      <c r="CZ95" s="142">
        <v>0.0011</v>
      </c>
    </row>
    <row r="96" spans="1:104" ht="12.75">
      <c r="A96" s="165">
        <v>42</v>
      </c>
      <c r="B96" s="166" t="s">
        <v>211</v>
      </c>
      <c r="C96" s="167" t="s">
        <v>212</v>
      </c>
      <c r="D96" s="168" t="s">
        <v>200</v>
      </c>
      <c r="E96" s="169">
        <v>380</v>
      </c>
      <c r="F96" s="169">
        <v>0</v>
      </c>
      <c r="G96" s="170">
        <f>E96*F96</f>
        <v>0</v>
      </c>
      <c r="O96" s="164">
        <v>2</v>
      </c>
      <c r="AA96" s="142">
        <v>1</v>
      </c>
      <c r="AB96" s="142">
        <v>7</v>
      </c>
      <c r="AC96" s="142">
        <v>7</v>
      </c>
      <c r="AZ96" s="142">
        <v>2</v>
      </c>
      <c r="BA96" s="142">
        <f>IF(AZ96=1,G96,0)</f>
        <v>0</v>
      </c>
      <c r="BB96" s="142">
        <f>IF(AZ96=2,G96,0)</f>
        <v>0</v>
      </c>
      <c r="BC96" s="142">
        <f>IF(AZ96=3,G96,0)</f>
        <v>0</v>
      </c>
      <c r="BD96" s="142">
        <f>IF(AZ96=4,G96,0)</f>
        <v>0</v>
      </c>
      <c r="BE96" s="142">
        <f>IF(AZ96=5,G96,0)</f>
        <v>0</v>
      </c>
      <c r="CA96" s="171">
        <v>1</v>
      </c>
      <c r="CB96" s="171">
        <v>7</v>
      </c>
      <c r="CZ96" s="142">
        <v>0.0011</v>
      </c>
    </row>
    <row r="97" spans="1:104" ht="12.75">
      <c r="A97" s="165">
        <v>43</v>
      </c>
      <c r="B97" s="166" t="s">
        <v>213</v>
      </c>
      <c r="C97" s="167" t="s">
        <v>214</v>
      </c>
      <c r="D97" s="168" t="s">
        <v>87</v>
      </c>
      <c r="E97" s="169">
        <v>1.728</v>
      </c>
      <c r="F97" s="169">
        <v>0</v>
      </c>
      <c r="G97" s="170">
        <f>E97*F97</f>
        <v>0</v>
      </c>
      <c r="O97" s="164">
        <v>2</v>
      </c>
      <c r="AA97" s="142">
        <v>3</v>
      </c>
      <c r="AB97" s="142">
        <v>7</v>
      </c>
      <c r="AC97" s="142">
        <v>60513201022</v>
      </c>
      <c r="AZ97" s="142">
        <v>2</v>
      </c>
      <c r="BA97" s="142">
        <f>IF(AZ97=1,G97,0)</f>
        <v>0</v>
      </c>
      <c r="BB97" s="142">
        <f>IF(AZ97=2,G97,0)</f>
        <v>0</v>
      </c>
      <c r="BC97" s="142">
        <f>IF(AZ97=3,G97,0)</f>
        <v>0</v>
      </c>
      <c r="BD97" s="142">
        <f>IF(AZ97=4,G97,0)</f>
        <v>0</v>
      </c>
      <c r="BE97" s="142">
        <f>IF(AZ97=5,G97,0)</f>
        <v>0</v>
      </c>
      <c r="CA97" s="171">
        <v>3</v>
      </c>
      <c r="CB97" s="171">
        <v>7</v>
      </c>
      <c r="CZ97" s="142">
        <v>0.55</v>
      </c>
    </row>
    <row r="98" spans="1:15" ht="22.5">
      <c r="A98" s="172"/>
      <c r="B98" s="174"/>
      <c r="C98" s="222" t="s">
        <v>215</v>
      </c>
      <c r="D98" s="223"/>
      <c r="E98" s="175">
        <v>1.728</v>
      </c>
      <c r="F98" s="176"/>
      <c r="G98" s="177"/>
      <c r="M98" s="173" t="s">
        <v>215</v>
      </c>
      <c r="O98" s="164"/>
    </row>
    <row r="99" spans="1:104" ht="12.75">
      <c r="A99" s="165">
        <v>44</v>
      </c>
      <c r="B99" s="166" t="s">
        <v>216</v>
      </c>
      <c r="C99" s="167" t="s">
        <v>217</v>
      </c>
      <c r="D99" s="168" t="s">
        <v>57</v>
      </c>
      <c r="E99" s="169"/>
      <c r="F99" s="169">
        <v>0</v>
      </c>
      <c r="G99" s="170">
        <f>E99*F99</f>
        <v>0</v>
      </c>
      <c r="O99" s="164">
        <v>2</v>
      </c>
      <c r="AA99" s="142">
        <v>7</v>
      </c>
      <c r="AB99" s="142">
        <v>1002</v>
      </c>
      <c r="AC99" s="142">
        <v>5</v>
      </c>
      <c r="AZ99" s="142">
        <v>2</v>
      </c>
      <c r="BA99" s="142">
        <f>IF(AZ99=1,G99,0)</f>
        <v>0</v>
      </c>
      <c r="BB99" s="142">
        <f>IF(AZ99=2,G99,0)</f>
        <v>0</v>
      </c>
      <c r="BC99" s="142">
        <f>IF(AZ99=3,G99,0)</f>
        <v>0</v>
      </c>
      <c r="BD99" s="142">
        <f>IF(AZ99=4,G99,0)</f>
        <v>0</v>
      </c>
      <c r="BE99" s="142">
        <f>IF(AZ99=5,G99,0)</f>
        <v>0</v>
      </c>
      <c r="CA99" s="171">
        <v>7</v>
      </c>
      <c r="CB99" s="171">
        <v>1002</v>
      </c>
      <c r="CZ99" s="142">
        <v>0</v>
      </c>
    </row>
    <row r="100" spans="1:57" ht="12.75">
      <c r="A100" s="178"/>
      <c r="B100" s="179" t="s">
        <v>70</v>
      </c>
      <c r="C100" s="180" t="str">
        <f>CONCATENATE(B88," ",C88)</f>
        <v>762 Konstrukce tesařské</v>
      </c>
      <c r="D100" s="181"/>
      <c r="E100" s="182"/>
      <c r="F100" s="183"/>
      <c r="G100" s="184">
        <f>SUM(G88:G99)</f>
        <v>0</v>
      </c>
      <c r="O100" s="164">
        <v>4</v>
      </c>
      <c r="BA100" s="185">
        <f>SUM(BA88:BA99)</f>
        <v>0</v>
      </c>
      <c r="BB100" s="185">
        <f>SUM(BB88:BB99)</f>
        <v>0</v>
      </c>
      <c r="BC100" s="185">
        <f>SUM(BC88:BC99)</f>
        <v>0</v>
      </c>
      <c r="BD100" s="185">
        <f>SUM(BD88:BD99)</f>
        <v>0</v>
      </c>
      <c r="BE100" s="185">
        <f>SUM(BE88:BE99)</f>
        <v>0</v>
      </c>
    </row>
    <row r="101" spans="1:15" ht="12.75">
      <c r="A101" s="157" t="s">
        <v>67</v>
      </c>
      <c r="B101" s="158" t="s">
        <v>218</v>
      </c>
      <c r="C101" s="159" t="s">
        <v>219</v>
      </c>
      <c r="D101" s="160"/>
      <c r="E101" s="161"/>
      <c r="F101" s="161"/>
      <c r="G101" s="162"/>
      <c r="H101" s="163"/>
      <c r="I101" s="163"/>
      <c r="O101" s="164">
        <v>1</v>
      </c>
    </row>
    <row r="102" spans="1:104" ht="22.5">
      <c r="A102" s="165">
        <v>45</v>
      </c>
      <c r="B102" s="166" t="s">
        <v>220</v>
      </c>
      <c r="C102" s="167" t="s">
        <v>221</v>
      </c>
      <c r="D102" s="168" t="s">
        <v>200</v>
      </c>
      <c r="E102" s="169">
        <v>1</v>
      </c>
      <c r="F102" s="169">
        <v>0</v>
      </c>
      <c r="G102" s="170">
        <f aca="true" t="shared" si="0" ref="G102:G107">E102*F102</f>
        <v>0</v>
      </c>
      <c r="O102" s="164">
        <v>2</v>
      </c>
      <c r="AA102" s="142">
        <v>11</v>
      </c>
      <c r="AB102" s="142">
        <v>3</v>
      </c>
      <c r="AC102" s="142">
        <v>3</v>
      </c>
      <c r="AZ102" s="142">
        <v>2</v>
      </c>
      <c r="BA102" s="142">
        <f aca="true" t="shared" si="1" ref="BA102:BA107">IF(AZ102=1,G102,0)</f>
        <v>0</v>
      </c>
      <c r="BB102" s="142">
        <f aca="true" t="shared" si="2" ref="BB102:BB107">IF(AZ102=2,G102,0)</f>
        <v>0</v>
      </c>
      <c r="BC102" s="142">
        <f aca="true" t="shared" si="3" ref="BC102:BC107">IF(AZ102=3,G102,0)</f>
        <v>0</v>
      </c>
      <c r="BD102" s="142">
        <f aca="true" t="shared" si="4" ref="BD102:BD107">IF(AZ102=4,G102,0)</f>
        <v>0</v>
      </c>
      <c r="BE102" s="142">
        <f aca="true" t="shared" si="5" ref="BE102:BE107">IF(AZ102=5,G102,0)</f>
        <v>0</v>
      </c>
      <c r="CA102" s="171">
        <v>11</v>
      </c>
      <c r="CB102" s="171">
        <v>3</v>
      </c>
      <c r="CZ102" s="142">
        <v>0.12</v>
      </c>
    </row>
    <row r="103" spans="1:104" ht="12.75">
      <c r="A103" s="165">
        <v>46</v>
      </c>
      <c r="B103" s="166" t="s">
        <v>222</v>
      </c>
      <c r="C103" s="167" t="s">
        <v>223</v>
      </c>
      <c r="D103" s="168" t="s">
        <v>200</v>
      </c>
      <c r="E103" s="169">
        <v>1</v>
      </c>
      <c r="F103" s="169">
        <v>0</v>
      </c>
      <c r="G103" s="170">
        <f t="shared" si="0"/>
        <v>0</v>
      </c>
      <c r="O103" s="164">
        <v>2</v>
      </c>
      <c r="AA103" s="142">
        <v>11</v>
      </c>
      <c r="AB103" s="142">
        <v>3</v>
      </c>
      <c r="AC103" s="142">
        <v>4</v>
      </c>
      <c r="AZ103" s="142">
        <v>2</v>
      </c>
      <c r="BA103" s="142">
        <f t="shared" si="1"/>
        <v>0</v>
      </c>
      <c r="BB103" s="142">
        <f t="shared" si="2"/>
        <v>0</v>
      </c>
      <c r="BC103" s="142">
        <f t="shared" si="3"/>
        <v>0</v>
      </c>
      <c r="BD103" s="142">
        <f t="shared" si="4"/>
        <v>0</v>
      </c>
      <c r="BE103" s="142">
        <f t="shared" si="5"/>
        <v>0</v>
      </c>
      <c r="CA103" s="171">
        <v>11</v>
      </c>
      <c r="CB103" s="171">
        <v>3</v>
      </c>
      <c r="CZ103" s="142">
        <v>0</v>
      </c>
    </row>
    <row r="104" spans="1:104" ht="22.5">
      <c r="A104" s="165">
        <v>47</v>
      </c>
      <c r="B104" s="166" t="s">
        <v>224</v>
      </c>
      <c r="C104" s="167" t="s">
        <v>225</v>
      </c>
      <c r="D104" s="168" t="s">
        <v>200</v>
      </c>
      <c r="E104" s="169">
        <v>1</v>
      </c>
      <c r="F104" s="169">
        <v>0</v>
      </c>
      <c r="G104" s="170">
        <f t="shared" si="0"/>
        <v>0</v>
      </c>
      <c r="O104" s="164">
        <v>2</v>
      </c>
      <c r="AA104" s="142">
        <v>11</v>
      </c>
      <c r="AB104" s="142">
        <v>3</v>
      </c>
      <c r="AC104" s="142">
        <v>5</v>
      </c>
      <c r="AZ104" s="142">
        <v>2</v>
      </c>
      <c r="BA104" s="142">
        <f t="shared" si="1"/>
        <v>0</v>
      </c>
      <c r="BB104" s="142">
        <f t="shared" si="2"/>
        <v>0</v>
      </c>
      <c r="BC104" s="142">
        <f t="shared" si="3"/>
        <v>0</v>
      </c>
      <c r="BD104" s="142">
        <f t="shared" si="4"/>
        <v>0</v>
      </c>
      <c r="BE104" s="142">
        <f t="shared" si="5"/>
        <v>0</v>
      </c>
      <c r="CA104" s="171">
        <v>11</v>
      </c>
      <c r="CB104" s="171">
        <v>3</v>
      </c>
      <c r="CZ104" s="142">
        <v>0</v>
      </c>
    </row>
    <row r="105" spans="1:104" ht="22.5">
      <c r="A105" s="165">
        <v>48</v>
      </c>
      <c r="B105" s="166" t="s">
        <v>226</v>
      </c>
      <c r="C105" s="167" t="s">
        <v>227</v>
      </c>
      <c r="D105" s="168" t="s">
        <v>200</v>
      </c>
      <c r="E105" s="169">
        <v>1</v>
      </c>
      <c r="F105" s="169">
        <v>0</v>
      </c>
      <c r="G105" s="170">
        <f t="shared" si="0"/>
        <v>0</v>
      </c>
      <c r="O105" s="164">
        <v>2</v>
      </c>
      <c r="AA105" s="142">
        <v>11</v>
      </c>
      <c r="AB105" s="142">
        <v>3</v>
      </c>
      <c r="AC105" s="142">
        <v>6</v>
      </c>
      <c r="AZ105" s="142">
        <v>2</v>
      </c>
      <c r="BA105" s="142">
        <f t="shared" si="1"/>
        <v>0</v>
      </c>
      <c r="BB105" s="142">
        <f t="shared" si="2"/>
        <v>0</v>
      </c>
      <c r="BC105" s="142">
        <f t="shared" si="3"/>
        <v>0</v>
      </c>
      <c r="BD105" s="142">
        <f t="shared" si="4"/>
        <v>0</v>
      </c>
      <c r="BE105" s="142">
        <f t="shared" si="5"/>
        <v>0</v>
      </c>
      <c r="CA105" s="171">
        <v>11</v>
      </c>
      <c r="CB105" s="171">
        <v>3</v>
      </c>
      <c r="CZ105" s="142">
        <v>0.411</v>
      </c>
    </row>
    <row r="106" spans="1:104" ht="22.5">
      <c r="A106" s="165">
        <v>49</v>
      </c>
      <c r="B106" s="166" t="s">
        <v>228</v>
      </c>
      <c r="C106" s="167" t="s">
        <v>229</v>
      </c>
      <c r="D106" s="168" t="s">
        <v>200</v>
      </c>
      <c r="E106" s="169">
        <v>4</v>
      </c>
      <c r="F106" s="169">
        <v>0</v>
      </c>
      <c r="G106" s="170">
        <f t="shared" si="0"/>
        <v>0</v>
      </c>
      <c r="O106" s="164">
        <v>2</v>
      </c>
      <c r="AA106" s="142">
        <v>11</v>
      </c>
      <c r="AB106" s="142">
        <v>3</v>
      </c>
      <c r="AC106" s="142">
        <v>7</v>
      </c>
      <c r="AZ106" s="142">
        <v>2</v>
      </c>
      <c r="BA106" s="142">
        <f t="shared" si="1"/>
        <v>0</v>
      </c>
      <c r="BB106" s="142">
        <f t="shared" si="2"/>
        <v>0</v>
      </c>
      <c r="BC106" s="142">
        <f t="shared" si="3"/>
        <v>0</v>
      </c>
      <c r="BD106" s="142">
        <f t="shared" si="4"/>
        <v>0</v>
      </c>
      <c r="BE106" s="142">
        <f t="shared" si="5"/>
        <v>0</v>
      </c>
      <c r="CA106" s="171">
        <v>11</v>
      </c>
      <c r="CB106" s="171">
        <v>3</v>
      </c>
      <c r="CZ106" s="142">
        <v>0</v>
      </c>
    </row>
    <row r="107" spans="1:104" ht="22.5">
      <c r="A107" s="165">
        <v>50</v>
      </c>
      <c r="B107" s="166" t="s">
        <v>230</v>
      </c>
      <c r="C107" s="167" t="s">
        <v>231</v>
      </c>
      <c r="D107" s="168" t="s">
        <v>82</v>
      </c>
      <c r="E107" s="169">
        <v>1</v>
      </c>
      <c r="F107" s="169">
        <v>0</v>
      </c>
      <c r="G107" s="170">
        <f t="shared" si="0"/>
        <v>0</v>
      </c>
      <c r="O107" s="164">
        <v>2</v>
      </c>
      <c r="AA107" s="142">
        <v>11</v>
      </c>
      <c r="AB107" s="142">
        <v>3</v>
      </c>
      <c r="AC107" s="142">
        <v>8</v>
      </c>
      <c r="AZ107" s="142">
        <v>2</v>
      </c>
      <c r="BA107" s="142">
        <f t="shared" si="1"/>
        <v>0</v>
      </c>
      <c r="BB107" s="142">
        <f t="shared" si="2"/>
        <v>0</v>
      </c>
      <c r="BC107" s="142">
        <f t="shared" si="3"/>
        <v>0</v>
      </c>
      <c r="BD107" s="142">
        <f t="shared" si="4"/>
        <v>0</v>
      </c>
      <c r="BE107" s="142">
        <f t="shared" si="5"/>
        <v>0</v>
      </c>
      <c r="CA107" s="171">
        <v>11</v>
      </c>
      <c r="CB107" s="171">
        <v>3</v>
      </c>
      <c r="CZ107" s="142">
        <v>0</v>
      </c>
    </row>
    <row r="108" spans="1:15" ht="12.75">
      <c r="A108" s="172"/>
      <c r="B108" s="174"/>
      <c r="C108" s="222" t="s">
        <v>232</v>
      </c>
      <c r="D108" s="223"/>
      <c r="E108" s="175">
        <v>1</v>
      </c>
      <c r="F108" s="176"/>
      <c r="G108" s="177"/>
      <c r="M108" s="173" t="s">
        <v>232</v>
      </c>
      <c r="O108" s="164"/>
    </row>
    <row r="109" spans="1:104" ht="12.75">
      <c r="A109" s="165">
        <v>51</v>
      </c>
      <c r="B109" s="166" t="s">
        <v>233</v>
      </c>
      <c r="C109" s="167" t="s">
        <v>234</v>
      </c>
      <c r="D109" s="168" t="s">
        <v>82</v>
      </c>
      <c r="E109" s="169">
        <v>1</v>
      </c>
      <c r="F109" s="169">
        <v>0</v>
      </c>
      <c r="G109" s="170">
        <f aca="true" t="shared" si="6" ref="G109:G114">E109*F109</f>
        <v>0</v>
      </c>
      <c r="O109" s="164">
        <v>2</v>
      </c>
      <c r="AA109" s="142">
        <v>11</v>
      </c>
      <c r="AB109" s="142">
        <v>3</v>
      </c>
      <c r="AC109" s="142">
        <v>9</v>
      </c>
      <c r="AZ109" s="142">
        <v>2</v>
      </c>
      <c r="BA109" s="142">
        <f aca="true" t="shared" si="7" ref="BA109:BA114">IF(AZ109=1,G109,0)</f>
        <v>0</v>
      </c>
      <c r="BB109" s="142">
        <f aca="true" t="shared" si="8" ref="BB109:BB114">IF(AZ109=2,G109,0)</f>
        <v>0</v>
      </c>
      <c r="BC109" s="142">
        <f aca="true" t="shared" si="9" ref="BC109:BC114">IF(AZ109=3,G109,0)</f>
        <v>0</v>
      </c>
      <c r="BD109" s="142">
        <f aca="true" t="shared" si="10" ref="BD109:BD114">IF(AZ109=4,G109,0)</f>
        <v>0</v>
      </c>
      <c r="BE109" s="142">
        <f aca="true" t="shared" si="11" ref="BE109:BE114">IF(AZ109=5,G109,0)</f>
        <v>0</v>
      </c>
      <c r="CA109" s="171">
        <v>11</v>
      </c>
      <c r="CB109" s="171">
        <v>3</v>
      </c>
      <c r="CZ109" s="142">
        <v>0</v>
      </c>
    </row>
    <row r="110" spans="1:104" ht="12.75">
      <c r="A110" s="165">
        <v>52</v>
      </c>
      <c r="B110" s="166" t="s">
        <v>235</v>
      </c>
      <c r="C110" s="167" t="s">
        <v>236</v>
      </c>
      <c r="D110" s="168" t="s">
        <v>200</v>
      </c>
      <c r="E110" s="169">
        <v>1</v>
      </c>
      <c r="F110" s="169">
        <v>0</v>
      </c>
      <c r="G110" s="170">
        <f t="shared" si="6"/>
        <v>0</v>
      </c>
      <c r="O110" s="164">
        <v>2</v>
      </c>
      <c r="AA110" s="142">
        <v>11</v>
      </c>
      <c r="AB110" s="142">
        <v>3</v>
      </c>
      <c r="AC110" s="142">
        <v>10</v>
      </c>
      <c r="AZ110" s="142">
        <v>2</v>
      </c>
      <c r="BA110" s="142">
        <f t="shared" si="7"/>
        <v>0</v>
      </c>
      <c r="BB110" s="142">
        <f t="shared" si="8"/>
        <v>0</v>
      </c>
      <c r="BC110" s="142">
        <f t="shared" si="9"/>
        <v>0</v>
      </c>
      <c r="BD110" s="142">
        <f t="shared" si="10"/>
        <v>0</v>
      </c>
      <c r="BE110" s="142">
        <f t="shared" si="11"/>
        <v>0</v>
      </c>
      <c r="CA110" s="171">
        <v>11</v>
      </c>
      <c r="CB110" s="171">
        <v>3</v>
      </c>
      <c r="CZ110" s="142">
        <v>0</v>
      </c>
    </row>
    <row r="111" spans="1:104" ht="12.75">
      <c r="A111" s="165">
        <v>53</v>
      </c>
      <c r="B111" s="166" t="s">
        <v>237</v>
      </c>
      <c r="C111" s="167" t="s">
        <v>238</v>
      </c>
      <c r="D111" s="168" t="s">
        <v>200</v>
      </c>
      <c r="E111" s="169">
        <v>1</v>
      </c>
      <c r="F111" s="169">
        <v>0</v>
      </c>
      <c r="G111" s="170">
        <f t="shared" si="6"/>
        <v>0</v>
      </c>
      <c r="O111" s="164">
        <v>2</v>
      </c>
      <c r="AA111" s="142">
        <v>11</v>
      </c>
      <c r="AB111" s="142">
        <v>3</v>
      </c>
      <c r="AC111" s="142">
        <v>11</v>
      </c>
      <c r="AZ111" s="142">
        <v>2</v>
      </c>
      <c r="BA111" s="142">
        <f t="shared" si="7"/>
        <v>0</v>
      </c>
      <c r="BB111" s="142">
        <f t="shared" si="8"/>
        <v>0</v>
      </c>
      <c r="BC111" s="142">
        <f t="shared" si="9"/>
        <v>0</v>
      </c>
      <c r="BD111" s="142">
        <f t="shared" si="10"/>
        <v>0</v>
      </c>
      <c r="BE111" s="142">
        <f t="shared" si="11"/>
        <v>0</v>
      </c>
      <c r="CA111" s="171">
        <v>11</v>
      </c>
      <c r="CB111" s="171">
        <v>3</v>
      </c>
      <c r="CZ111" s="142">
        <v>0</v>
      </c>
    </row>
    <row r="112" spans="1:104" ht="22.5">
      <c r="A112" s="165">
        <v>54</v>
      </c>
      <c r="B112" s="166" t="s">
        <v>239</v>
      </c>
      <c r="C112" s="167" t="s">
        <v>240</v>
      </c>
      <c r="D112" s="168" t="s">
        <v>200</v>
      </c>
      <c r="E112" s="169">
        <v>2</v>
      </c>
      <c r="F112" s="169">
        <v>0</v>
      </c>
      <c r="G112" s="170">
        <f t="shared" si="6"/>
        <v>0</v>
      </c>
      <c r="O112" s="164">
        <v>2</v>
      </c>
      <c r="AA112" s="142">
        <v>11</v>
      </c>
      <c r="AB112" s="142">
        <v>3</v>
      </c>
      <c r="AC112" s="142">
        <v>12</v>
      </c>
      <c r="AZ112" s="142">
        <v>2</v>
      </c>
      <c r="BA112" s="142">
        <f t="shared" si="7"/>
        <v>0</v>
      </c>
      <c r="BB112" s="142">
        <f t="shared" si="8"/>
        <v>0</v>
      </c>
      <c r="BC112" s="142">
        <f t="shared" si="9"/>
        <v>0</v>
      </c>
      <c r="BD112" s="142">
        <f t="shared" si="10"/>
        <v>0</v>
      </c>
      <c r="BE112" s="142">
        <f t="shared" si="11"/>
        <v>0</v>
      </c>
      <c r="CA112" s="171">
        <v>11</v>
      </c>
      <c r="CB112" s="171">
        <v>3</v>
      </c>
      <c r="CZ112" s="142">
        <v>0</v>
      </c>
    </row>
    <row r="113" spans="1:104" ht="12.75">
      <c r="A113" s="165">
        <v>55</v>
      </c>
      <c r="B113" s="166" t="s">
        <v>241</v>
      </c>
      <c r="C113" s="167" t="s">
        <v>242</v>
      </c>
      <c r="D113" s="168" t="s">
        <v>82</v>
      </c>
      <c r="E113" s="169">
        <v>1</v>
      </c>
      <c r="F113" s="169">
        <v>0</v>
      </c>
      <c r="G113" s="170">
        <f t="shared" si="6"/>
        <v>0</v>
      </c>
      <c r="O113" s="164">
        <v>2</v>
      </c>
      <c r="AA113" s="142">
        <v>11</v>
      </c>
      <c r="AB113" s="142">
        <v>3</v>
      </c>
      <c r="AC113" s="142">
        <v>13</v>
      </c>
      <c r="AZ113" s="142">
        <v>2</v>
      </c>
      <c r="BA113" s="142">
        <f t="shared" si="7"/>
        <v>0</v>
      </c>
      <c r="BB113" s="142">
        <f t="shared" si="8"/>
        <v>0</v>
      </c>
      <c r="BC113" s="142">
        <f t="shared" si="9"/>
        <v>0</v>
      </c>
      <c r="BD113" s="142">
        <f t="shared" si="10"/>
        <v>0</v>
      </c>
      <c r="BE113" s="142">
        <f t="shared" si="11"/>
        <v>0</v>
      </c>
      <c r="CA113" s="171">
        <v>11</v>
      </c>
      <c r="CB113" s="171">
        <v>3</v>
      </c>
      <c r="CZ113" s="142">
        <v>0</v>
      </c>
    </row>
    <row r="114" spans="1:104" ht="12.75">
      <c r="A114" s="165">
        <v>56</v>
      </c>
      <c r="B114" s="166" t="s">
        <v>243</v>
      </c>
      <c r="C114" s="167" t="s">
        <v>244</v>
      </c>
      <c r="D114" s="168" t="s">
        <v>57</v>
      </c>
      <c r="E114" s="169"/>
      <c r="F114" s="169">
        <v>0</v>
      </c>
      <c r="G114" s="170">
        <f t="shared" si="6"/>
        <v>0</v>
      </c>
      <c r="O114" s="164">
        <v>2</v>
      </c>
      <c r="AA114" s="142">
        <v>7</v>
      </c>
      <c r="AB114" s="142">
        <v>1002</v>
      </c>
      <c r="AC114" s="142">
        <v>5</v>
      </c>
      <c r="AZ114" s="142">
        <v>2</v>
      </c>
      <c r="BA114" s="142">
        <f t="shared" si="7"/>
        <v>0</v>
      </c>
      <c r="BB114" s="142">
        <f t="shared" si="8"/>
        <v>0</v>
      </c>
      <c r="BC114" s="142">
        <f t="shared" si="9"/>
        <v>0</v>
      </c>
      <c r="BD114" s="142">
        <f t="shared" si="10"/>
        <v>0</v>
      </c>
      <c r="BE114" s="142">
        <f t="shared" si="11"/>
        <v>0</v>
      </c>
      <c r="CA114" s="171">
        <v>7</v>
      </c>
      <c r="CB114" s="171">
        <v>1002</v>
      </c>
      <c r="CZ114" s="142">
        <v>0</v>
      </c>
    </row>
    <row r="115" spans="1:57" ht="12.75">
      <c r="A115" s="178"/>
      <c r="B115" s="179" t="s">
        <v>70</v>
      </c>
      <c r="C115" s="180" t="str">
        <f>CONCATENATE(B101," ",C101)</f>
        <v>767 Konstrukce zámečnické</v>
      </c>
      <c r="D115" s="181"/>
      <c r="E115" s="182"/>
      <c r="F115" s="183"/>
      <c r="G115" s="184">
        <f>SUM(G101:G114)</f>
        <v>0</v>
      </c>
      <c r="O115" s="164">
        <v>4</v>
      </c>
      <c r="BA115" s="185">
        <f>SUM(BA101:BA114)</f>
        <v>0</v>
      </c>
      <c r="BB115" s="185">
        <f>SUM(BB101:BB114)</f>
        <v>0</v>
      </c>
      <c r="BC115" s="185">
        <f>SUM(BC101:BC114)</f>
        <v>0</v>
      </c>
      <c r="BD115" s="185">
        <f>SUM(BD101:BD114)</f>
        <v>0</v>
      </c>
      <c r="BE115" s="185">
        <f>SUM(BE101:BE114)</f>
        <v>0</v>
      </c>
    </row>
    <row r="116" spans="1:15" ht="12.75">
      <c r="A116" s="157" t="s">
        <v>67</v>
      </c>
      <c r="B116" s="158" t="s">
        <v>245</v>
      </c>
      <c r="C116" s="159" t="s">
        <v>246</v>
      </c>
      <c r="D116" s="160"/>
      <c r="E116" s="161"/>
      <c r="F116" s="161"/>
      <c r="G116" s="162"/>
      <c r="H116" s="163"/>
      <c r="I116" s="163"/>
      <c r="O116" s="164">
        <v>1</v>
      </c>
    </row>
    <row r="117" spans="1:104" ht="22.5">
      <c r="A117" s="165">
        <v>57</v>
      </c>
      <c r="B117" s="166" t="s">
        <v>156</v>
      </c>
      <c r="C117" s="167" t="s">
        <v>247</v>
      </c>
      <c r="D117" s="168" t="s">
        <v>152</v>
      </c>
      <c r="E117" s="169">
        <v>0.75</v>
      </c>
      <c r="F117" s="169">
        <v>0</v>
      </c>
      <c r="G117" s="170">
        <f>E117*F117</f>
        <v>0</v>
      </c>
      <c r="O117" s="164">
        <v>2</v>
      </c>
      <c r="AA117" s="142">
        <v>12</v>
      </c>
      <c r="AB117" s="142">
        <v>0</v>
      </c>
      <c r="AC117" s="142">
        <v>1</v>
      </c>
      <c r="AZ117" s="142">
        <v>1</v>
      </c>
      <c r="BA117" s="142">
        <f>IF(AZ117=1,G117,0)</f>
        <v>0</v>
      </c>
      <c r="BB117" s="142">
        <f>IF(AZ117=2,G117,0)</f>
        <v>0</v>
      </c>
      <c r="BC117" s="142">
        <f>IF(AZ117=3,G117,0)</f>
        <v>0</v>
      </c>
      <c r="BD117" s="142">
        <f>IF(AZ117=4,G117,0)</f>
        <v>0</v>
      </c>
      <c r="BE117" s="142">
        <f>IF(AZ117=5,G117,0)</f>
        <v>0</v>
      </c>
      <c r="CA117" s="171">
        <v>12</v>
      </c>
      <c r="CB117" s="171">
        <v>0</v>
      </c>
      <c r="CZ117" s="142">
        <v>0</v>
      </c>
    </row>
    <row r="118" spans="1:57" ht="12.75">
      <c r="A118" s="178"/>
      <c r="B118" s="179" t="s">
        <v>70</v>
      </c>
      <c r="C118" s="180" t="str">
        <f>CONCATENATE(B116," ",C116)</f>
        <v>D96 Přesuny suti a vybouraných hmot</v>
      </c>
      <c r="D118" s="181"/>
      <c r="E118" s="182"/>
      <c r="F118" s="183"/>
      <c r="G118" s="184">
        <f>SUM(G116:G117)</f>
        <v>0</v>
      </c>
      <c r="O118" s="164">
        <v>4</v>
      </c>
      <c r="BA118" s="185">
        <f>SUM(BA116:BA117)</f>
        <v>0</v>
      </c>
      <c r="BB118" s="185">
        <f>SUM(BB116:BB117)</f>
        <v>0</v>
      </c>
      <c r="BC118" s="185">
        <f>SUM(BC116:BC117)</f>
        <v>0</v>
      </c>
      <c r="BD118" s="185">
        <f>SUM(BD116:BD117)</f>
        <v>0</v>
      </c>
      <c r="BE118" s="185">
        <f>SUM(BE116:BE117)</f>
        <v>0</v>
      </c>
    </row>
    <row r="119" ht="12.75">
      <c r="E119" s="142"/>
    </row>
    <row r="120" ht="12.75">
      <c r="E120" s="142"/>
    </row>
    <row r="121" ht="12.75">
      <c r="E121" s="142"/>
    </row>
    <row r="122" ht="12.75">
      <c r="E122" s="142"/>
    </row>
    <row r="123" ht="12.75">
      <c r="E123" s="142"/>
    </row>
    <row r="124" ht="12.75">
      <c r="E124" s="142"/>
    </row>
    <row r="125" ht="12.75">
      <c r="E125" s="142"/>
    </row>
    <row r="126" ht="12.75">
      <c r="E126" s="142"/>
    </row>
    <row r="127" ht="12.75">
      <c r="E127" s="142"/>
    </row>
    <row r="128" ht="12.75">
      <c r="E128" s="142"/>
    </row>
    <row r="129" ht="12.75">
      <c r="E129" s="142"/>
    </row>
    <row r="130" ht="12.75">
      <c r="E130" s="142"/>
    </row>
    <row r="131" ht="12.75">
      <c r="E131" s="142"/>
    </row>
    <row r="132" ht="12.75">
      <c r="E132" s="142"/>
    </row>
    <row r="133" ht="12.75">
      <c r="E133" s="142"/>
    </row>
    <row r="134" ht="12.75">
      <c r="E134" s="142"/>
    </row>
    <row r="135" ht="12.75">
      <c r="E135" s="142"/>
    </row>
    <row r="136" ht="12.75">
      <c r="E136" s="142"/>
    </row>
    <row r="137" ht="12.75">
      <c r="E137" s="142"/>
    </row>
    <row r="138" ht="12.75">
      <c r="E138" s="142"/>
    </row>
    <row r="139" ht="12.75">
      <c r="E139" s="142"/>
    </row>
    <row r="140" ht="12.75">
      <c r="E140" s="142"/>
    </row>
    <row r="141" ht="12.75">
      <c r="E141" s="142"/>
    </row>
    <row r="142" spans="1:7" ht="12.75">
      <c r="A142" s="186"/>
      <c r="B142" s="186"/>
      <c r="C142" s="186"/>
      <c r="D142" s="186"/>
      <c r="E142" s="186"/>
      <c r="F142" s="186"/>
      <c r="G142" s="186"/>
    </row>
    <row r="143" spans="1:7" ht="12.75">
      <c r="A143" s="186"/>
      <c r="B143" s="186"/>
      <c r="C143" s="186"/>
      <c r="D143" s="186"/>
      <c r="E143" s="186"/>
      <c r="F143" s="186"/>
      <c r="G143" s="186"/>
    </row>
    <row r="144" spans="1:7" ht="12.75">
      <c r="A144" s="186"/>
      <c r="B144" s="186"/>
      <c r="C144" s="186"/>
      <c r="D144" s="186"/>
      <c r="E144" s="186"/>
      <c r="F144" s="186"/>
      <c r="G144" s="186"/>
    </row>
    <row r="145" spans="1:7" ht="12.75">
      <c r="A145" s="186"/>
      <c r="B145" s="186"/>
      <c r="C145" s="186"/>
      <c r="D145" s="186"/>
      <c r="E145" s="186"/>
      <c r="F145" s="186"/>
      <c r="G145" s="186"/>
    </row>
    <row r="146" ht="12.75">
      <c r="E146" s="142"/>
    </row>
    <row r="147" ht="12.75">
      <c r="E147" s="142"/>
    </row>
    <row r="148" ht="12.75">
      <c r="E148" s="142"/>
    </row>
    <row r="149" ht="12.75">
      <c r="E149" s="142"/>
    </row>
    <row r="150" ht="12.75">
      <c r="E150" s="142"/>
    </row>
    <row r="151" ht="12.75">
      <c r="E151" s="142"/>
    </row>
    <row r="152" ht="12.75">
      <c r="E152" s="142"/>
    </row>
    <row r="153" ht="12.75">
      <c r="E153" s="142"/>
    </row>
    <row r="154" ht="12.75">
      <c r="E154" s="142"/>
    </row>
    <row r="155" ht="12.75">
      <c r="E155" s="142"/>
    </row>
    <row r="156" ht="12.75">
      <c r="E156" s="142"/>
    </row>
    <row r="157" ht="12.75">
      <c r="E157" s="142"/>
    </row>
    <row r="158" ht="12.75">
      <c r="E158" s="142"/>
    </row>
    <row r="159" ht="12.75">
      <c r="E159" s="142"/>
    </row>
    <row r="160" ht="12.75">
      <c r="E160" s="142"/>
    </row>
    <row r="161" ht="12.75">
      <c r="E161" s="142"/>
    </row>
    <row r="162" ht="12.75">
      <c r="E162" s="142"/>
    </row>
    <row r="163" ht="12.75">
      <c r="E163" s="142"/>
    </row>
    <row r="164" ht="12.75">
      <c r="E164" s="142"/>
    </row>
    <row r="165" ht="12.75">
      <c r="E165" s="142"/>
    </row>
    <row r="166" ht="12.75">
      <c r="E166" s="142"/>
    </row>
    <row r="167" ht="12.75">
      <c r="E167" s="142"/>
    </row>
    <row r="168" ht="12.75">
      <c r="E168" s="142"/>
    </row>
    <row r="169" ht="12.75">
      <c r="E169" s="142"/>
    </row>
    <row r="170" ht="12.75">
      <c r="E170" s="142"/>
    </row>
    <row r="171" ht="12.75">
      <c r="E171" s="142"/>
    </row>
    <row r="172" ht="12.75">
      <c r="E172" s="142"/>
    </row>
    <row r="173" ht="12.75">
      <c r="E173" s="142"/>
    </row>
    <row r="174" ht="12.75">
      <c r="E174" s="142"/>
    </row>
    <row r="175" ht="12.75">
      <c r="E175" s="142"/>
    </row>
    <row r="176" ht="12.75">
      <c r="E176" s="142"/>
    </row>
    <row r="177" spans="1:2" ht="12.75">
      <c r="A177" s="187"/>
      <c r="B177" s="187"/>
    </row>
    <row r="178" spans="1:7" ht="12.75">
      <c r="A178" s="186"/>
      <c r="B178" s="186"/>
      <c r="C178" s="189"/>
      <c r="D178" s="189"/>
      <c r="E178" s="190"/>
      <c r="F178" s="189"/>
      <c r="G178" s="191"/>
    </row>
    <row r="179" spans="1:7" ht="12.75">
      <c r="A179" s="192"/>
      <c r="B179" s="192"/>
      <c r="C179" s="186"/>
      <c r="D179" s="186"/>
      <c r="E179" s="193"/>
      <c r="F179" s="186"/>
      <c r="G179" s="186"/>
    </row>
    <row r="180" spans="1:7" ht="12.75">
      <c r="A180" s="186"/>
      <c r="B180" s="186"/>
      <c r="C180" s="186"/>
      <c r="D180" s="186"/>
      <c r="E180" s="193"/>
      <c r="F180" s="186"/>
      <c r="G180" s="186"/>
    </row>
    <row r="181" spans="1:7" ht="12.75">
      <c r="A181" s="186"/>
      <c r="B181" s="186"/>
      <c r="C181" s="186"/>
      <c r="D181" s="186"/>
      <c r="E181" s="193"/>
      <c r="F181" s="186"/>
      <c r="G181" s="186"/>
    </row>
    <row r="182" spans="1:7" ht="12.75">
      <c r="A182" s="186"/>
      <c r="B182" s="186"/>
      <c r="C182" s="186"/>
      <c r="D182" s="186"/>
      <c r="E182" s="193"/>
      <c r="F182" s="186"/>
      <c r="G182" s="186"/>
    </row>
    <row r="183" spans="1:7" ht="12.75">
      <c r="A183" s="186"/>
      <c r="B183" s="186"/>
      <c r="C183" s="186"/>
      <c r="D183" s="186"/>
      <c r="E183" s="193"/>
      <c r="F183" s="186"/>
      <c r="G183" s="186"/>
    </row>
    <row r="184" spans="1:7" ht="12.75">
      <c r="A184" s="186"/>
      <c r="B184" s="186"/>
      <c r="C184" s="186"/>
      <c r="D184" s="186"/>
      <c r="E184" s="193"/>
      <c r="F184" s="186"/>
      <c r="G184" s="186"/>
    </row>
    <row r="185" spans="1:7" ht="12.75">
      <c r="A185" s="186"/>
      <c r="B185" s="186"/>
      <c r="C185" s="186"/>
      <c r="D185" s="186"/>
      <c r="E185" s="193"/>
      <c r="F185" s="186"/>
      <c r="G185" s="186"/>
    </row>
    <row r="186" spans="1:7" ht="12.75">
      <c r="A186" s="186"/>
      <c r="B186" s="186"/>
      <c r="C186" s="186"/>
      <c r="D186" s="186"/>
      <c r="E186" s="193"/>
      <c r="F186" s="186"/>
      <c r="G186" s="186"/>
    </row>
    <row r="187" spans="1:7" ht="12.75">
      <c r="A187" s="186"/>
      <c r="B187" s="186"/>
      <c r="C187" s="186"/>
      <c r="D187" s="186"/>
      <c r="E187" s="193"/>
      <c r="F187" s="186"/>
      <c r="G187" s="186"/>
    </row>
    <row r="188" spans="1:7" ht="12.75">
      <c r="A188" s="186"/>
      <c r="B188" s="186"/>
      <c r="C188" s="186"/>
      <c r="D188" s="186"/>
      <c r="E188" s="193"/>
      <c r="F188" s="186"/>
      <c r="G188" s="186"/>
    </row>
    <row r="189" spans="1:7" ht="12.75">
      <c r="A189" s="186"/>
      <c r="B189" s="186"/>
      <c r="C189" s="186"/>
      <c r="D189" s="186"/>
      <c r="E189" s="193"/>
      <c r="F189" s="186"/>
      <c r="G189" s="186"/>
    </row>
    <row r="190" spans="1:7" ht="12.75">
      <c r="A190" s="186"/>
      <c r="B190" s="186"/>
      <c r="C190" s="186"/>
      <c r="D190" s="186"/>
      <c r="E190" s="193"/>
      <c r="F190" s="186"/>
      <c r="G190" s="186"/>
    </row>
    <row r="191" spans="1:7" ht="12.75">
      <c r="A191" s="186"/>
      <c r="B191" s="186"/>
      <c r="C191" s="186"/>
      <c r="D191" s="186"/>
      <c r="E191" s="193"/>
      <c r="F191" s="186"/>
      <c r="G191" s="186"/>
    </row>
  </sheetData>
  <mergeCells count="39">
    <mergeCell ref="C108:D108"/>
    <mergeCell ref="C90:D90"/>
    <mergeCell ref="C92:D92"/>
    <mergeCell ref="C94:D94"/>
    <mergeCell ref="C98:D98"/>
    <mergeCell ref="C73:D73"/>
    <mergeCell ref="C75:D75"/>
    <mergeCell ref="C76:D76"/>
    <mergeCell ref="C79:D79"/>
    <mergeCell ref="C50:D50"/>
    <mergeCell ref="C52:D52"/>
    <mergeCell ref="C53:D53"/>
    <mergeCell ref="C56:D56"/>
    <mergeCell ref="C60:D60"/>
    <mergeCell ref="C63:D63"/>
    <mergeCell ref="C65:D65"/>
    <mergeCell ref="C66:D66"/>
    <mergeCell ref="C71:D71"/>
    <mergeCell ref="C36:D36"/>
    <mergeCell ref="C41:D41"/>
    <mergeCell ref="C46:D46"/>
    <mergeCell ref="C24:D24"/>
    <mergeCell ref="C26:D26"/>
    <mergeCell ref="C30:D30"/>
    <mergeCell ref="C32:D32"/>
    <mergeCell ref="C33:D33"/>
    <mergeCell ref="C34:D34"/>
    <mergeCell ref="C20:D20"/>
    <mergeCell ref="C21:D21"/>
    <mergeCell ref="C23:D23"/>
    <mergeCell ref="A1:G1"/>
    <mergeCell ref="A3:B3"/>
    <mergeCell ref="A4:B4"/>
    <mergeCell ref="E4:G4"/>
    <mergeCell ref="C13:D13"/>
    <mergeCell ref="C14:D14"/>
    <mergeCell ref="C15:D15"/>
    <mergeCell ref="C17:D17"/>
    <mergeCell ref="C18:D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Zbyněk Hrnčíř</cp:lastModifiedBy>
  <dcterms:created xsi:type="dcterms:W3CDTF">2022-05-20T15:54:05Z</dcterms:created>
  <dcterms:modified xsi:type="dcterms:W3CDTF">2022-05-23T08:47:30Z</dcterms:modified>
  <cp:category/>
  <cp:version/>
  <cp:contentType/>
  <cp:contentStatus/>
</cp:coreProperties>
</file>