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2\046_2022 Úprava ploch Římské náměstí - vnitroblok\Rozpočty_export\Export_03_05_2022_SO 02\"/>
    </mc:Choice>
  </mc:AlternateContent>
  <xr:revisionPtr revIDLastSave="0" documentId="8_{2B95E8AD-3FD9-4F1E-9A0C-4E97B8BF20B9}" xr6:coauthVersionLast="47" xr6:coauthVersionMax="47" xr10:uidLastSave="{00000000-0000-0000-0000-000000000000}"/>
  <bookViews>
    <workbookView xWindow="-28920" yWindow="-285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2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02 01 Pol'!$A$1:$X$104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03" i="12"/>
  <c r="BA101" i="12"/>
  <c r="BA99" i="12"/>
  <c r="BA97" i="12"/>
  <c r="BA94" i="12"/>
  <c r="BA92" i="12"/>
  <c r="BA90" i="12"/>
  <c r="BA59" i="12"/>
  <c r="BA58" i="12"/>
  <c r="BA37" i="12"/>
  <c r="BA33" i="12"/>
  <c r="BA16" i="12"/>
  <c r="BA1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3" i="12"/>
  <c r="G8" i="12" s="1"/>
  <c r="I13" i="12"/>
  <c r="K13" i="12"/>
  <c r="O13" i="12"/>
  <c r="O8" i="12" s="1"/>
  <c r="Q13" i="12"/>
  <c r="V13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1" i="12"/>
  <c r="I21" i="12"/>
  <c r="K21" i="12"/>
  <c r="M21" i="12"/>
  <c r="O21" i="12"/>
  <c r="Q21" i="12"/>
  <c r="V21" i="12"/>
  <c r="G25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29" i="12"/>
  <c r="I29" i="12"/>
  <c r="K29" i="12"/>
  <c r="M29" i="12"/>
  <c r="O29" i="12"/>
  <c r="Q29" i="12"/>
  <c r="V29" i="12"/>
  <c r="G32" i="12"/>
  <c r="G31" i="12" s="1"/>
  <c r="I32" i="12"/>
  <c r="I31" i="12" s="1"/>
  <c r="K32" i="12"/>
  <c r="K31" i="12" s="1"/>
  <c r="O32" i="12"/>
  <c r="O31" i="12" s="1"/>
  <c r="Q32" i="12"/>
  <c r="Q31" i="12" s="1"/>
  <c r="V32" i="12"/>
  <c r="V31" i="12" s="1"/>
  <c r="G35" i="12"/>
  <c r="I35" i="12"/>
  <c r="O35" i="12"/>
  <c r="Q35" i="12"/>
  <c r="G36" i="12"/>
  <c r="I36" i="12"/>
  <c r="K36" i="12"/>
  <c r="K35" i="12" s="1"/>
  <c r="M36" i="12"/>
  <c r="M35" i="12" s="1"/>
  <c r="O36" i="12"/>
  <c r="Q36" i="12"/>
  <c r="V36" i="12"/>
  <c r="V35" i="12" s="1"/>
  <c r="G41" i="12"/>
  <c r="G40" i="12" s="1"/>
  <c r="I41" i="12"/>
  <c r="I40" i="12" s="1"/>
  <c r="K41" i="12"/>
  <c r="O41" i="12"/>
  <c r="O40" i="12" s="1"/>
  <c r="Q41" i="12"/>
  <c r="Q40" i="12" s="1"/>
  <c r="V41" i="12"/>
  <c r="G45" i="12"/>
  <c r="M45" i="12" s="1"/>
  <c r="I45" i="12"/>
  <c r="K45" i="12"/>
  <c r="K40" i="12" s="1"/>
  <c r="O45" i="12"/>
  <c r="Q45" i="12"/>
  <c r="V45" i="12"/>
  <c r="V40" i="12" s="1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K56" i="12"/>
  <c r="V56" i="12"/>
  <c r="G57" i="12"/>
  <c r="G56" i="12" s="1"/>
  <c r="I57" i="12"/>
  <c r="K57" i="12"/>
  <c r="M57" i="12"/>
  <c r="O57" i="12"/>
  <c r="O56" i="12" s="1"/>
  <c r="Q57" i="12"/>
  <c r="V57" i="12"/>
  <c r="G62" i="12"/>
  <c r="M62" i="12" s="1"/>
  <c r="I62" i="12"/>
  <c r="I56" i="12" s="1"/>
  <c r="K62" i="12"/>
  <c r="O62" i="12"/>
  <c r="Q62" i="12"/>
  <c r="Q56" i="12" s="1"/>
  <c r="V62" i="12"/>
  <c r="G65" i="12"/>
  <c r="I65" i="12"/>
  <c r="O65" i="12"/>
  <c r="Q65" i="12"/>
  <c r="G66" i="12"/>
  <c r="I66" i="12"/>
  <c r="K66" i="12"/>
  <c r="K65" i="12" s="1"/>
  <c r="M66" i="12"/>
  <c r="M65" i="12" s="1"/>
  <c r="O66" i="12"/>
  <c r="Q66" i="12"/>
  <c r="V66" i="12"/>
  <c r="V65" i="12" s="1"/>
  <c r="G72" i="12"/>
  <c r="G71" i="12" s="1"/>
  <c r="I72" i="12"/>
  <c r="I71" i="12" s="1"/>
  <c r="K72" i="12"/>
  <c r="O72" i="12"/>
  <c r="O71" i="12" s="1"/>
  <c r="Q72" i="12"/>
  <c r="Q71" i="12" s="1"/>
  <c r="V72" i="12"/>
  <c r="G76" i="12"/>
  <c r="M76" i="12" s="1"/>
  <c r="I76" i="12"/>
  <c r="K76" i="12"/>
  <c r="K71" i="12" s="1"/>
  <c r="O76" i="12"/>
  <c r="Q76" i="12"/>
  <c r="V76" i="12"/>
  <c r="V71" i="12" s="1"/>
  <c r="G79" i="12"/>
  <c r="I79" i="12"/>
  <c r="K79" i="12"/>
  <c r="M79" i="12"/>
  <c r="O79" i="12"/>
  <c r="Q79" i="12"/>
  <c r="V79" i="12"/>
  <c r="G84" i="12"/>
  <c r="I84" i="12"/>
  <c r="K84" i="12"/>
  <c r="M84" i="12"/>
  <c r="O84" i="12"/>
  <c r="Q84" i="12"/>
  <c r="V84" i="12"/>
  <c r="G88" i="12"/>
  <c r="O88" i="12"/>
  <c r="G89" i="12"/>
  <c r="M89" i="12" s="1"/>
  <c r="M88" i="12" s="1"/>
  <c r="I89" i="12"/>
  <c r="I88" i="12" s="1"/>
  <c r="K89" i="12"/>
  <c r="K88" i="12" s="1"/>
  <c r="O89" i="12"/>
  <c r="Q89" i="12"/>
  <c r="Q88" i="12" s="1"/>
  <c r="V89" i="12"/>
  <c r="V88" i="12" s="1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5" i="12"/>
  <c r="O95" i="12"/>
  <c r="G96" i="12"/>
  <c r="M96" i="12" s="1"/>
  <c r="M95" i="12" s="1"/>
  <c r="I96" i="12"/>
  <c r="I95" i="12" s="1"/>
  <c r="K96" i="12"/>
  <c r="K95" i="12" s="1"/>
  <c r="O96" i="12"/>
  <c r="Q96" i="12"/>
  <c r="Q95" i="12" s="1"/>
  <c r="V96" i="12"/>
  <c r="V95" i="12" s="1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AE103" i="12"/>
  <c r="AF103" i="12"/>
  <c r="I20" i="1"/>
  <c r="I19" i="1"/>
  <c r="I18" i="1"/>
  <c r="I17" i="1"/>
  <c r="I16" i="1"/>
  <c r="I63" i="1"/>
  <c r="J62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53" i="1" l="1"/>
  <c r="J54" i="1"/>
  <c r="J55" i="1"/>
  <c r="J57" i="1"/>
  <c r="J60" i="1"/>
  <c r="J58" i="1"/>
  <c r="J56" i="1"/>
  <c r="J61" i="1"/>
  <c r="J59" i="1"/>
  <c r="A26" i="1"/>
  <c r="G26" i="1"/>
  <c r="G28" i="1"/>
  <c r="G23" i="1"/>
  <c r="M56" i="12"/>
  <c r="M72" i="12"/>
  <c r="M71" i="12" s="1"/>
  <c r="M41" i="12"/>
  <c r="M40" i="12" s="1"/>
  <c r="M32" i="12"/>
  <c r="M31" i="12" s="1"/>
  <c r="M13" i="12"/>
  <c r="M8" i="12" s="1"/>
  <c r="I21" i="1"/>
  <c r="J41" i="1"/>
  <c r="J39" i="1"/>
  <c r="J43" i="1" s="1"/>
  <c r="J42" i="1"/>
  <c r="H43" i="1"/>
  <c r="J63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3DD527A5-3D8D-4DB8-A769-63D80AC884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E890AA-D489-4BA6-A048-EEBEBAB32C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<sst xmlns="http://schemas.openxmlformats.org/spreadsheetml/2006/main" count="543" uniqueCount="261">
  <si>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</si>
  <si>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</si>
  <si>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</si>
  <si>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</si>
  <si>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</si>
  <si>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</si>
  <si>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</si>
  <si>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</si>
  <si>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</si>
  <si>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</si>
  <si>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</si>
  <si>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</si>
  <si>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</si>
  <si>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</si>
  <si>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</si>
  <si>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</si>
  <si>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</si>
  <si>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</si>
  <si>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</si>
  <si>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</si>
  <si>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</si>
  <si>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</si>
  <si>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</si>
  <si>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</si>
  <si>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</si>
  <si>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</si>
  <si>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</si>
  <si>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</si>
  <si>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</si>
  <si>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</si>
  <si>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</si>
  <si>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</si>
  <si>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</si>
  <si>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</si>
  <si>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</si>
  <si>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</si>
  <si>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</si>
  <si>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</si>
  <si>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</si>
  <si>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</si>
  <si>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</si>
  <si>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</si>
  <si>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</si>
  <si>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</si>
  <si>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ASŘ</t>
  </si>
  <si>
    <t>SO 02</t>
  </si>
  <si>
    <t>Zpevněné plochy</t>
  </si>
  <si>
    <t>Objekt:</t>
  </si>
  <si>
    <t>Rozpočet:</t>
  </si>
  <si>
    <t>rozpocet-stavby.cz</t>
  </si>
  <si>
    <t>046_2022</t>
  </si>
  <si>
    <t>Úprava ploch Římské náměstí - vnitroblok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</si>
  <si>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</si>
  <si>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</si>
  <si>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</si>
  <si>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</si>
  <si>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</si>
  <si>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</si>
  <si>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</si>
  <si>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Stavební objekt</t>
  </si>
  <si>
    <t>Celkem za stavbu</t>
  </si>
  <si>
    <t>CZK</t>
  </si>
  <si>
    <t>#POPS</t>
  </si>
  <si>
    <t>Popis stavby: 046_2022 - Úprava ploch Římské náměstí - vnitroblok</t>
  </si>
  <si>
    <t>#POPO</t>
  </si>
  <si>
    <t>Popis objektu: SO 02 - Zpevněné plochy</t>
  </si>
  <si>
    <t>#POPR</t>
  </si>
  <si>
    <t>Popis rozpočtu: 01 - ASŘ</t>
  </si>
  <si>
    <t>Rekapitulace dílů</t>
  </si>
  <si>
    <t>Typ dílu</t>
  </si>
  <si>
    <t>1</t>
  </si>
  <si>
    <t>Zemní práce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</si>
  <si>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</si>
  <si>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</si>
  <si>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</si>
  <si>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</si>
  <si>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</si>
  <si>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</si>
  <si>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</si>
  <si>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</si>
  <si>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</si>
  <si>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</si>
  <si>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</si>
  <si>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</si>
  <si>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</si>
  <si>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</si>
  <si>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</si>
  <si>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</si>
  <si>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</si>
  <si>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</si>
  <si>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</si>
  <si>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</si>
  <si>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</si>
  <si>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</si>
  <si>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</si>
  <si>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</si>
  <si>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</si>
  <si>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</si>
  <si>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</si>
  <si>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</si>
  <si>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</si>
  <si>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</si>
  <si>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</si>
  <si>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</si>
  <si>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</si>
  <si>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</si>
  <si>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</si>
  <si>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</si>
  <si>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</si>
  <si>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</si>
  <si>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</si>
  <si>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</si>
  <si>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</si>
  <si>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</si>
  <si>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</si>
  <si>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</si>
  <si>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</si>
  <si>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113107550R00</t>
  </si>
  <si>
    <t>Odstranění podkladů nebo krytů z kameniva hrubého drceného, v ploše jednotlivě do 50 m2, tloušťka vrstvy 500 mm</t>
  </si>
  <si>
    <t>m2</t>
  </si>
  <si>
    <t>822-1</t>
  </si>
  <si>
    <t>RTS 22/ I</t>
  </si>
  <si>
    <t>Práce</t>
  </si>
  <si>
    <t>POL1_</t>
  </si>
  <si>
    <t>113108315R00</t>
  </si>
  <si>
    <t>Odstranění podkladů nebo krytů živičných, v ploše jednotlivě do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</si>
  <si>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</si>
  <si>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</si>
  <si>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</si>
  <si>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</si>
  <si>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</si>
  <si>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</si>
  <si>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</si>
  <si>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</si>
  <si>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</si>
  <si>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</si>
  <si>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</si>
  <si>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800-1</t>
  </si>
  <si>
    <t>s případným nutným přemístěním hromad nebo dočasných skládek na místo potřeby ze vzdálenosti do 30 m, v rovině nebo ve svahu do 1 : 5,</t>
  </si>
  <si>
    <t>ohumusování : 105,5</t>
  </si>
  <si>
    <t>VV</t>
  </si>
  <si>
    <t>00572400x</t>
  </si>
  <si>
    <t>Směs travní vhodná pro založení štěrkového trávníku</t>
  </si>
  <si>
    <t>kg</t>
  </si>
  <si>
    <t>Vlastní</t>
  </si>
  <si>
    <t>Indiv</t>
  </si>
  <si>
    <t>Specifikace</t>
  </si>
  <si>
    <t>POL3_</t>
  </si>
  <si>
    <t>travní směs s 2% řebříčku obecného, který odolává suchu i zátěži a dobře odnožuje</t>
  </si>
  <si>
    <t>POP</t>
  </si>
  <si>
    <t>10- 20 g / m2 : 105,5*0,02</t>
  </si>
  <si>
    <t>10364200R</t>
  </si>
  <si>
    <t>ornice pro pozemkové úpravy</t>
  </si>
  <si>
    <t>m3</t>
  </si>
  <si>
    <t>SPCM</t>
  </si>
  <si>
    <t>včetně dopravy na stavbu</t>
  </si>
  <si>
    <t>ohumusování : 105,5*0,1</t>
  </si>
  <si>
    <t>Koeficient ztratné: 0,05</t>
  </si>
  <si>
    <t>564751111R00</t>
  </si>
  <si>
    <t>Podklad nebo kryt z kameniva hrubého drceného tloušťka po zhutnění 150 mm</t>
  </si>
  <si>
    <t>velikost 32 - 63 mm s rozprostřením a zhutněním</t>
  </si>
  <si>
    <t>komunikace - tl. 300 mm : 105,5*2</t>
  </si>
  <si>
    <t>564751111Rxx</t>
  </si>
  <si>
    <t>Podklad z kameniva drceného vel.16-32 mm, tloušťka po zhutnění 150 mm</t>
  </si>
  <si>
    <t>komunikace - tl. 150 mm : 105,5</t>
  </si>
  <si>
    <t>631571005R00</t>
  </si>
  <si>
    <t>Násyp pod podlahy z kameniva z kameniva_x000D_
 z kačírku frakce 22-32 mm</t>
  </si>
  <si>
    <t>801-1</t>
  </si>
  <si>
    <t>pod mazaniny a dlažby, popř. na plochých střechách, vodorovný nebo ve spádu, s udusáním a urovnáním povrchu,</t>
  </si>
  <si>
    <t>plocha 12,1 m2, tl. 100 mm : 12,1*0,1</t>
  </si>
  <si>
    <t>899331111R00</t>
  </si>
  <si>
    <t>Výšková úprava uličního vstupu nebo vpustě do 20 cm zvýšením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</si>
  <si>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</si>
  <si>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</si>
  <si>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výšková úprava ocel. poklopu 60x60cm : 1</t>
  </si>
  <si>
    <t>výšková úprava  stáv. uliční vpusti : 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</si>
  <si>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</si>
  <si>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</si>
  <si>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</si>
  <si>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silniční : 36,0</t>
  </si>
  <si>
    <t>nájezdový : 4,5</t>
  </si>
  <si>
    <t>917931121RT2</t>
  </si>
  <si>
    <t>Osazení silniční přídlažby  z kamenných kostek, kladených v jedné řadě, lože z betonu C16/20, včetně dodávky přídlažby</t>
  </si>
  <si>
    <t>komunikace : 33,8</t>
  </si>
  <si>
    <t>919735113R00</t>
  </si>
  <si>
    <t>Řezání stávajících krytů nebo podkladů živičných, hloubky přes 100 do 150 mm</t>
  </si>
  <si>
    <t>včetně spotřeby vody</t>
  </si>
  <si>
    <t>074910801R</t>
  </si>
  <si>
    <t>Sklopný uzamykatelný sloupek - trojnožka na betonový základ, D+M</t>
  </si>
  <si>
    <t>59217010R</t>
  </si>
  <si>
    <t>obrubník silniční materiál beton; l = 1000,0 mm; š = 150,0 mm; h = 250,0 mm; barva přírodní</t>
  </si>
  <si>
    <t>Koeficient : 0,01</t>
  </si>
  <si>
    <t>59217020R</t>
  </si>
  <si>
    <t>obrubník silniční nájezdový; materiál beton; l = 1000,0 mm; š = 148,5 mm; h = 145,0 mm; barva přírodní</t>
  </si>
  <si>
    <t>960111221R00</t>
  </si>
  <si>
    <t>Bourání konstrukcí vodních staveb dílce prefabrikované betonové a železobetonové</t>
  </si>
  <si>
    <t>832-1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</si>
  <si>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</si>
  <si>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</si>
  <si>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 xml:space="preserve">vybourání beton. žlabovek š. 0,6 m, délka 3,8 m : </t>
  </si>
  <si>
    <t>vč. beton. lože - předpoklad tl. žlabovek vč. lože 12 cm : 0,6*3,8*0,12</t>
  </si>
  <si>
    <t>974042585R00</t>
  </si>
  <si>
    <t>Vysekání rýh v podlaze betonové do hloubky 250 mm, šířky do 200 mm</t>
  </si>
  <si>
    <t>801-3</t>
  </si>
  <si>
    <t>nebo dlažbě s betonovým podkladem</t>
  </si>
  <si>
    <t>vybourání rýhy ve stáv.živičné vozovce pro bet.patku obrubníků : 78,4</t>
  </si>
  <si>
    <t>998222011R00</t>
  </si>
  <si>
    <t>Přesun hmot pozemních komunikací, kryt z kameniva jakékoliv délky objektu</t>
  </si>
  <si>
    <t>t</t>
  </si>
  <si>
    <t>Přesun hmot</t>
  </si>
  <si>
    <t>POL7_</t>
  </si>
  <si>
    <t>vodorovně do 200 m</t>
  </si>
  <si>
    <t xml:space="preserve">Hmotnosti z položek s pořadovými čísly: : </t>
  </si>
  <si>
    <t xml:space="preserve">6,7,8,9,10,11,12,13,15,16,17,18, : </t>
  </si>
  <si>
    <t>Součet: : 138,15737</t>
  </si>
  <si>
    <t>979990001R00</t>
  </si>
  <si>
    <t>Poplatek za skládku stavební suti, skupina 17 09 04 z Katalogu odpadů</t>
  </si>
  <si>
    <t>RTS 20/ I</t>
  </si>
  <si>
    <t>Odkaz na dem. hmot. položky pořadí 1 : 17,71000</t>
  </si>
  <si>
    <t>Odkaz na dem. hmot. položky pořadí 3 : 5,72400</t>
  </si>
  <si>
    <t>Odkaz na dem. hmot. položky pořadí 18 : 0,66950</t>
  </si>
  <si>
    <t>979990112R00</t>
  </si>
  <si>
    <t>Poplatek za skládku obalované kamenivo, asfalt, kusovost do 300 x 300 mm, skupina 17 03 02 z Katalogu odpadů</t>
  </si>
  <si>
    <t>Odkaz na dem. hmot. položky pořadí 2 : 5,67600</t>
  </si>
  <si>
    <t>Odkaz na dem. hmot. položky pořadí 19 : 8,62400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</si>
  <si>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</si>
  <si>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</si>
  <si>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</si>
  <si>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</si>
  <si>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</si>
  <si>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</si>
  <si>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1,2,3,18,19, : </t>
  </si>
  <si>
    <t>Součet: : 38,40350</t>
  </si>
  <si>
    <t>979081121R00</t>
  </si>
  <si>
    <t>Odvoz suti a vybouraných hmot na skládku příplatek za každý další 1 km</t>
  </si>
  <si>
    <t>Součet: : 729,66648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</si>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</sst>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19wu9juZVwoFPmaPpY0rSrbpje6X45iZadMVKRspHeZk1IxmesWSmVKbpz/yBMv5GwONO/yBcs754gnebr5nlA==" saltValue="6olZ9vQFcqHVKAJihwhCv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50</v>
      </c>
      <c r="E2" s="112" t="s">
        <v>51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47</v>
      </c>
      <c r="C3" s="110"/>
      <c r="D3" s="116" t="s">
        <v>45</v>
      </c>
      <c r="E3" s="117" t="s">
        <v>46</v>
      </c>
      <c r="F3" s="118"/>
      <c r="G3" s="118"/>
      <c r="H3" s="118"/>
      <c r="I3" s="118"/>
      <c r="J3" s="119"/>
    </row>
    <row r="4" spans="1:15" ht="23.25" customHeight="1" x14ac:dyDescent="0.2">
      <c r="A4" s="106">
        <v>9535</v>
      </c>
      <c r="B4" s="120" t="s">
        <v>48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42</v>
      </c>
      <c r="D5" s="126" t="s">
        <v>52</v>
      </c>
      <c r="E5" s="89"/>
      <c r="F5" s="89"/>
      <c r="G5" s="89"/>
      <c r="H5" s="18" t="s">
        <v>40</v>
      </c>
      <c r="I5" s="128" t="s">
        <v>56</v>
      </c>
      <c r="J5" s="8"/>
    </row>
    <row r="6" spans="1:15" ht="15.75" customHeight="1" x14ac:dyDescent="0.2">
      <c r="A6" s="2"/>
      <c r="B6" s="28"/>
      <c r="C6" s="55"/>
      <c r="D6" s="108" t="s">
        <v>53</v>
      </c>
      <c r="E6" s="90"/>
      <c r="F6" s="90"/>
      <c r="G6" s="90"/>
      <c r="H6" s="18" t="s">
        <v>34</v>
      </c>
      <c r="I6" s="128" t="s">
        <v>57</v>
      </c>
      <c r="J6" s="8"/>
    </row>
    <row r="7" spans="1:15" ht="15.75" customHeight="1" x14ac:dyDescent="0.2">
      <c r="A7" s="2"/>
      <c r="B7" s="29"/>
      <c r="C7" s="56"/>
      <c r="D7" s="107" t="s">
        <v>55</v>
      </c>
      <c r="E7" s="127" t="s">
        <v>54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4" t="s">
        <v>49</v>
      </c>
      <c r="E14" s="264"/>
      <c r="F14" s="264"/>
      <c r="G14" s="26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SUMIF(F53:F62,A16,I53:I62)+SUMIF(F53:F62,"PSU",I53:I62)</f>
        <v>0</v>
      </c>
      <c r="J16" s="83"/>
    </row>
    <row r="17" spans="1:10" ht="23.25" customHeight="1" x14ac:dyDescent="0.2">
      <c r="A17" s="19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SUMIF(F53:F62,A17,I53:I62)</f>
        <v>0</v>
      </c>
      <c r="J17" s="83"/>
    </row>
    <row r="18" spans="1:10" ht="23.25" customHeight="1" x14ac:dyDescent="0.2">
      <c r="A18" s="19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SUMIF(F53:F62,A18,I53:I62)</f>
        <v>0</v>
      </c>
      <c r="J18" s="83"/>
    </row>
    <row r="19" spans="1:10" ht="23.25" customHeight="1" x14ac:dyDescent="0.2">
      <c r="A19" s="196" t="s">
        <v>87</v>
      </c>
      <c r="B19" s="38" t="s">
        <v>27</v>
      </c>
      <c r="C19" s="60"/>
      <c r="D19" s="61"/>
      <c r="E19" s="81"/>
      <c r="F19" s="82"/>
      <c r="G19" s="81"/>
      <c r="H19" s="82"/>
      <c r="I19" s="81">
        <f>SUMIF(F53:F62,A19,I53:I62)</f>
        <v>0</v>
      </c>
      <c r="J19" s="83"/>
    </row>
    <row r="20" spans="1:10" ht="23.25" customHeight="1" x14ac:dyDescent="0.2">
      <c r="A20" s="196" t="s">
        <v>88</v>
      </c>
      <c r="B20" s="38" t="s">
        <v>28</v>
      </c>
      <c r="C20" s="60"/>
      <c r="D20" s="61"/>
      <c r="E20" s="81"/>
      <c r="F20" s="82"/>
      <c r="G20" s="81"/>
      <c r="H20" s="82"/>
      <c r="I20" s="81">
        <f>SUMIF(F53:F62,A20,I53:I62)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58</v>
      </c>
      <c r="C39" s="148"/>
      <c r="D39" s="148"/>
      <c r="E39" s="148"/>
      <c r="F39" s="149">
        <f>'SO 02 01 Pol'!AE103</f>
        <v>0</v>
      </c>
      <c r="G39" s="150">
        <f>'SO 02 01 Pol'!AF103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/>
      <c r="C40" s="154" t="s">
        <v>59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45</v>
      </c>
      <c r="C41" s="154" t="s">
        <v>46</v>
      </c>
      <c r="D41" s="154"/>
      <c r="E41" s="154"/>
      <c r="F41" s="155">
        <f>'SO 02 01 Pol'!AE103</f>
        <v>0</v>
      </c>
      <c r="G41" s="156">
        <f>'SO 02 01 Pol'!AF103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'SO 02 01 Pol'!AE103</f>
        <v>0</v>
      </c>
      <c r="G42" s="151">
        <f>'SO 02 01 Pol'!AF103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7"/>
      <c r="B43" s="160" t="s">
        <v>60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7" spans="1:10" x14ac:dyDescent="0.2">
      <c r="A47" t="s">
        <v>66</v>
      </c>
      <c r="B47" t="s">
        <v>67</v>
      </c>
    </row>
    <row r="50" spans="1:10" ht="15.75" x14ac:dyDescent="0.25">
      <c r="B50" s="176" t="s">
        <v>68</v>
      </c>
    </row>
    <row r="52" spans="1:10" ht="25.5" customHeight="1" x14ac:dyDescent="0.2">
      <c r="A52" s="178"/>
      <c r="B52" s="181" t="s">
        <v>17</v>
      </c>
      <c r="C52" s="181" t="s">
        <v>5</v>
      </c>
      <c r="D52" s="182"/>
      <c r="E52" s="182"/>
      <c r="F52" s="183" t="s">
        <v>69</v>
      </c>
      <c r="G52" s="183"/>
      <c r="H52" s="183"/>
      <c r="I52" s="183" t="s">
        <v>29</v>
      </c>
      <c r="J52" s="183" t="s">
        <v>0</v>
      </c>
    </row>
    <row r="53" spans="1:10" ht="36.75" customHeight="1" x14ac:dyDescent="0.2">
      <c r="A53" s="179"/>
      <c r="B53" s="184" t="s">
        <v>70</v>
      </c>
      <c r="C53" s="185" t="s">
        <v>71</v>
      </c>
      <c r="D53" s="186"/>
      <c r="E53" s="186"/>
      <c r="F53" s="192" t="s">
        <v>24</v>
      </c>
      <c r="G53" s="193"/>
      <c r="H53" s="193"/>
      <c r="I53" s="193">
        <f>'SO 02 01 Pol'!G8</f>
        <v>0</v>
      </c>
      <c r="J53" s="190" t="str">
        <f>IF(I63=0,"",I53/I63*100)</f>
        <v/>
      </c>
    </row>
    <row r="54" spans="1:10" ht="36.75" customHeight="1" x14ac:dyDescent="0.2">
      <c r="A54" s="179"/>
      <c r="B54" s="184" t="s">
        <v>72</v>
      </c>
      <c r="C54" s="185" t="s">
        <v>73</v>
      </c>
      <c r="D54" s="186"/>
      <c r="E54" s="186"/>
      <c r="F54" s="192" t="s">
        <v>24</v>
      </c>
      <c r="G54" s="193"/>
      <c r="H54" s="193"/>
      <c r="I54" s="193">
        <f>'SO 02 01 Pol'!G25</f>
        <v>0</v>
      </c>
      <c r="J54" s="190" t="str">
        <f>IF(I63=0,"",I54/I63*100)</f>
        <v/>
      </c>
    </row>
    <row r="55" spans="1:10" ht="36.75" customHeight="1" x14ac:dyDescent="0.2">
      <c r="A55" s="179"/>
      <c r="B55" s="184" t="s">
        <v>74</v>
      </c>
      <c r="C55" s="185" t="s">
        <v>75</v>
      </c>
      <c r="D55" s="186"/>
      <c r="E55" s="186"/>
      <c r="F55" s="192" t="s">
        <v>24</v>
      </c>
      <c r="G55" s="193"/>
      <c r="H55" s="193"/>
      <c r="I55" s="193">
        <f>'SO 02 01 Pol'!G31</f>
        <v>0</v>
      </c>
      <c r="J55" s="190" t="str">
        <f>IF(I63=0,"",I55/I63*100)</f>
        <v/>
      </c>
    </row>
    <row r="56" spans="1:10" ht="36.75" customHeight="1" x14ac:dyDescent="0.2">
      <c r="A56" s="179"/>
      <c r="B56" s="184" t="s">
        <v>76</v>
      </c>
      <c r="C56" s="185" t="s">
        <v>77</v>
      </c>
      <c r="D56" s="186"/>
      <c r="E56" s="186"/>
      <c r="F56" s="192" t="s">
        <v>24</v>
      </c>
      <c r="G56" s="193"/>
      <c r="H56" s="193"/>
      <c r="I56" s="193">
        <f>'SO 02 01 Pol'!G35</f>
        <v>0</v>
      </c>
      <c r="J56" s="190" t="str">
        <f>IF(I63=0,"",I56/I63*100)</f>
        <v/>
      </c>
    </row>
    <row r="57" spans="1:10" ht="36.75" customHeight="1" x14ac:dyDescent="0.2">
      <c r="A57" s="179"/>
      <c r="B57" s="184" t="s">
        <v>78</v>
      </c>
      <c r="C57" s="185" t="s">
        <v>79</v>
      </c>
      <c r="D57" s="186"/>
      <c r="E57" s="186"/>
      <c r="F57" s="192" t="s">
        <v>24</v>
      </c>
      <c r="G57" s="193"/>
      <c r="H57" s="193"/>
      <c r="I57" s="193">
        <f>'SO 02 01 Pol'!G40</f>
        <v>0</v>
      </c>
      <c r="J57" s="190" t="str">
        <f>IF(I63=0,"",I57/I63*100)</f>
        <v/>
      </c>
    </row>
    <row r="58" spans="1:10" ht="36.75" customHeight="1" x14ac:dyDescent="0.2">
      <c r="A58" s="179"/>
      <c r="B58" s="184" t="s">
        <v>80</v>
      </c>
      <c r="C58" s="185" t="s">
        <v>81</v>
      </c>
      <c r="D58" s="186"/>
      <c r="E58" s="186"/>
      <c r="F58" s="192" t="s">
        <v>24</v>
      </c>
      <c r="G58" s="193"/>
      <c r="H58" s="193"/>
      <c r="I58" s="193">
        <f>'SO 02 01 Pol'!G56</f>
        <v>0</v>
      </c>
      <c r="J58" s="190" t="str">
        <f>IF(I63=0,"",I58/I63*100)</f>
        <v/>
      </c>
    </row>
    <row r="59" spans="1:10" ht="36.75" customHeight="1" x14ac:dyDescent="0.2">
      <c r="A59" s="179"/>
      <c r="B59" s="184" t="s">
        <v>82</v>
      </c>
      <c r="C59" s="185" t="s">
        <v>83</v>
      </c>
      <c r="D59" s="186"/>
      <c r="E59" s="186"/>
      <c r="F59" s="192" t="s">
        <v>24</v>
      </c>
      <c r="G59" s="193"/>
      <c r="H59" s="193"/>
      <c r="I59" s="193">
        <f>'SO 02 01 Pol'!G65</f>
        <v>0</v>
      </c>
      <c r="J59" s="190" t="str">
        <f>IF(I63=0,"",I59/I63*100)</f>
        <v/>
      </c>
    </row>
    <row r="60" spans="1:10" ht="36.75" customHeight="1" x14ac:dyDescent="0.2">
      <c r="A60" s="179"/>
      <c r="B60" s="184" t="s">
        <v>84</v>
      </c>
      <c r="C60" s="185" t="s">
        <v>85</v>
      </c>
      <c r="D60" s="186"/>
      <c r="E60" s="186"/>
      <c r="F60" s="192" t="s">
        <v>86</v>
      </c>
      <c r="G60" s="193"/>
      <c r="H60" s="193"/>
      <c r="I60" s="193">
        <f>'SO 02 01 Pol'!G71</f>
        <v>0</v>
      </c>
      <c r="J60" s="190" t="str">
        <f>IF(I63=0,"",I60/I63*100)</f>
        <v/>
      </c>
    </row>
    <row r="61" spans="1:10" ht="36.75" customHeight="1" x14ac:dyDescent="0.2">
      <c r="A61" s="179"/>
      <c r="B61" s="184" t="s">
        <v>87</v>
      </c>
      <c r="C61" s="185" t="s">
        <v>27</v>
      </c>
      <c r="D61" s="186"/>
      <c r="E61" s="186"/>
      <c r="F61" s="192" t="s">
        <v>87</v>
      </c>
      <c r="G61" s="193"/>
      <c r="H61" s="193"/>
      <c r="I61" s="193">
        <f>'SO 02 01 Pol'!G88</f>
        <v>0</v>
      </c>
      <c r="J61" s="190" t="str">
        <f>IF(I63=0,"",I61/I63*100)</f>
        <v/>
      </c>
    </row>
    <row r="62" spans="1:10" ht="36.75" customHeight="1" x14ac:dyDescent="0.2">
      <c r="A62" s="179"/>
      <c r="B62" s="184" t="s">
        <v>88</v>
      </c>
      <c r="C62" s="185" t="s">
        <v>28</v>
      </c>
      <c r="D62" s="186"/>
      <c r="E62" s="186"/>
      <c r="F62" s="192" t="s">
        <v>88</v>
      </c>
      <c r="G62" s="193"/>
      <c r="H62" s="193"/>
      <c r="I62" s="193">
        <f>'SO 02 01 Pol'!G95</f>
        <v>0</v>
      </c>
      <c r="J62" s="190" t="str">
        <f>IF(I63=0,"",I62/I63*100)</f>
        <v/>
      </c>
    </row>
    <row r="63" spans="1:10" ht="25.5" customHeight="1" x14ac:dyDescent="0.2">
      <c r="A63" s="180"/>
      <c r="B63" s="187" t="s">
        <v>1</v>
      </c>
      <c r="C63" s="188"/>
      <c r="D63" s="189"/>
      <c r="E63" s="189"/>
      <c r="F63" s="194"/>
      <c r="G63" s="195"/>
      <c r="H63" s="195"/>
      <c r="I63" s="195">
        <f>SUM(I53:I62)</f>
        <v>0</v>
      </c>
      <c r="J63" s="191">
        <f>SUM(J53:J62)</f>
        <v>0</v>
      </c>
    </row>
    <row r="64" spans="1:10" x14ac:dyDescent="0.2">
      <c r="F64" s="135"/>
      <c r="G64" s="135"/>
      <c r="H64" s="135"/>
      <c r="I64" s="135"/>
      <c r="J64" s="136"/>
    </row>
    <row r="65" spans="6:10" x14ac:dyDescent="0.2">
      <c r="F65" s="135"/>
      <c r="G65" s="135"/>
      <c r="H65" s="135"/>
      <c r="I65" s="135"/>
      <c r="J65" s="136"/>
    </row>
    <row r="66" spans="6:10" x14ac:dyDescent="0.2">
      <c r="F66" s="135"/>
      <c r="G66" s="135"/>
      <c r="H66" s="135"/>
      <c r="I66" s="135"/>
      <c r="J66" s="136"/>
    </row>
  </sheetData>
  <sheetProtection algorithmName="SHA-512" hashValue="/74NQ4MO17V31GF+9ejL7fRjoA+Kq3LedHx2YUZE3DyzfkkNMAeh+VN2LniiUzxv8Kq/RBuuUo3n01NCewxVdg==" saltValue="KHLCjZULnzTmRmS2TOfoD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0xHMXnOQMWDpVb+qUw5XyDry2/xPy2DZTjS287pUapy0yl7ph3jyerACAafVEE+oFJrViqF5FOf/0vyB9BdgoA==" saltValue="4M/b10mKB3yuNNvhCshhj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5CCF-8E3D-4E72-A39D-9C5B43EA67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50</v>
      </c>
      <c r="C2" s="201" t="s">
        <v>51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8" t="s">
        <v>115</v>
      </c>
      <c r="B8" s="229" t="s">
        <v>70</v>
      </c>
      <c r="C8" s="253" t="s">
        <v>71</v>
      </c>
      <c r="D8" s="230"/>
      <c r="E8" s="231"/>
      <c r="F8" s="232"/>
      <c r="G8" s="232">
        <f>SUMIF(AG9:AG24,"&lt;&gt;NOR",G9:G24)</f>
        <v>0</v>
      </c>
      <c r="H8" s="232"/>
      <c r="I8" s="232">
        <f>SUM(I9:I24)</f>
        <v>0</v>
      </c>
      <c r="J8" s="232"/>
      <c r="K8" s="232">
        <f>SUM(K9:K24)</f>
        <v>0</v>
      </c>
      <c r="L8" s="232"/>
      <c r="M8" s="232">
        <f>SUM(M9:M24)</f>
        <v>0</v>
      </c>
      <c r="N8" s="231"/>
      <c r="O8" s="231">
        <f>SUM(O9:O24)</f>
        <v>18.5</v>
      </c>
      <c r="P8" s="231"/>
      <c r="Q8" s="231">
        <f>SUM(Q9:Q24)</f>
        <v>29.11</v>
      </c>
      <c r="R8" s="232"/>
      <c r="S8" s="232"/>
      <c r="T8" s="233"/>
      <c r="U8" s="227"/>
      <c r="V8" s="227">
        <f>SUM(V9:V24)</f>
        <v>59.25</v>
      </c>
      <c r="W8" s="227"/>
      <c r="X8" s="227"/>
      <c r="AG8" t="s">
        <v>116</v>
      </c>
    </row>
    <row r="9" spans="1:60" ht="22.5" outlineLevel="1" x14ac:dyDescent="0.2">
      <c r="A9" s="242">
        <v>1</v>
      </c>
      <c r="B9" s="243" t="s">
        <v>117</v>
      </c>
      <c r="C9" s="254" t="s">
        <v>118</v>
      </c>
      <c r="D9" s="244" t="s">
        <v>119</v>
      </c>
      <c r="E9" s="245">
        <v>16.100000000000001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1.1000000000000001</v>
      </c>
      <c r="Q9" s="245">
        <f>ROUND(E9*P9,2)</f>
        <v>17.71</v>
      </c>
      <c r="R9" s="247" t="s">
        <v>120</v>
      </c>
      <c r="S9" s="247" t="s">
        <v>121</v>
      </c>
      <c r="T9" s="248" t="s">
        <v>121</v>
      </c>
      <c r="U9" s="222">
        <v>1.605</v>
      </c>
      <c r="V9" s="222">
        <f>ROUND(E9*U9,2)</f>
        <v>25.84</v>
      </c>
      <c r="W9" s="222"/>
      <c r="X9" s="222" t="s">
        <v>122</v>
      </c>
      <c r="Y9" s="212"/>
      <c r="Z9" s="212"/>
      <c r="AA9" s="212"/>
      <c r="AB9" s="212"/>
      <c r="AC9" s="212"/>
      <c r="AD9" s="212"/>
      <c r="AE9" s="212"/>
      <c r="AF9" s="212"/>
      <c r="AG9" s="212" t="s">
        <v>123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42">
        <v>2</v>
      </c>
      <c r="B10" s="243" t="s">
        <v>124</v>
      </c>
      <c r="C10" s="254" t="s">
        <v>125</v>
      </c>
      <c r="D10" s="244" t="s">
        <v>119</v>
      </c>
      <c r="E10" s="245">
        <v>17.2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21</v>
      </c>
      <c r="M10" s="247">
        <f>G10*(1+L10/100)</f>
        <v>0</v>
      </c>
      <c r="N10" s="245">
        <v>0</v>
      </c>
      <c r="O10" s="245">
        <f>ROUND(E10*N10,2)</f>
        <v>0</v>
      </c>
      <c r="P10" s="245">
        <v>0.33</v>
      </c>
      <c r="Q10" s="245">
        <f>ROUND(E10*P10,2)</f>
        <v>5.68</v>
      </c>
      <c r="R10" s="247" t="s">
        <v>120</v>
      </c>
      <c r="S10" s="247" t="s">
        <v>121</v>
      </c>
      <c r="T10" s="248" t="s">
        <v>121</v>
      </c>
      <c r="U10" s="222">
        <v>0.625</v>
      </c>
      <c r="V10" s="222">
        <f>ROUND(E10*U10,2)</f>
        <v>10.75</v>
      </c>
      <c r="W10" s="222"/>
      <c r="X10" s="222" t="s">
        <v>122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123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5">
        <v>3</v>
      </c>
      <c r="B11" s="236" t="s">
        <v>126</v>
      </c>
      <c r="C11" s="255" t="s">
        <v>127</v>
      </c>
      <c r="D11" s="237" t="s">
        <v>128</v>
      </c>
      <c r="E11" s="238">
        <v>21.2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0.27</v>
      </c>
      <c r="Q11" s="238">
        <f>ROUND(E11*P11,2)</f>
        <v>5.72</v>
      </c>
      <c r="R11" s="240" t="s">
        <v>120</v>
      </c>
      <c r="S11" s="240" t="s">
        <v>121</v>
      </c>
      <c r="T11" s="241" t="s">
        <v>121</v>
      </c>
      <c r="U11" s="222">
        <v>0.123</v>
      </c>
      <c r="V11" s="222">
        <f>ROUND(E11*U11,2)</f>
        <v>2.61</v>
      </c>
      <c r="W11" s="222"/>
      <c r="X11" s="222" t="s">
        <v>122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6" t="s">
        <v>129</v>
      </c>
      <c r="D12" s="250"/>
      <c r="E12" s="250"/>
      <c r="F12" s="250"/>
      <c r="G12" s="250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130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9" t="str">
        <f>C12</f>
        <v>s vybouráním lože, s přemístěním hmot na skládku na vzdálenost do 3 m nebo naložením na dopravní prostředek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5">
        <v>4</v>
      </c>
      <c r="B13" s="236" t="s">
        <v>131</v>
      </c>
      <c r="C13" s="255" t="s">
        <v>132</v>
      </c>
      <c r="D13" s="237" t="s">
        <v>119</v>
      </c>
      <c r="E13" s="238">
        <v>105.5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133</v>
      </c>
      <c r="S13" s="240" t="s">
        <v>121</v>
      </c>
      <c r="T13" s="241" t="s">
        <v>121</v>
      </c>
      <c r="U13" s="222">
        <v>0.06</v>
      </c>
      <c r="V13" s="222">
        <f>ROUND(E13*U13,2)</f>
        <v>6.33</v>
      </c>
      <c r="W13" s="222"/>
      <c r="X13" s="222" t="s">
        <v>122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123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6" t="s">
        <v>134</v>
      </c>
      <c r="D14" s="250"/>
      <c r="E14" s="250"/>
      <c r="F14" s="250"/>
      <c r="G14" s="250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130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5">
        <v>5</v>
      </c>
      <c r="B15" s="236" t="s">
        <v>135</v>
      </c>
      <c r="C15" s="255" t="s">
        <v>136</v>
      </c>
      <c r="D15" s="237" t="s">
        <v>119</v>
      </c>
      <c r="E15" s="238">
        <v>105.5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137</v>
      </c>
      <c r="S15" s="240" t="s">
        <v>121</v>
      </c>
      <c r="T15" s="241" t="s">
        <v>121</v>
      </c>
      <c r="U15" s="222">
        <v>0.13</v>
      </c>
      <c r="V15" s="222">
        <f>ROUND(E15*U15,2)</f>
        <v>13.72</v>
      </c>
      <c r="W15" s="222"/>
      <c r="X15" s="222" t="s">
        <v>122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123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56" t="s">
        <v>138</v>
      </c>
      <c r="D16" s="250"/>
      <c r="E16" s="250"/>
      <c r="F16" s="250"/>
      <c r="G16" s="250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9" t="str">
        <f>C16</f>
        <v>s případným nutným přemístěním hromad nebo dočasných skládek na místo potřeby ze vzdálenosti do 30 m, v rovině nebo ve svahu do 1 : 5,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7" t="s">
        <v>139</v>
      </c>
      <c r="D17" s="223"/>
      <c r="E17" s="224">
        <v>105.5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140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5">
        <v>6</v>
      </c>
      <c r="B18" s="236" t="s">
        <v>141</v>
      </c>
      <c r="C18" s="255" t="s">
        <v>142</v>
      </c>
      <c r="D18" s="237" t="s">
        <v>143</v>
      </c>
      <c r="E18" s="238">
        <v>2.11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1E-3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144</v>
      </c>
      <c r="T18" s="241" t="s">
        <v>145</v>
      </c>
      <c r="U18" s="222">
        <v>0</v>
      </c>
      <c r="V18" s="222">
        <f>ROUND(E18*U18,2)</f>
        <v>0</v>
      </c>
      <c r="W18" s="222"/>
      <c r="X18" s="222" t="s">
        <v>146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147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8" t="s">
        <v>148</v>
      </c>
      <c r="D19" s="251"/>
      <c r="E19" s="251"/>
      <c r="F19" s="251"/>
      <c r="G19" s="251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7" t="s">
        <v>150</v>
      </c>
      <c r="D20" s="223"/>
      <c r="E20" s="224">
        <v>2.11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140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5">
        <v>7</v>
      </c>
      <c r="B21" s="236" t="s">
        <v>151</v>
      </c>
      <c r="C21" s="255" t="s">
        <v>152</v>
      </c>
      <c r="D21" s="237" t="s">
        <v>153</v>
      </c>
      <c r="E21" s="238">
        <v>11.077500000000001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1.67</v>
      </c>
      <c r="O21" s="238">
        <f>ROUND(E21*N21,2)</f>
        <v>18.5</v>
      </c>
      <c r="P21" s="238">
        <v>0</v>
      </c>
      <c r="Q21" s="238">
        <f>ROUND(E21*P21,2)</f>
        <v>0</v>
      </c>
      <c r="R21" s="240" t="s">
        <v>154</v>
      </c>
      <c r="S21" s="240" t="s">
        <v>121</v>
      </c>
      <c r="T21" s="241" t="s">
        <v>121</v>
      </c>
      <c r="U21" s="222">
        <v>0</v>
      </c>
      <c r="V21" s="222">
        <f>ROUND(E21*U21,2)</f>
        <v>0</v>
      </c>
      <c r="W21" s="222"/>
      <c r="X21" s="222" t="s">
        <v>146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147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8" t="s">
        <v>155</v>
      </c>
      <c r="D22" s="251"/>
      <c r="E22" s="251"/>
      <c r="F22" s="251"/>
      <c r="G22" s="251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7" t="s">
        <v>156</v>
      </c>
      <c r="D23" s="223"/>
      <c r="E23" s="224">
        <v>10.55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140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9" t="s">
        <v>157</v>
      </c>
      <c r="D24" s="225"/>
      <c r="E24" s="226">
        <v>0.52749999999999997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140</v>
      </c>
      <c r="AH24" s="212">
        <v>4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28" t="s">
        <v>115</v>
      </c>
      <c r="B25" s="229" t="s">
        <v>72</v>
      </c>
      <c r="C25" s="253" t="s">
        <v>73</v>
      </c>
      <c r="D25" s="230"/>
      <c r="E25" s="231"/>
      <c r="F25" s="232"/>
      <c r="G25" s="232">
        <f>SUMIF(AG26:AG30,"&lt;&gt;NOR",G26:G30)</f>
        <v>0</v>
      </c>
      <c r="H25" s="232"/>
      <c r="I25" s="232">
        <f>SUM(I26:I30)</f>
        <v>0</v>
      </c>
      <c r="J25" s="232"/>
      <c r="K25" s="232">
        <f>SUM(K26:K30)</f>
        <v>0</v>
      </c>
      <c r="L25" s="232"/>
      <c r="M25" s="232">
        <f>SUM(M26:M30)</f>
        <v>0</v>
      </c>
      <c r="N25" s="231"/>
      <c r="O25" s="231">
        <f>SUM(O26:O30)</f>
        <v>102.07</v>
      </c>
      <c r="P25" s="231"/>
      <c r="Q25" s="231">
        <f>SUM(Q26:Q30)</f>
        <v>0</v>
      </c>
      <c r="R25" s="232"/>
      <c r="S25" s="232"/>
      <c r="T25" s="233"/>
      <c r="U25" s="227"/>
      <c r="V25" s="227">
        <f>SUM(V26:V30)</f>
        <v>8.23</v>
      </c>
      <c r="W25" s="227"/>
      <c r="X25" s="227"/>
      <c r="AG25" t="s">
        <v>116</v>
      </c>
    </row>
    <row r="26" spans="1:60" outlineLevel="1" x14ac:dyDescent="0.2">
      <c r="A26" s="235">
        <v>8</v>
      </c>
      <c r="B26" s="236" t="s">
        <v>158</v>
      </c>
      <c r="C26" s="255" t="s">
        <v>159</v>
      </c>
      <c r="D26" s="237" t="s">
        <v>119</v>
      </c>
      <c r="E26" s="238">
        <v>211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0.32250000000000001</v>
      </c>
      <c r="O26" s="238">
        <f>ROUND(E26*N26,2)</f>
        <v>68.05</v>
      </c>
      <c r="P26" s="238">
        <v>0</v>
      </c>
      <c r="Q26" s="238">
        <f>ROUND(E26*P26,2)</f>
        <v>0</v>
      </c>
      <c r="R26" s="240" t="s">
        <v>120</v>
      </c>
      <c r="S26" s="240" t="s">
        <v>121</v>
      </c>
      <c r="T26" s="241" t="s">
        <v>121</v>
      </c>
      <c r="U26" s="222">
        <v>2.5999999999999999E-2</v>
      </c>
      <c r="V26" s="222">
        <f>ROUND(E26*U26,2)</f>
        <v>5.49</v>
      </c>
      <c r="W26" s="222"/>
      <c r="X26" s="222" t="s">
        <v>122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123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6" t="s">
        <v>160</v>
      </c>
      <c r="D27" s="250"/>
      <c r="E27" s="250"/>
      <c r="F27" s="250"/>
      <c r="G27" s="250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130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7" t="s">
        <v>161</v>
      </c>
      <c r="D28" s="223"/>
      <c r="E28" s="224">
        <v>211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140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5">
        <v>9</v>
      </c>
      <c r="B29" s="236" t="s">
        <v>162</v>
      </c>
      <c r="C29" s="255" t="s">
        <v>163</v>
      </c>
      <c r="D29" s="237" t="s">
        <v>119</v>
      </c>
      <c r="E29" s="238">
        <v>105.5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0.32250000000000001</v>
      </c>
      <c r="O29" s="238">
        <f>ROUND(E29*N29,2)</f>
        <v>34.020000000000003</v>
      </c>
      <c r="P29" s="238">
        <v>0</v>
      </c>
      <c r="Q29" s="238">
        <f>ROUND(E29*P29,2)</f>
        <v>0</v>
      </c>
      <c r="R29" s="240"/>
      <c r="S29" s="240" t="s">
        <v>144</v>
      </c>
      <c r="T29" s="241" t="s">
        <v>145</v>
      </c>
      <c r="U29" s="222">
        <v>2.5999999999999999E-2</v>
      </c>
      <c r="V29" s="222">
        <f>ROUND(E29*U29,2)</f>
        <v>2.74</v>
      </c>
      <c r="W29" s="222"/>
      <c r="X29" s="222" t="s">
        <v>122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123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7" t="s">
        <v>164</v>
      </c>
      <c r="D30" s="223"/>
      <c r="E30" s="224">
        <v>105.5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140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28" t="s">
        <v>115</v>
      </c>
      <c r="B31" s="229" t="s">
        <v>74</v>
      </c>
      <c r="C31" s="253" t="s">
        <v>75</v>
      </c>
      <c r="D31" s="230"/>
      <c r="E31" s="231"/>
      <c r="F31" s="232"/>
      <c r="G31" s="232">
        <f>SUMIF(AG32:AG34,"&lt;&gt;NOR",G32:G34)</f>
        <v>0</v>
      </c>
      <c r="H31" s="232"/>
      <c r="I31" s="232">
        <f>SUM(I32:I34)</f>
        <v>0</v>
      </c>
      <c r="J31" s="232"/>
      <c r="K31" s="232">
        <f>SUM(K32:K34)</f>
        <v>0</v>
      </c>
      <c r="L31" s="232"/>
      <c r="M31" s="232">
        <f>SUM(M32:M34)</f>
        <v>0</v>
      </c>
      <c r="N31" s="231"/>
      <c r="O31" s="231">
        <f>SUM(O32:O34)</f>
        <v>1.94</v>
      </c>
      <c r="P31" s="231"/>
      <c r="Q31" s="231">
        <f>SUM(Q32:Q34)</f>
        <v>0</v>
      </c>
      <c r="R31" s="232"/>
      <c r="S31" s="232"/>
      <c r="T31" s="233"/>
      <c r="U31" s="227"/>
      <c r="V31" s="227">
        <f>SUM(V32:V34)</f>
        <v>2.2200000000000002</v>
      </c>
      <c r="W31" s="227"/>
      <c r="X31" s="227"/>
      <c r="AG31" t="s">
        <v>116</v>
      </c>
    </row>
    <row r="32" spans="1:60" ht="22.5" outlineLevel="1" x14ac:dyDescent="0.2">
      <c r="A32" s="235">
        <v>10</v>
      </c>
      <c r="B32" s="236" t="s">
        <v>165</v>
      </c>
      <c r="C32" s="255" t="s">
        <v>166</v>
      </c>
      <c r="D32" s="237" t="s">
        <v>153</v>
      </c>
      <c r="E32" s="238">
        <v>1.21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1.6</v>
      </c>
      <c r="O32" s="238">
        <f>ROUND(E32*N32,2)</f>
        <v>1.94</v>
      </c>
      <c r="P32" s="238">
        <v>0</v>
      </c>
      <c r="Q32" s="238">
        <f>ROUND(E32*P32,2)</f>
        <v>0</v>
      </c>
      <c r="R32" s="240" t="s">
        <v>167</v>
      </c>
      <c r="S32" s="240" t="s">
        <v>121</v>
      </c>
      <c r="T32" s="241" t="s">
        <v>121</v>
      </c>
      <c r="U32" s="222">
        <v>1.8360000000000001</v>
      </c>
      <c r="V32" s="222">
        <f>ROUND(E32*U32,2)</f>
        <v>2.2200000000000002</v>
      </c>
      <c r="W32" s="222"/>
      <c r="X32" s="222" t="s">
        <v>122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123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6" t="s">
        <v>168</v>
      </c>
      <c r="D33" s="250"/>
      <c r="E33" s="250"/>
      <c r="F33" s="250"/>
      <c r="G33" s="250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130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9" t="str">
        <f>C33</f>
        <v>pod mazaniny a dlažby, popř. na plochých střechách, vodorovný nebo ve spádu, s udusáním a urovnáním povrchu,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7" t="s">
        <v>169</v>
      </c>
      <c r="D34" s="223"/>
      <c r="E34" s="224">
        <v>1.21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140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8" t="s">
        <v>115</v>
      </c>
      <c r="B35" s="229" t="s">
        <v>76</v>
      </c>
      <c r="C35" s="253" t="s">
        <v>77</v>
      </c>
      <c r="D35" s="230"/>
      <c r="E35" s="231"/>
      <c r="F35" s="232"/>
      <c r="G35" s="232">
        <f>SUMIF(AG36:AG39,"&lt;&gt;NOR",G36:G39)</f>
        <v>0</v>
      </c>
      <c r="H35" s="232"/>
      <c r="I35" s="232">
        <f>SUM(I36:I39)</f>
        <v>0</v>
      </c>
      <c r="J35" s="232"/>
      <c r="K35" s="232">
        <f>SUM(K36:K39)</f>
        <v>0</v>
      </c>
      <c r="L35" s="232"/>
      <c r="M35" s="232">
        <f>SUM(M36:M39)</f>
        <v>0</v>
      </c>
      <c r="N35" s="231"/>
      <c r="O35" s="231">
        <f>SUM(O36:O39)</f>
        <v>0.86</v>
      </c>
      <c r="P35" s="231"/>
      <c r="Q35" s="231">
        <f>SUM(Q36:Q39)</f>
        <v>0</v>
      </c>
      <c r="R35" s="232"/>
      <c r="S35" s="232"/>
      <c r="T35" s="233"/>
      <c r="U35" s="227"/>
      <c r="V35" s="227">
        <f>SUM(V36:V39)</f>
        <v>7.63</v>
      </c>
      <c r="W35" s="227"/>
      <c r="X35" s="227"/>
      <c r="AG35" t="s">
        <v>116</v>
      </c>
    </row>
    <row r="36" spans="1:60" outlineLevel="1" x14ac:dyDescent="0.2">
      <c r="A36" s="235">
        <v>11</v>
      </c>
      <c r="B36" s="236" t="s">
        <v>170</v>
      </c>
      <c r="C36" s="255" t="s">
        <v>171</v>
      </c>
      <c r="D36" s="237" t="s">
        <v>172</v>
      </c>
      <c r="E36" s="238">
        <v>2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0.43093999999999999</v>
      </c>
      <c r="O36" s="238">
        <f>ROUND(E36*N36,2)</f>
        <v>0.86</v>
      </c>
      <c r="P36" s="238">
        <v>0</v>
      </c>
      <c r="Q36" s="238">
        <f>ROUND(E36*P36,2)</f>
        <v>0</v>
      </c>
      <c r="R36" s="240" t="s">
        <v>120</v>
      </c>
      <c r="S36" s="240" t="s">
        <v>121</v>
      </c>
      <c r="T36" s="241" t="s">
        <v>121</v>
      </c>
      <c r="U36" s="222">
        <v>3.8170000000000002</v>
      </c>
      <c r="V36" s="222">
        <f>ROUND(E36*U36,2)</f>
        <v>7.63</v>
      </c>
      <c r="W36" s="222"/>
      <c r="X36" s="222" t="s">
        <v>122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123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 x14ac:dyDescent="0.2">
      <c r="A37" s="219"/>
      <c r="B37" s="220"/>
      <c r="C37" s="256" t="s">
        <v>173</v>
      </c>
      <c r="D37" s="250"/>
      <c r="E37" s="250"/>
      <c r="F37" s="250"/>
      <c r="G37" s="250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130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49" t="str">
        <f>C37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7" t="s">
        <v>174</v>
      </c>
      <c r="D38" s="223"/>
      <c r="E38" s="224">
        <v>1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140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7" t="s">
        <v>175</v>
      </c>
      <c r="D39" s="223"/>
      <c r="E39" s="224">
        <v>1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140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8" t="s">
        <v>115</v>
      </c>
      <c r="B40" s="229" t="s">
        <v>78</v>
      </c>
      <c r="C40" s="253" t="s">
        <v>79</v>
      </c>
      <c r="D40" s="230"/>
      <c r="E40" s="231"/>
      <c r="F40" s="232"/>
      <c r="G40" s="232">
        <f>SUMIF(AG41:AG55,"&lt;&gt;NOR",G41:G55)</f>
        <v>0</v>
      </c>
      <c r="H40" s="232"/>
      <c r="I40" s="232">
        <f>SUM(I41:I55)</f>
        <v>0</v>
      </c>
      <c r="J40" s="232"/>
      <c r="K40" s="232">
        <f>SUM(K41:K55)</f>
        <v>0</v>
      </c>
      <c r="L40" s="232"/>
      <c r="M40" s="232">
        <f>SUM(M41:M55)</f>
        <v>0</v>
      </c>
      <c r="N40" s="231"/>
      <c r="O40" s="231">
        <f>SUM(O41:O55)</f>
        <v>14.780000000000001</v>
      </c>
      <c r="P40" s="231"/>
      <c r="Q40" s="231">
        <f>SUM(Q41:Q55)</f>
        <v>0</v>
      </c>
      <c r="R40" s="232"/>
      <c r="S40" s="232"/>
      <c r="T40" s="233"/>
      <c r="U40" s="227"/>
      <c r="V40" s="227">
        <f>SUM(V41:V55)</f>
        <v>26.15</v>
      </c>
      <c r="W40" s="227"/>
      <c r="X40" s="227"/>
      <c r="AG40" t="s">
        <v>116</v>
      </c>
    </row>
    <row r="41" spans="1:60" ht="22.5" outlineLevel="1" x14ac:dyDescent="0.2">
      <c r="A41" s="235">
        <v>12</v>
      </c>
      <c r="B41" s="236" t="s">
        <v>176</v>
      </c>
      <c r="C41" s="255" t="s">
        <v>177</v>
      </c>
      <c r="D41" s="237" t="s">
        <v>128</v>
      </c>
      <c r="E41" s="238">
        <v>40.5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0.188</v>
      </c>
      <c r="O41" s="238">
        <f>ROUND(E41*N41,2)</f>
        <v>7.61</v>
      </c>
      <c r="P41" s="238">
        <v>0</v>
      </c>
      <c r="Q41" s="238">
        <f>ROUND(E41*P41,2)</f>
        <v>0</v>
      </c>
      <c r="R41" s="240" t="s">
        <v>120</v>
      </c>
      <c r="S41" s="240" t="s">
        <v>121</v>
      </c>
      <c r="T41" s="241" t="s">
        <v>121</v>
      </c>
      <c r="U41" s="222">
        <v>0.27200000000000002</v>
      </c>
      <c r="V41" s="222">
        <f>ROUND(E41*U41,2)</f>
        <v>11.02</v>
      </c>
      <c r="W41" s="222"/>
      <c r="X41" s="222" t="s">
        <v>122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123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6" t="s">
        <v>178</v>
      </c>
      <c r="D42" s="250"/>
      <c r="E42" s="250"/>
      <c r="F42" s="250"/>
      <c r="G42" s="250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130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7" t="s">
        <v>179</v>
      </c>
      <c r="D43" s="223"/>
      <c r="E43" s="224">
        <v>36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140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7" t="s">
        <v>180</v>
      </c>
      <c r="D44" s="223"/>
      <c r="E44" s="224">
        <v>4.5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140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35">
        <v>13</v>
      </c>
      <c r="B45" s="236" t="s">
        <v>181</v>
      </c>
      <c r="C45" s="255" t="s">
        <v>182</v>
      </c>
      <c r="D45" s="237" t="s">
        <v>128</v>
      </c>
      <c r="E45" s="238">
        <v>33.799999999999997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0.11813</v>
      </c>
      <c r="O45" s="238">
        <f>ROUND(E45*N45,2)</f>
        <v>3.99</v>
      </c>
      <c r="P45" s="238">
        <v>0</v>
      </c>
      <c r="Q45" s="238">
        <f>ROUND(E45*P45,2)</f>
        <v>0</v>
      </c>
      <c r="R45" s="240" t="s">
        <v>120</v>
      </c>
      <c r="S45" s="240" t="s">
        <v>121</v>
      </c>
      <c r="T45" s="241" t="s">
        <v>121</v>
      </c>
      <c r="U45" s="222">
        <v>0.32</v>
      </c>
      <c r="V45" s="222">
        <f>ROUND(E45*U45,2)</f>
        <v>10.82</v>
      </c>
      <c r="W45" s="222"/>
      <c r="X45" s="222" t="s">
        <v>122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123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7" t="s">
        <v>183</v>
      </c>
      <c r="D46" s="223"/>
      <c r="E46" s="224">
        <v>33.799999999999997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140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5">
        <v>14</v>
      </c>
      <c r="B47" s="236" t="s">
        <v>184</v>
      </c>
      <c r="C47" s="255" t="s">
        <v>185</v>
      </c>
      <c r="D47" s="237" t="s">
        <v>128</v>
      </c>
      <c r="E47" s="238">
        <v>78.400000000000006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 t="s">
        <v>120</v>
      </c>
      <c r="S47" s="240" t="s">
        <v>121</v>
      </c>
      <c r="T47" s="241" t="s">
        <v>121</v>
      </c>
      <c r="U47" s="222">
        <v>5.5E-2</v>
      </c>
      <c r="V47" s="222">
        <f>ROUND(E47*U47,2)</f>
        <v>4.3099999999999996</v>
      </c>
      <c r="W47" s="222"/>
      <c r="X47" s="222" t="s">
        <v>122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123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6" t="s">
        <v>186</v>
      </c>
      <c r="D48" s="250"/>
      <c r="E48" s="250"/>
      <c r="F48" s="250"/>
      <c r="G48" s="250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130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2">
        <v>15</v>
      </c>
      <c r="B49" s="243" t="s">
        <v>187</v>
      </c>
      <c r="C49" s="254" t="s">
        <v>188</v>
      </c>
      <c r="D49" s="244" t="s">
        <v>172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7.4999999999999997E-3</v>
      </c>
      <c r="O49" s="245">
        <f>ROUND(E49*N49,2)</f>
        <v>0.01</v>
      </c>
      <c r="P49" s="245">
        <v>0</v>
      </c>
      <c r="Q49" s="245">
        <f>ROUND(E49*P49,2)</f>
        <v>0</v>
      </c>
      <c r="R49" s="247"/>
      <c r="S49" s="247" t="s">
        <v>144</v>
      </c>
      <c r="T49" s="248" t="s">
        <v>145</v>
      </c>
      <c r="U49" s="222">
        <v>0</v>
      </c>
      <c r="V49" s="222">
        <f>ROUND(E49*U49,2)</f>
        <v>0</v>
      </c>
      <c r="W49" s="222"/>
      <c r="X49" s="222" t="s">
        <v>122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123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5">
        <v>16</v>
      </c>
      <c r="B50" s="236" t="s">
        <v>189</v>
      </c>
      <c r="C50" s="255" t="s">
        <v>190</v>
      </c>
      <c r="D50" s="237" t="s">
        <v>172</v>
      </c>
      <c r="E50" s="238">
        <v>36.36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8.1970000000000001E-2</v>
      </c>
      <c r="O50" s="238">
        <f>ROUND(E50*N50,2)</f>
        <v>2.98</v>
      </c>
      <c r="P50" s="238">
        <v>0</v>
      </c>
      <c r="Q50" s="238">
        <f>ROUND(E50*P50,2)</f>
        <v>0</v>
      </c>
      <c r="R50" s="240" t="s">
        <v>154</v>
      </c>
      <c r="S50" s="240" t="s">
        <v>121</v>
      </c>
      <c r="T50" s="241" t="s">
        <v>121</v>
      </c>
      <c r="U50" s="222">
        <v>0</v>
      </c>
      <c r="V50" s="222">
        <f>ROUND(E50*U50,2)</f>
        <v>0</v>
      </c>
      <c r="W50" s="222"/>
      <c r="X50" s="222" t="s">
        <v>146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147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7" t="s">
        <v>179</v>
      </c>
      <c r="D51" s="223"/>
      <c r="E51" s="224">
        <v>36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140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9" t="s">
        <v>191</v>
      </c>
      <c r="D52" s="225"/>
      <c r="E52" s="226">
        <v>0.36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140</v>
      </c>
      <c r="AH52" s="212">
        <v>4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5">
        <v>17</v>
      </c>
      <c r="B53" s="236" t="s">
        <v>192</v>
      </c>
      <c r="C53" s="255" t="s">
        <v>193</v>
      </c>
      <c r="D53" s="237" t="s">
        <v>172</v>
      </c>
      <c r="E53" s="238">
        <v>4.5449999999999999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4.2099999999999999E-2</v>
      </c>
      <c r="O53" s="238">
        <f>ROUND(E53*N53,2)</f>
        <v>0.19</v>
      </c>
      <c r="P53" s="238">
        <v>0</v>
      </c>
      <c r="Q53" s="238">
        <f>ROUND(E53*P53,2)</f>
        <v>0</v>
      </c>
      <c r="R53" s="240" t="s">
        <v>154</v>
      </c>
      <c r="S53" s="240" t="s">
        <v>121</v>
      </c>
      <c r="T53" s="241" t="s">
        <v>121</v>
      </c>
      <c r="U53" s="222">
        <v>0</v>
      </c>
      <c r="V53" s="222">
        <f>ROUND(E53*U53,2)</f>
        <v>0</v>
      </c>
      <c r="W53" s="222"/>
      <c r="X53" s="222" t="s">
        <v>146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147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7" t="s">
        <v>180</v>
      </c>
      <c r="D54" s="223"/>
      <c r="E54" s="224">
        <v>4.5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140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9" t="s">
        <v>191</v>
      </c>
      <c r="D55" s="225"/>
      <c r="E55" s="226">
        <v>4.4999999999999998E-2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140</v>
      </c>
      <c r="AH55" s="212">
        <v>4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28" t="s">
        <v>115</v>
      </c>
      <c r="B56" s="229" t="s">
        <v>80</v>
      </c>
      <c r="C56" s="253" t="s">
        <v>81</v>
      </c>
      <c r="D56" s="230"/>
      <c r="E56" s="231"/>
      <c r="F56" s="232"/>
      <c r="G56" s="232">
        <f>SUMIF(AG57:AG64,"&lt;&gt;NOR",G57:G64)</f>
        <v>0</v>
      </c>
      <c r="H56" s="232"/>
      <c r="I56" s="232">
        <f>SUM(I57:I64)</f>
        <v>0</v>
      </c>
      <c r="J56" s="232"/>
      <c r="K56" s="232">
        <f>SUM(K57:K64)</f>
        <v>0</v>
      </c>
      <c r="L56" s="232"/>
      <c r="M56" s="232">
        <f>SUM(M57:M64)</f>
        <v>0</v>
      </c>
      <c r="N56" s="231"/>
      <c r="O56" s="231">
        <f>SUM(O57:O64)</f>
        <v>0</v>
      </c>
      <c r="P56" s="231"/>
      <c r="Q56" s="231">
        <f>SUM(Q57:Q64)</f>
        <v>9.2899999999999991</v>
      </c>
      <c r="R56" s="232"/>
      <c r="S56" s="232"/>
      <c r="T56" s="233"/>
      <c r="U56" s="227"/>
      <c r="V56" s="227">
        <f>SUM(V57:V64)</f>
        <v>149.54</v>
      </c>
      <c r="W56" s="227"/>
      <c r="X56" s="227"/>
      <c r="AG56" t="s">
        <v>116</v>
      </c>
    </row>
    <row r="57" spans="1:60" outlineLevel="1" x14ac:dyDescent="0.2">
      <c r="A57" s="235">
        <v>18</v>
      </c>
      <c r="B57" s="236" t="s">
        <v>194</v>
      </c>
      <c r="C57" s="255" t="s">
        <v>195</v>
      </c>
      <c r="D57" s="237" t="s">
        <v>153</v>
      </c>
      <c r="E57" s="238">
        <v>0.27360000000000001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2.33E-3</v>
      </c>
      <c r="O57" s="238">
        <f>ROUND(E57*N57,2)</f>
        <v>0</v>
      </c>
      <c r="P57" s="238">
        <v>2.4470000000000001</v>
      </c>
      <c r="Q57" s="238">
        <f>ROUND(E57*P57,2)</f>
        <v>0.67</v>
      </c>
      <c r="R57" s="240" t="s">
        <v>196</v>
      </c>
      <c r="S57" s="240" t="s">
        <v>121</v>
      </c>
      <c r="T57" s="241" t="s">
        <v>121</v>
      </c>
      <c r="U57" s="222">
        <v>7.8559999999999999</v>
      </c>
      <c r="V57" s="222">
        <f>ROUND(E57*U57,2)</f>
        <v>2.15</v>
      </c>
      <c r="W57" s="222"/>
      <c r="X57" s="222" t="s">
        <v>122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123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6" t="s">
        <v>197</v>
      </c>
      <c r="D58" s="250"/>
      <c r="E58" s="250"/>
      <c r="F58" s="250"/>
      <c r="G58" s="250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130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49" t="str">
        <f>C58</f>
        <v>s naložením vybouraných hmot a suti na dopravní prostředek nebo s odklizením na hromady do vzdálenosti 20 m</v>
      </c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0" t="s">
        <v>198</v>
      </c>
      <c r="D59" s="252"/>
      <c r="E59" s="252"/>
      <c r="F59" s="252"/>
      <c r="G59" s="25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49" t="str">
        <f>C59</f>
        <v>Včetně bourání geotextilií, výplně otvorů tvárnic, drenáží, trubek a dilatačních prvků apod. zabudovaných v bouraných konstrukcích.</v>
      </c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57" t="s">
        <v>199</v>
      </c>
      <c r="D60" s="223"/>
      <c r="E60" s="224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140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7" t="s">
        <v>200</v>
      </c>
      <c r="D61" s="223"/>
      <c r="E61" s="224">
        <v>0.27360000000000001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140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5">
        <v>19</v>
      </c>
      <c r="B62" s="236" t="s">
        <v>201</v>
      </c>
      <c r="C62" s="255" t="s">
        <v>202</v>
      </c>
      <c r="D62" s="237" t="s">
        <v>128</v>
      </c>
      <c r="E62" s="238">
        <v>78.400000000000006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0.11</v>
      </c>
      <c r="Q62" s="238">
        <f>ROUND(E62*P62,2)</f>
        <v>8.6199999999999992</v>
      </c>
      <c r="R62" s="240" t="s">
        <v>203</v>
      </c>
      <c r="S62" s="240" t="s">
        <v>121</v>
      </c>
      <c r="T62" s="241" t="s">
        <v>121</v>
      </c>
      <c r="U62" s="222">
        <v>1.88</v>
      </c>
      <c r="V62" s="222">
        <f>ROUND(E62*U62,2)</f>
        <v>147.38999999999999</v>
      </c>
      <c r="W62" s="222"/>
      <c r="X62" s="222" t="s">
        <v>122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123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56" t="s">
        <v>204</v>
      </c>
      <c r="D63" s="250"/>
      <c r="E63" s="250"/>
      <c r="F63" s="250"/>
      <c r="G63" s="250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130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7" t="s">
        <v>205</v>
      </c>
      <c r="D64" s="223"/>
      <c r="E64" s="224">
        <v>78.400000000000006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140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28" t="s">
        <v>115</v>
      </c>
      <c r="B65" s="229" t="s">
        <v>82</v>
      </c>
      <c r="C65" s="253" t="s">
        <v>83</v>
      </c>
      <c r="D65" s="230"/>
      <c r="E65" s="231"/>
      <c r="F65" s="232"/>
      <c r="G65" s="232">
        <f>SUMIF(AG66:AG70,"&lt;&gt;NOR",G66:G70)</f>
        <v>0</v>
      </c>
      <c r="H65" s="232"/>
      <c r="I65" s="232">
        <f>SUM(I66:I70)</f>
        <v>0</v>
      </c>
      <c r="J65" s="232"/>
      <c r="K65" s="232">
        <f>SUM(K66:K70)</f>
        <v>0</v>
      </c>
      <c r="L65" s="232"/>
      <c r="M65" s="232">
        <f>SUM(M66:M70)</f>
        <v>0</v>
      </c>
      <c r="N65" s="231"/>
      <c r="O65" s="231">
        <f>SUM(O66:O70)</f>
        <v>0</v>
      </c>
      <c r="P65" s="231"/>
      <c r="Q65" s="231">
        <f>SUM(Q66:Q70)</f>
        <v>0</v>
      </c>
      <c r="R65" s="232"/>
      <c r="S65" s="232"/>
      <c r="T65" s="233"/>
      <c r="U65" s="227"/>
      <c r="V65" s="227">
        <f>SUM(V66:V70)</f>
        <v>2.76</v>
      </c>
      <c r="W65" s="227"/>
      <c r="X65" s="227"/>
      <c r="AG65" t="s">
        <v>116</v>
      </c>
    </row>
    <row r="66" spans="1:60" outlineLevel="1" x14ac:dyDescent="0.2">
      <c r="A66" s="235">
        <v>20</v>
      </c>
      <c r="B66" s="236" t="s">
        <v>206</v>
      </c>
      <c r="C66" s="255" t="s">
        <v>207</v>
      </c>
      <c r="D66" s="237" t="s">
        <v>208</v>
      </c>
      <c r="E66" s="238">
        <v>138.15736999999999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 t="s">
        <v>120</v>
      </c>
      <c r="S66" s="240" t="s">
        <v>121</v>
      </c>
      <c r="T66" s="241" t="s">
        <v>121</v>
      </c>
      <c r="U66" s="222">
        <v>0.02</v>
      </c>
      <c r="V66" s="222">
        <f>ROUND(E66*U66,2)</f>
        <v>2.76</v>
      </c>
      <c r="W66" s="222"/>
      <c r="X66" s="222" t="s">
        <v>209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210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6" t="s">
        <v>211</v>
      </c>
      <c r="D67" s="250"/>
      <c r="E67" s="250"/>
      <c r="F67" s="250"/>
      <c r="G67" s="250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130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7" t="s">
        <v>212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140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7" t="s">
        <v>213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140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7" t="s">
        <v>214</v>
      </c>
      <c r="D70" s="223"/>
      <c r="E70" s="224">
        <v>138.15736999999999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140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28" t="s">
        <v>115</v>
      </c>
      <c r="B71" s="229" t="s">
        <v>84</v>
      </c>
      <c r="C71" s="253" t="s">
        <v>85</v>
      </c>
      <c r="D71" s="230"/>
      <c r="E71" s="231"/>
      <c r="F71" s="232"/>
      <c r="G71" s="232">
        <f>SUMIF(AG72:AG87,"&lt;&gt;NOR",G72:G87)</f>
        <v>0</v>
      </c>
      <c r="H71" s="232"/>
      <c r="I71" s="232">
        <f>SUM(I72:I87)</f>
        <v>0</v>
      </c>
      <c r="J71" s="232"/>
      <c r="K71" s="232">
        <f>SUM(K72:K87)</f>
        <v>0</v>
      </c>
      <c r="L71" s="232"/>
      <c r="M71" s="232">
        <f>SUM(M72:M87)</f>
        <v>0</v>
      </c>
      <c r="N71" s="231"/>
      <c r="O71" s="231">
        <f>SUM(O72:O87)</f>
        <v>0</v>
      </c>
      <c r="P71" s="231"/>
      <c r="Q71" s="231">
        <f>SUM(Q72:Q87)</f>
        <v>0</v>
      </c>
      <c r="R71" s="232"/>
      <c r="S71" s="232"/>
      <c r="T71" s="233"/>
      <c r="U71" s="227"/>
      <c r="V71" s="227">
        <f>SUM(V72:V87)</f>
        <v>18.82</v>
      </c>
      <c r="W71" s="227"/>
      <c r="X71" s="227"/>
      <c r="AG71" t="s">
        <v>116</v>
      </c>
    </row>
    <row r="72" spans="1:60" outlineLevel="1" x14ac:dyDescent="0.2">
      <c r="A72" s="235">
        <v>21</v>
      </c>
      <c r="B72" s="236" t="s">
        <v>215</v>
      </c>
      <c r="C72" s="255" t="s">
        <v>216</v>
      </c>
      <c r="D72" s="237" t="s">
        <v>208</v>
      </c>
      <c r="E72" s="238">
        <v>24.1035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 t="s">
        <v>203</v>
      </c>
      <c r="S72" s="240" t="s">
        <v>217</v>
      </c>
      <c r="T72" s="241" t="s">
        <v>217</v>
      </c>
      <c r="U72" s="222">
        <v>0</v>
      </c>
      <c r="V72" s="222">
        <f>ROUND(E72*U72,2)</f>
        <v>0</v>
      </c>
      <c r="W72" s="222"/>
      <c r="X72" s="222" t="s">
        <v>122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123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7" t="s">
        <v>218</v>
      </c>
      <c r="D73" s="223"/>
      <c r="E73" s="224">
        <v>17.71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140</v>
      </c>
      <c r="AH73" s="212">
        <v>7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7" t="s">
        <v>219</v>
      </c>
      <c r="D74" s="223"/>
      <c r="E74" s="224">
        <v>5.7240000000000002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140</v>
      </c>
      <c r="AH74" s="212">
        <v>7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7" t="s">
        <v>220</v>
      </c>
      <c r="D75" s="223"/>
      <c r="E75" s="224">
        <v>0.66949999999999998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140</v>
      </c>
      <c r="AH75" s="212">
        <v>7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35">
        <v>22</v>
      </c>
      <c r="B76" s="236" t="s">
        <v>221</v>
      </c>
      <c r="C76" s="255" t="s">
        <v>222</v>
      </c>
      <c r="D76" s="237" t="s">
        <v>208</v>
      </c>
      <c r="E76" s="238">
        <v>14.3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 t="s">
        <v>203</v>
      </c>
      <c r="S76" s="240" t="s">
        <v>121</v>
      </c>
      <c r="T76" s="241" t="s">
        <v>121</v>
      </c>
      <c r="U76" s="222">
        <v>0</v>
      </c>
      <c r="V76" s="222">
        <f>ROUND(E76*U76,2)</f>
        <v>0</v>
      </c>
      <c r="W76" s="222"/>
      <c r="X76" s="222" t="s">
        <v>122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123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7" t="s">
        <v>223</v>
      </c>
      <c r="D77" s="223"/>
      <c r="E77" s="224">
        <v>5.6760000000000002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140</v>
      </c>
      <c r="AH77" s="212">
        <v>7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7" t="s">
        <v>224</v>
      </c>
      <c r="D78" s="223"/>
      <c r="E78" s="224">
        <v>8.6240000000000006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140</v>
      </c>
      <c r="AH78" s="212">
        <v>7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5">
        <v>23</v>
      </c>
      <c r="B79" s="236" t="s">
        <v>225</v>
      </c>
      <c r="C79" s="255" t="s">
        <v>226</v>
      </c>
      <c r="D79" s="237" t="s">
        <v>208</v>
      </c>
      <c r="E79" s="238">
        <v>38.403500000000001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 t="s">
        <v>203</v>
      </c>
      <c r="S79" s="240" t="s">
        <v>121</v>
      </c>
      <c r="T79" s="241" t="s">
        <v>121</v>
      </c>
      <c r="U79" s="222">
        <v>0.49</v>
      </c>
      <c r="V79" s="222">
        <f>ROUND(E79*U79,2)</f>
        <v>18.82</v>
      </c>
      <c r="W79" s="222"/>
      <c r="X79" s="222" t="s">
        <v>227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228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8" t="s">
        <v>229</v>
      </c>
      <c r="D80" s="251"/>
      <c r="E80" s="251"/>
      <c r="F80" s="251"/>
      <c r="G80" s="251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7" t="s">
        <v>230</v>
      </c>
      <c r="D81" s="223"/>
      <c r="E81" s="224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140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7" t="s">
        <v>231</v>
      </c>
      <c r="D82" s="223"/>
      <c r="E82" s="224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140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7" t="s">
        <v>232</v>
      </c>
      <c r="D83" s="223"/>
      <c r="E83" s="224">
        <v>38.403500000000001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140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5">
        <v>24</v>
      </c>
      <c r="B84" s="236" t="s">
        <v>233</v>
      </c>
      <c r="C84" s="255" t="s">
        <v>234</v>
      </c>
      <c r="D84" s="237" t="s">
        <v>208</v>
      </c>
      <c r="E84" s="238">
        <v>729.66647999999998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203</v>
      </c>
      <c r="S84" s="240" t="s">
        <v>121</v>
      </c>
      <c r="T84" s="241" t="s">
        <v>121</v>
      </c>
      <c r="U84" s="222">
        <v>0</v>
      </c>
      <c r="V84" s="222">
        <f>ROUND(E84*U84,2)</f>
        <v>0</v>
      </c>
      <c r="W84" s="222"/>
      <c r="X84" s="222" t="s">
        <v>227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228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7" t="s">
        <v>230</v>
      </c>
      <c r="D85" s="223"/>
      <c r="E85" s="224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140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7" t="s">
        <v>231</v>
      </c>
      <c r="D86" s="223"/>
      <c r="E86" s="224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140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7" t="s">
        <v>235</v>
      </c>
      <c r="D87" s="223"/>
      <c r="E87" s="224">
        <v>729.66647999999998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140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28" t="s">
        <v>115</v>
      </c>
      <c r="B88" s="229" t="s">
        <v>87</v>
      </c>
      <c r="C88" s="253" t="s">
        <v>27</v>
      </c>
      <c r="D88" s="230"/>
      <c r="E88" s="231"/>
      <c r="F88" s="232"/>
      <c r="G88" s="232">
        <f>SUMIF(AG89:AG94,"&lt;&gt;NOR",G89:G94)</f>
        <v>0</v>
      </c>
      <c r="H88" s="232"/>
      <c r="I88" s="232">
        <f>SUM(I89:I94)</f>
        <v>0</v>
      </c>
      <c r="J88" s="232"/>
      <c r="K88" s="232">
        <f>SUM(K89:K94)</f>
        <v>0</v>
      </c>
      <c r="L88" s="232"/>
      <c r="M88" s="232">
        <f>SUM(M89:M94)</f>
        <v>0</v>
      </c>
      <c r="N88" s="231"/>
      <c r="O88" s="231">
        <f>SUM(O89:O94)</f>
        <v>0</v>
      </c>
      <c r="P88" s="231"/>
      <c r="Q88" s="231">
        <f>SUM(Q89:Q94)</f>
        <v>0</v>
      </c>
      <c r="R88" s="232"/>
      <c r="S88" s="232"/>
      <c r="T88" s="233"/>
      <c r="U88" s="227"/>
      <c r="V88" s="227">
        <f>SUM(V89:V94)</f>
        <v>0</v>
      </c>
      <c r="W88" s="227"/>
      <c r="X88" s="227"/>
      <c r="AG88" t="s">
        <v>116</v>
      </c>
    </row>
    <row r="89" spans="1:60" outlineLevel="1" x14ac:dyDescent="0.2">
      <c r="A89" s="235">
        <v>25</v>
      </c>
      <c r="B89" s="236" t="s">
        <v>236</v>
      </c>
      <c r="C89" s="255" t="s">
        <v>237</v>
      </c>
      <c r="D89" s="237" t="s">
        <v>238</v>
      </c>
      <c r="E89" s="238">
        <v>1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121</v>
      </c>
      <c r="T89" s="241" t="s">
        <v>145</v>
      </c>
      <c r="U89" s="222">
        <v>0</v>
      </c>
      <c r="V89" s="222">
        <f>ROUND(E89*U89,2)</f>
        <v>0</v>
      </c>
      <c r="W89" s="222"/>
      <c r="X89" s="222" t="s">
        <v>239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240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19"/>
      <c r="B90" s="220"/>
      <c r="C90" s="258" t="s">
        <v>241</v>
      </c>
      <c r="D90" s="251"/>
      <c r="E90" s="251"/>
      <c r="F90" s="251"/>
      <c r="G90" s="251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49" t="str">
        <f>C90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5">
        <v>26</v>
      </c>
      <c r="B91" s="236" t="s">
        <v>242</v>
      </c>
      <c r="C91" s="255" t="s">
        <v>243</v>
      </c>
      <c r="D91" s="237" t="s">
        <v>238</v>
      </c>
      <c r="E91" s="238">
        <v>1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121</v>
      </c>
      <c r="T91" s="241" t="s">
        <v>145</v>
      </c>
      <c r="U91" s="222">
        <v>0</v>
      </c>
      <c r="V91" s="222">
        <f>ROUND(E91*U91,2)</f>
        <v>0</v>
      </c>
      <c r="W91" s="222"/>
      <c r="X91" s="222" t="s">
        <v>239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240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33.75" outlineLevel="1" x14ac:dyDescent="0.2">
      <c r="A92" s="219"/>
      <c r="B92" s="220"/>
      <c r="C92" s="258" t="s">
        <v>244</v>
      </c>
      <c r="D92" s="251"/>
      <c r="E92" s="251"/>
      <c r="F92" s="251"/>
      <c r="G92" s="251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149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49" t="str">
        <f>C92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5">
        <v>27</v>
      </c>
      <c r="B93" s="236" t="s">
        <v>245</v>
      </c>
      <c r="C93" s="255" t="s">
        <v>246</v>
      </c>
      <c r="D93" s="237" t="s">
        <v>238</v>
      </c>
      <c r="E93" s="238">
        <v>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121</v>
      </c>
      <c r="T93" s="241" t="s">
        <v>145</v>
      </c>
      <c r="U93" s="222">
        <v>0</v>
      </c>
      <c r="V93" s="222">
        <f>ROUND(E93*U93,2)</f>
        <v>0</v>
      </c>
      <c r="W93" s="222"/>
      <c r="X93" s="222" t="s">
        <v>239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240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19"/>
      <c r="B94" s="220"/>
      <c r="C94" s="258" t="s">
        <v>247</v>
      </c>
      <c r="D94" s="251"/>
      <c r="E94" s="251"/>
      <c r="F94" s="251"/>
      <c r="G94" s="251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49" t="str">
        <f>C94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28" t="s">
        <v>115</v>
      </c>
      <c r="B95" s="229" t="s">
        <v>88</v>
      </c>
      <c r="C95" s="253" t="s">
        <v>28</v>
      </c>
      <c r="D95" s="230"/>
      <c r="E95" s="231"/>
      <c r="F95" s="232"/>
      <c r="G95" s="232">
        <f>SUMIF(AG96:AG101,"&lt;&gt;NOR",G96:G101)</f>
        <v>0</v>
      </c>
      <c r="H95" s="232"/>
      <c r="I95" s="232">
        <f>SUM(I96:I101)</f>
        <v>0</v>
      </c>
      <c r="J95" s="232"/>
      <c r="K95" s="232">
        <f>SUM(K96:K101)</f>
        <v>0</v>
      </c>
      <c r="L95" s="232"/>
      <c r="M95" s="232">
        <f>SUM(M96:M101)</f>
        <v>0</v>
      </c>
      <c r="N95" s="231"/>
      <c r="O95" s="231">
        <f>SUM(O96:O101)</f>
        <v>0</v>
      </c>
      <c r="P95" s="231"/>
      <c r="Q95" s="231">
        <f>SUM(Q96:Q101)</f>
        <v>0</v>
      </c>
      <c r="R95" s="232"/>
      <c r="S95" s="232"/>
      <c r="T95" s="233"/>
      <c r="U95" s="227"/>
      <c r="V95" s="227">
        <f>SUM(V96:V101)</f>
        <v>0</v>
      </c>
      <c r="W95" s="227"/>
      <c r="X95" s="227"/>
      <c r="AG95" t="s">
        <v>116</v>
      </c>
    </row>
    <row r="96" spans="1:60" outlineLevel="1" x14ac:dyDescent="0.2">
      <c r="A96" s="235">
        <v>28</v>
      </c>
      <c r="B96" s="236" t="s">
        <v>248</v>
      </c>
      <c r="C96" s="255" t="s">
        <v>249</v>
      </c>
      <c r="D96" s="237" t="s">
        <v>238</v>
      </c>
      <c r="E96" s="238">
        <v>1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40"/>
      <c r="S96" s="240" t="s">
        <v>121</v>
      </c>
      <c r="T96" s="241" t="s">
        <v>145</v>
      </c>
      <c r="U96" s="222">
        <v>0</v>
      </c>
      <c r="V96" s="222">
        <f>ROUND(E96*U96,2)</f>
        <v>0</v>
      </c>
      <c r="W96" s="222"/>
      <c r="X96" s="222" t="s">
        <v>239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250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33.75" outlineLevel="1" x14ac:dyDescent="0.2">
      <c r="A97" s="219"/>
      <c r="B97" s="220"/>
      <c r="C97" s="258" t="s">
        <v>251</v>
      </c>
      <c r="D97" s="251"/>
      <c r="E97" s="251"/>
      <c r="F97" s="251"/>
      <c r="G97" s="251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149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49" t="str">
        <f>C97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5">
        <v>29</v>
      </c>
      <c r="B98" s="236" t="s">
        <v>252</v>
      </c>
      <c r="C98" s="255" t="s">
        <v>253</v>
      </c>
      <c r="D98" s="237" t="s">
        <v>238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121</v>
      </c>
      <c r="T98" s="241" t="s">
        <v>145</v>
      </c>
      <c r="U98" s="222">
        <v>0</v>
      </c>
      <c r="V98" s="222">
        <f>ROUND(E98*U98,2)</f>
        <v>0</v>
      </c>
      <c r="W98" s="222"/>
      <c r="X98" s="222" t="s">
        <v>239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254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33.75" outlineLevel="1" x14ac:dyDescent="0.2">
      <c r="A99" s="219"/>
      <c r="B99" s="220"/>
      <c r="C99" s="258" t="s">
        <v>255</v>
      </c>
      <c r="D99" s="251"/>
      <c r="E99" s="251"/>
      <c r="F99" s="251"/>
      <c r="G99" s="251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49" t="str">
        <f>C99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5">
        <v>30</v>
      </c>
      <c r="B100" s="236" t="s">
        <v>256</v>
      </c>
      <c r="C100" s="255" t="s">
        <v>257</v>
      </c>
      <c r="D100" s="237" t="s">
        <v>238</v>
      </c>
      <c r="E100" s="238">
        <v>1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121</v>
      </c>
      <c r="T100" s="241" t="s">
        <v>145</v>
      </c>
      <c r="U100" s="222">
        <v>0</v>
      </c>
      <c r="V100" s="222">
        <f>ROUND(E100*U100,2)</f>
        <v>0</v>
      </c>
      <c r="W100" s="222"/>
      <c r="X100" s="222" t="s">
        <v>239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254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8" t="s">
        <v>258</v>
      </c>
      <c r="D101" s="251"/>
      <c r="E101" s="251"/>
      <c r="F101" s="251"/>
      <c r="G101" s="251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49" t="str">
        <f>C101</f>
        <v>Náklady na vyhotovení dokumentace skutečného provedení stavby a její předání objednateli v požadované formě a požadovaném počtu.</v>
      </c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3"/>
      <c r="B102" s="4"/>
      <c r="C102" s="261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v>15</v>
      </c>
      <c r="AF102">
        <v>21</v>
      </c>
      <c r="AG102" t="s">
        <v>102</v>
      </c>
    </row>
    <row r="103" spans="1:60" x14ac:dyDescent="0.2">
      <c r="A103" s="215"/>
      <c r="B103" s="216" t="s">
        <v>29</v>
      </c>
      <c r="C103" s="262"/>
      <c r="D103" s="217"/>
      <c r="E103" s="218"/>
      <c r="F103" s="218"/>
      <c r="G103" s="234">
        <f>G8+G25+G31+G35+G40+G56+G65+G71+G88+G95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f>SUMIF(L7:L101,AE102,G7:G101)</f>
        <v>0</v>
      </c>
      <c r="AF103">
        <f>SUMIF(L7:L101,AF102,G7:G101)</f>
        <v>0</v>
      </c>
      <c r="AG103" t="s">
        <v>259</v>
      </c>
    </row>
    <row r="104" spans="1:60" x14ac:dyDescent="0.2">
      <c r="C104" s="263"/>
      <c r="D104" s="10"/>
      <c r="AG104" t="s">
        <v>260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Zd37KdTw4fpeD5a2+ga59SEqYNpDqchseXb9pR9Gf5kHiyJsMlvpCgzsU6BU4teH1H5NI6sDqQFuhExTpbeqA==" saltValue="vRbPrHo26an0ER2aDGii4Q==" spinCount="100000" sheet="1"/>
  <mergeCells count="25">
    <mergeCell ref="C101:G101"/>
    <mergeCell ref="C80:G80"/>
    <mergeCell ref="C90:G90"/>
    <mergeCell ref="C92:G92"/>
    <mergeCell ref="C94:G94"/>
    <mergeCell ref="C97:G97"/>
    <mergeCell ref="C99:G99"/>
    <mergeCell ref="C42:G42"/>
    <mergeCell ref="C48:G48"/>
    <mergeCell ref="C58:G58"/>
    <mergeCell ref="C59:G59"/>
    <mergeCell ref="C63:G63"/>
    <mergeCell ref="C67:G67"/>
    <mergeCell ref="C16:G16"/>
    <mergeCell ref="C19:G19"/>
    <mergeCell ref="C22:G22"/>
    <mergeCell ref="C27:G27"/>
    <mergeCell ref="C33:G33"/>
    <mergeCell ref="C37:G37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01 Pol'!Názvy_tisku</vt:lpstr>
      <vt:lpstr>oadresa</vt:lpstr>
      <vt:lpstr>Stavba!Objednatel</vt:lpstr>
      <vt:lpstr>Stavba!Objekt</vt:lpstr>
      <vt:lpstr>'SO 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2019-03-19T12:27:02Z</cp:lastPrinted>
  <dcterms:created xsi:type="dcterms:W3CDTF">2009-04-08T07:15:50Z</dcterms:created>
  <dcterms:modified xsi:type="dcterms:W3CDTF">2022-05-03T08:14:13Z</dcterms:modified>
</cp:coreProperties>
</file>