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yty - Brno-střed\Botanická 37, byt č. 7\"/>
    </mc:Choice>
  </mc:AlternateContent>
  <xr:revisionPtr revIDLastSave="0" documentId="8_{B3DBC87E-F781-43E3-95E8-AEA2BA70917C}" xr6:coauthVersionLast="47" xr6:coauthVersionMax="47" xr10:uidLastSave="{00000000-0000-0000-0000-000000000000}"/>
  <bookViews>
    <workbookView xWindow="22932" yWindow="-108" windowWidth="30936" windowHeight="1689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35 22.35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'22.35 22.35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'22.35 22.35 Pol'!$A$1:$X$426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1" i="1"/>
  <c r="F41" i="1"/>
  <c r="G40" i="1"/>
  <c r="H40" i="1" s="1"/>
  <c r="I40" i="1" s="1"/>
  <c r="F40" i="1"/>
  <c r="G39" i="1"/>
  <c r="H39" i="1" s="1"/>
  <c r="I39" i="1" s="1"/>
  <c r="I42" i="1" s="1"/>
  <c r="F39" i="1"/>
  <c r="G416" i="12"/>
  <c r="BA414" i="12"/>
  <c r="BA410" i="12"/>
  <c r="BA405" i="12"/>
  <c r="BA358" i="12"/>
  <c r="BA357" i="12"/>
  <c r="BA104" i="12"/>
  <c r="BA83" i="12"/>
  <c r="BA39" i="12"/>
  <c r="BA25" i="12"/>
  <c r="G8" i="12"/>
  <c r="O8" i="12"/>
  <c r="G9" i="12"/>
  <c r="I9" i="12"/>
  <c r="I8" i="12" s="1"/>
  <c r="K9" i="12"/>
  <c r="K8" i="12" s="1"/>
  <c r="M9" i="12"/>
  <c r="M8" i="12" s="1"/>
  <c r="O9" i="12"/>
  <c r="Q9" i="12"/>
  <c r="Q8" i="12" s="1"/>
  <c r="V9" i="12"/>
  <c r="V8" i="12" s="1"/>
  <c r="G15" i="12"/>
  <c r="M15" i="12" s="1"/>
  <c r="I15" i="12"/>
  <c r="K15" i="12"/>
  <c r="O15" i="12"/>
  <c r="Q15" i="12"/>
  <c r="V15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Q23" i="12"/>
  <c r="G24" i="12"/>
  <c r="I24" i="12"/>
  <c r="I23" i="12" s="1"/>
  <c r="K24" i="12"/>
  <c r="K23" i="12" s="1"/>
  <c r="M24" i="12"/>
  <c r="O24" i="12"/>
  <c r="O23" i="12" s="1"/>
  <c r="Q24" i="12"/>
  <c r="V24" i="12"/>
  <c r="V23" i="12" s="1"/>
  <c r="G38" i="12"/>
  <c r="I38" i="12"/>
  <c r="K38" i="12"/>
  <c r="M38" i="12"/>
  <c r="O38" i="12"/>
  <c r="Q38" i="12"/>
  <c r="V38" i="12"/>
  <c r="G48" i="12"/>
  <c r="G23" i="12" s="1"/>
  <c r="I48" i="12"/>
  <c r="K48" i="12"/>
  <c r="O48" i="12"/>
  <c r="Q48" i="12"/>
  <c r="V48" i="12"/>
  <c r="G53" i="12"/>
  <c r="I53" i="12"/>
  <c r="K53" i="12"/>
  <c r="M53" i="12"/>
  <c r="O53" i="12"/>
  <c r="Q53" i="12"/>
  <c r="V53" i="12"/>
  <c r="G62" i="12"/>
  <c r="M62" i="12" s="1"/>
  <c r="I62" i="12"/>
  <c r="K62" i="12"/>
  <c r="O62" i="12"/>
  <c r="Q62" i="12"/>
  <c r="V62" i="12"/>
  <c r="G67" i="12"/>
  <c r="I67" i="12"/>
  <c r="K67" i="12"/>
  <c r="M67" i="12"/>
  <c r="O67" i="12"/>
  <c r="Q67" i="12"/>
  <c r="V67" i="12"/>
  <c r="G72" i="12"/>
  <c r="O72" i="12"/>
  <c r="G73" i="12"/>
  <c r="M73" i="12" s="1"/>
  <c r="M72" i="12" s="1"/>
  <c r="I73" i="12"/>
  <c r="I72" i="12" s="1"/>
  <c r="K73" i="12"/>
  <c r="K72" i="12" s="1"/>
  <c r="O73" i="12"/>
  <c r="Q73" i="12"/>
  <c r="Q72" i="12" s="1"/>
  <c r="V73" i="12"/>
  <c r="V72" i="12" s="1"/>
  <c r="G77" i="12"/>
  <c r="I77" i="12"/>
  <c r="K77" i="12"/>
  <c r="M77" i="12"/>
  <c r="O77" i="12"/>
  <c r="Q77" i="12"/>
  <c r="V77" i="12"/>
  <c r="K81" i="12"/>
  <c r="G82" i="12"/>
  <c r="G81" i="12" s="1"/>
  <c r="I82" i="12"/>
  <c r="I81" i="12" s="1"/>
  <c r="K82" i="12"/>
  <c r="O82" i="12"/>
  <c r="O81" i="12" s="1"/>
  <c r="Q82" i="12"/>
  <c r="Q81" i="12" s="1"/>
  <c r="V82" i="12"/>
  <c r="V81" i="12" s="1"/>
  <c r="I88" i="12"/>
  <c r="O88" i="12"/>
  <c r="Q88" i="12"/>
  <c r="G89" i="12"/>
  <c r="I89" i="12"/>
  <c r="K89" i="12"/>
  <c r="K88" i="12" s="1"/>
  <c r="M89" i="12"/>
  <c r="M88" i="12" s="1"/>
  <c r="O89" i="12"/>
  <c r="Q89" i="12"/>
  <c r="V89" i="12"/>
  <c r="V88" i="12" s="1"/>
  <c r="G103" i="12"/>
  <c r="G88" i="12" s="1"/>
  <c r="I103" i="12"/>
  <c r="K103" i="12"/>
  <c r="M103" i="12"/>
  <c r="O103" i="12"/>
  <c r="Q103" i="12"/>
  <c r="V103" i="12"/>
  <c r="G114" i="12"/>
  <c r="O114" i="12"/>
  <c r="G115" i="12"/>
  <c r="M115" i="12" s="1"/>
  <c r="M114" i="12" s="1"/>
  <c r="I115" i="12"/>
  <c r="I114" i="12" s="1"/>
  <c r="K115" i="12"/>
  <c r="K114" i="12" s="1"/>
  <c r="O115" i="12"/>
  <c r="Q115" i="12"/>
  <c r="Q114" i="12" s="1"/>
  <c r="V115" i="12"/>
  <c r="V114" i="12" s="1"/>
  <c r="G119" i="12"/>
  <c r="I119" i="12"/>
  <c r="K119" i="12"/>
  <c r="M119" i="12"/>
  <c r="O119" i="12"/>
  <c r="Q119" i="12"/>
  <c r="V119" i="12"/>
  <c r="G123" i="12"/>
  <c r="I123" i="12"/>
  <c r="K123" i="12"/>
  <c r="M123" i="12"/>
  <c r="O123" i="12"/>
  <c r="Q123" i="12"/>
  <c r="V123" i="12"/>
  <c r="G128" i="12"/>
  <c r="O128" i="12"/>
  <c r="G129" i="12"/>
  <c r="M129" i="12" s="1"/>
  <c r="M128" i="12" s="1"/>
  <c r="I129" i="12"/>
  <c r="I128" i="12" s="1"/>
  <c r="K129" i="12"/>
  <c r="K128" i="12" s="1"/>
  <c r="O129" i="12"/>
  <c r="Q129" i="12"/>
  <c r="Q128" i="12" s="1"/>
  <c r="V129" i="12"/>
  <c r="V128" i="12" s="1"/>
  <c r="G131" i="12"/>
  <c r="I131" i="12"/>
  <c r="I130" i="12" s="1"/>
  <c r="K131" i="12"/>
  <c r="M131" i="12"/>
  <c r="O131" i="12"/>
  <c r="O130" i="12" s="1"/>
  <c r="Q131" i="12"/>
  <c r="V131" i="12"/>
  <c r="G140" i="12"/>
  <c r="M140" i="12" s="1"/>
  <c r="I140" i="12"/>
  <c r="K140" i="12"/>
  <c r="O140" i="12"/>
  <c r="Q140" i="12"/>
  <c r="V140" i="12"/>
  <c r="G149" i="12"/>
  <c r="M149" i="12" s="1"/>
  <c r="I149" i="12"/>
  <c r="K149" i="12"/>
  <c r="O149" i="12"/>
  <c r="Q149" i="12"/>
  <c r="Q130" i="12" s="1"/>
  <c r="V149" i="12"/>
  <c r="G154" i="12"/>
  <c r="I154" i="12"/>
  <c r="K154" i="12"/>
  <c r="K130" i="12" s="1"/>
  <c r="M154" i="12"/>
  <c r="O154" i="12"/>
  <c r="Q154" i="12"/>
  <c r="V154" i="12"/>
  <c r="V130" i="12" s="1"/>
  <c r="G161" i="12"/>
  <c r="I161" i="12"/>
  <c r="K161" i="12"/>
  <c r="M161" i="12"/>
  <c r="O161" i="12"/>
  <c r="Q161" i="12"/>
  <c r="V161" i="12"/>
  <c r="G165" i="12"/>
  <c r="M165" i="12" s="1"/>
  <c r="I165" i="12"/>
  <c r="K165" i="12"/>
  <c r="O165" i="12"/>
  <c r="Q165" i="12"/>
  <c r="V165" i="12"/>
  <c r="G167" i="12"/>
  <c r="G166" i="12" s="1"/>
  <c r="I167" i="12"/>
  <c r="K167" i="12"/>
  <c r="K166" i="12" s="1"/>
  <c r="O167" i="12"/>
  <c r="Q167" i="12"/>
  <c r="V167" i="12"/>
  <c r="V166" i="12" s="1"/>
  <c r="G171" i="12"/>
  <c r="I171" i="12"/>
  <c r="K171" i="12"/>
  <c r="M171" i="12"/>
  <c r="O171" i="12"/>
  <c r="Q171" i="12"/>
  <c r="V171" i="12"/>
  <c r="G175" i="12"/>
  <c r="M175" i="12" s="1"/>
  <c r="I175" i="12"/>
  <c r="K175" i="12"/>
  <c r="O175" i="12"/>
  <c r="O166" i="12" s="1"/>
  <c r="Q175" i="12"/>
  <c r="V175" i="12"/>
  <c r="G179" i="12"/>
  <c r="M179" i="12" s="1"/>
  <c r="I179" i="12"/>
  <c r="K179" i="12"/>
  <c r="O179" i="12"/>
  <c r="Q179" i="12"/>
  <c r="Q166" i="12" s="1"/>
  <c r="V179" i="12"/>
  <c r="G183" i="12"/>
  <c r="I183" i="12"/>
  <c r="K183" i="12"/>
  <c r="M183" i="12"/>
  <c r="O183" i="12"/>
  <c r="Q183" i="12"/>
  <c r="V183" i="12"/>
  <c r="G187" i="12"/>
  <c r="I187" i="12"/>
  <c r="K187" i="12"/>
  <c r="M187" i="12"/>
  <c r="O187" i="12"/>
  <c r="Q187" i="12"/>
  <c r="V187" i="12"/>
  <c r="G192" i="12"/>
  <c r="M192" i="12" s="1"/>
  <c r="I192" i="12"/>
  <c r="K192" i="12"/>
  <c r="O192" i="12"/>
  <c r="Q192" i="12"/>
  <c r="V192" i="12"/>
  <c r="G198" i="12"/>
  <c r="M198" i="12" s="1"/>
  <c r="I198" i="12"/>
  <c r="I166" i="12" s="1"/>
  <c r="K198" i="12"/>
  <c r="O198" i="12"/>
  <c r="Q198" i="12"/>
  <c r="V198" i="12"/>
  <c r="K199" i="12"/>
  <c r="G200" i="12"/>
  <c r="I200" i="12"/>
  <c r="I199" i="12" s="1"/>
  <c r="K200" i="12"/>
  <c r="M200" i="12"/>
  <c r="O200" i="12"/>
  <c r="O199" i="12" s="1"/>
  <c r="Q200" i="12"/>
  <c r="V200" i="12"/>
  <c r="G204" i="12"/>
  <c r="M204" i="12" s="1"/>
  <c r="I204" i="12"/>
  <c r="K204" i="12"/>
  <c r="O204" i="12"/>
  <c r="Q204" i="12"/>
  <c r="V204" i="12"/>
  <c r="G208" i="12"/>
  <c r="I208" i="12"/>
  <c r="K208" i="12"/>
  <c r="M208" i="12"/>
  <c r="O208" i="12"/>
  <c r="Q208" i="12"/>
  <c r="Q199" i="12" s="1"/>
  <c r="V208" i="12"/>
  <c r="G212" i="12"/>
  <c r="I212" i="12"/>
  <c r="K212" i="12"/>
  <c r="M212" i="12"/>
  <c r="O212" i="12"/>
  <c r="Q212" i="12"/>
  <c r="V212" i="12"/>
  <c r="V199" i="12" s="1"/>
  <c r="G216" i="12"/>
  <c r="I216" i="12"/>
  <c r="K216" i="12"/>
  <c r="M216" i="12"/>
  <c r="O216" i="12"/>
  <c r="Q216" i="12"/>
  <c r="V216" i="12"/>
  <c r="G222" i="12"/>
  <c r="M222" i="12" s="1"/>
  <c r="I222" i="12"/>
  <c r="K222" i="12"/>
  <c r="O222" i="12"/>
  <c r="Q222" i="12"/>
  <c r="V222" i="12"/>
  <c r="I223" i="12"/>
  <c r="O223" i="12"/>
  <c r="Q223" i="12"/>
  <c r="G224" i="12"/>
  <c r="G223" i="12" s="1"/>
  <c r="I224" i="12"/>
  <c r="K224" i="12"/>
  <c r="K223" i="12" s="1"/>
  <c r="O224" i="12"/>
  <c r="Q224" i="12"/>
  <c r="V224" i="12"/>
  <c r="V223" i="12" s="1"/>
  <c r="G233" i="12"/>
  <c r="I233" i="12"/>
  <c r="K233" i="12"/>
  <c r="M233" i="12"/>
  <c r="O233" i="12"/>
  <c r="Q233" i="12"/>
  <c r="V233" i="12"/>
  <c r="G234" i="12"/>
  <c r="O234" i="12"/>
  <c r="G235" i="12"/>
  <c r="I235" i="12"/>
  <c r="I234" i="12" s="1"/>
  <c r="K235" i="12"/>
  <c r="M235" i="12"/>
  <c r="M234" i="12" s="1"/>
  <c r="O235" i="12"/>
  <c r="Q235" i="12"/>
  <c r="Q234" i="12" s="1"/>
  <c r="V235" i="12"/>
  <c r="V234" i="12" s="1"/>
  <c r="G250" i="12"/>
  <c r="I250" i="12"/>
  <c r="K250" i="12"/>
  <c r="K234" i="12" s="1"/>
  <c r="M250" i="12"/>
  <c r="O250" i="12"/>
  <c r="Q250" i="12"/>
  <c r="V250" i="12"/>
  <c r="G255" i="12"/>
  <c r="I255" i="12"/>
  <c r="K255" i="12"/>
  <c r="M255" i="12"/>
  <c r="O255" i="12"/>
  <c r="Q255" i="12"/>
  <c r="V255" i="12"/>
  <c r="G264" i="12"/>
  <c r="G265" i="12"/>
  <c r="M265" i="12" s="1"/>
  <c r="I265" i="12"/>
  <c r="I264" i="12" s="1"/>
  <c r="K265" i="12"/>
  <c r="K264" i="12" s="1"/>
  <c r="O265" i="12"/>
  <c r="Q265" i="12"/>
  <c r="Q264" i="12" s="1"/>
  <c r="V265" i="12"/>
  <c r="G275" i="12"/>
  <c r="M275" i="12" s="1"/>
  <c r="I275" i="12"/>
  <c r="K275" i="12"/>
  <c r="O275" i="12"/>
  <c r="Q275" i="12"/>
  <c r="V275" i="12"/>
  <c r="V264" i="12" s="1"/>
  <c r="G319" i="12"/>
  <c r="I319" i="12"/>
  <c r="K319" i="12"/>
  <c r="M319" i="12"/>
  <c r="O319" i="12"/>
  <c r="Q319" i="12"/>
  <c r="V319" i="12"/>
  <c r="G333" i="12"/>
  <c r="M333" i="12" s="1"/>
  <c r="I333" i="12"/>
  <c r="K333" i="12"/>
  <c r="O333" i="12"/>
  <c r="O264" i="12" s="1"/>
  <c r="Q333" i="12"/>
  <c r="V333" i="12"/>
  <c r="G338" i="12"/>
  <c r="I338" i="12"/>
  <c r="K338" i="12"/>
  <c r="M338" i="12"/>
  <c r="O338" i="12"/>
  <c r="Q338" i="12"/>
  <c r="V338" i="12"/>
  <c r="G343" i="12"/>
  <c r="I343" i="12"/>
  <c r="K343" i="12"/>
  <c r="M343" i="12"/>
  <c r="O343" i="12"/>
  <c r="Q343" i="12"/>
  <c r="V343" i="12"/>
  <c r="K355" i="12"/>
  <c r="Q355" i="12"/>
  <c r="G356" i="12"/>
  <c r="G355" i="12" s="1"/>
  <c r="I356" i="12"/>
  <c r="I355" i="12" s="1"/>
  <c r="K356" i="12"/>
  <c r="O356" i="12"/>
  <c r="O355" i="12" s="1"/>
  <c r="Q356" i="12"/>
  <c r="V356" i="12"/>
  <c r="V355" i="12" s="1"/>
  <c r="I399" i="12"/>
  <c r="G400" i="12"/>
  <c r="G399" i="12" s="1"/>
  <c r="I400" i="12"/>
  <c r="K400" i="12"/>
  <c r="K399" i="12" s="1"/>
  <c r="O400" i="12"/>
  <c r="Q400" i="12"/>
  <c r="V400" i="12"/>
  <c r="V399" i="12" s="1"/>
  <c r="G401" i="12"/>
  <c r="I401" i="12"/>
  <c r="K401" i="12"/>
  <c r="M401" i="12"/>
  <c r="O401" i="12"/>
  <c r="Q401" i="12"/>
  <c r="V401" i="12"/>
  <c r="G403" i="12"/>
  <c r="M403" i="12" s="1"/>
  <c r="I403" i="12"/>
  <c r="K403" i="12"/>
  <c r="O403" i="12"/>
  <c r="O399" i="12" s="1"/>
  <c r="Q403" i="12"/>
  <c r="V403" i="12"/>
  <c r="G404" i="12"/>
  <c r="I404" i="12"/>
  <c r="K404" i="12"/>
  <c r="M404" i="12"/>
  <c r="O404" i="12"/>
  <c r="Q404" i="12"/>
  <c r="Q399" i="12" s="1"/>
  <c r="V404" i="12"/>
  <c r="G406" i="12"/>
  <c r="I406" i="12"/>
  <c r="K406" i="12"/>
  <c r="M406" i="12"/>
  <c r="O406" i="12"/>
  <c r="Q406" i="12"/>
  <c r="V406" i="12"/>
  <c r="G407" i="12"/>
  <c r="I407" i="12"/>
  <c r="K407" i="12"/>
  <c r="M407" i="12"/>
  <c r="O407" i="12"/>
  <c r="Q407" i="12"/>
  <c r="V407" i="12"/>
  <c r="G408" i="12"/>
  <c r="O408" i="12"/>
  <c r="V408" i="12"/>
  <c r="G409" i="12"/>
  <c r="M409" i="12" s="1"/>
  <c r="I409" i="12"/>
  <c r="I408" i="12" s="1"/>
  <c r="K409" i="12"/>
  <c r="K408" i="12" s="1"/>
  <c r="O409" i="12"/>
  <c r="Q409" i="12"/>
  <c r="Q408" i="12" s="1"/>
  <c r="V409" i="12"/>
  <c r="G413" i="12"/>
  <c r="M413" i="12" s="1"/>
  <c r="I413" i="12"/>
  <c r="K413" i="12"/>
  <c r="O413" i="12"/>
  <c r="Q413" i="12"/>
  <c r="V413" i="12"/>
  <c r="AE416" i="12"/>
  <c r="AF416" i="12"/>
  <c r="I20" i="1"/>
  <c r="I19" i="1"/>
  <c r="I18" i="1"/>
  <c r="I17" i="1"/>
  <c r="I16" i="1"/>
  <c r="I77" i="1"/>
  <c r="J75" i="1" s="1"/>
  <c r="AZ52" i="1"/>
  <c r="AZ50" i="1"/>
  <c r="AZ48" i="1"/>
  <c r="AZ46" i="1"/>
  <c r="AZ45" i="1"/>
  <c r="F42" i="1"/>
  <c r="G42" i="1"/>
  <c r="G25" i="1" s="1"/>
  <c r="A25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J64" i="1" l="1"/>
  <c r="J68" i="1"/>
  <c r="J76" i="1"/>
  <c r="J72" i="1"/>
  <c r="J60" i="1"/>
  <c r="G26" i="1"/>
  <c r="A26" i="1"/>
  <c r="G28" i="1"/>
  <c r="G23" i="1"/>
  <c r="H42" i="1"/>
  <c r="M264" i="12"/>
  <c r="M130" i="12"/>
  <c r="M408" i="12"/>
  <c r="M199" i="12"/>
  <c r="G199" i="12"/>
  <c r="G130" i="12"/>
  <c r="G20" i="12"/>
  <c r="M82" i="12"/>
  <c r="M81" i="12" s="1"/>
  <c r="M48" i="12"/>
  <c r="M23" i="12" s="1"/>
  <c r="M356" i="12"/>
  <c r="M355" i="12" s="1"/>
  <c r="M400" i="12"/>
  <c r="M399" i="12" s="1"/>
  <c r="M224" i="12"/>
  <c r="M223" i="12" s="1"/>
  <c r="M167" i="12"/>
  <c r="M166" i="12" s="1"/>
  <c r="I21" i="1"/>
  <c r="J61" i="1"/>
  <c r="J65" i="1"/>
  <c r="J69" i="1"/>
  <c r="J73" i="1"/>
  <c r="J62" i="1"/>
  <c r="J66" i="1"/>
  <c r="J70" i="1"/>
  <c r="J74" i="1"/>
  <c r="J63" i="1"/>
  <c r="J67" i="1"/>
  <c r="J71" i="1"/>
  <c r="J39" i="1"/>
  <c r="J42" i="1" s="1"/>
  <c r="J40" i="1"/>
  <c r="J41" i="1"/>
  <c r="J77" i="1" l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3C655FEE-F38E-4C63-B3E0-7BF2BEFC15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F9E15F-DF85-4E15-BAE9-A221CAE7B9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<sst xmlns="http://schemas.openxmlformats.org/spreadsheetml/2006/main" count="1325" uniqueCount="427">
  <si>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</si>
  <si>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</si>
  <si>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</si>
  <si>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</si>
  <si>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</si>
  <si>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</si>
  <si>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</si>
  <si>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</si>
  <si>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</si>
  <si>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</si>
  <si>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</si>
  <si>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</si>
  <si>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</si>
  <si>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</si>
  <si>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</si>
  <si>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</si>
  <si>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</si>
  <si>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</si>
  <si>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</si>
  <si>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</si>
  <si>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</si>
  <si>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</si>
  <si>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</si>
  <si>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</si>
  <si>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</si>
  <si>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</si>
  <si>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</si>
  <si>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</si>
  <si>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</si>
  <si>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</si>
  <si>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</si>
  <si>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</si>
  <si>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</si>
  <si>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</si>
  <si>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</si>
  <si>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</si>
  <si>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</si>
  <si>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</si>
  <si>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</si>
  <si>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</si>
  <si>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</si>
  <si>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</si>
  <si>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</si>
  <si>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22.35</t>
  </si>
  <si>
    <t>Stavební úpravy</t>
  </si>
  <si>
    <t>Botanická 37, byt č. 7</t>
  </si>
  <si>
    <t>Objekt:</t>
  </si>
  <si>
    <t>Rozpočet:</t>
  </si>
  <si>
    <t>22MM001</t>
  </si>
  <si>
    <t>Správa nemovistostí městské části Brno-střed - opravy a údržba bytů</t>
  </si>
  <si>
    <t>Stavba</t>
  </si>
  <si>
    <t>Celkem za stavbu</t>
  </si>
  <si>
    <t>CZK</t>
  </si>
  <si>
    <t>#POPS</t>
  </si>
  <si>
    <t>Popis stavby: 22MM001 - Správa nemovistostí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</si>
  <si>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</si>
  <si>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</si>
  <si>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</si>
  <si>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</si>
  <si>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</si>
  <si>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</si>
  <si>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22.35 - Botanická 37, byt č. 7</t>
  </si>
  <si>
    <t>#POPR</t>
  </si>
  <si>
    <t>Popis rozpočtu: 22.35 - Stavební úpravy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</si>
  <si>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</si>
  <si>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</si>
  <si>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</si>
  <si>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</si>
  <si>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</si>
  <si>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</si>
  <si>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</si>
  <si>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</si>
  <si>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</si>
  <si>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</si>
  <si>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</si>
  <si>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</si>
  <si>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</si>
  <si>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</si>
  <si>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</si>
  <si>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</si>
  <si>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</si>
  <si>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</si>
  <si>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</si>
  <si>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</si>
  <si>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</si>
  <si>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</si>
  <si>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</si>
  <si>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</si>
  <si>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</si>
  <si>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</si>
  <si>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</si>
  <si>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</si>
  <si>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</si>
  <si>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</si>
  <si>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</si>
  <si>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</si>
  <si>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</si>
  <si>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</si>
  <si>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</si>
  <si>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</si>
  <si>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</si>
  <si>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</si>
  <si>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</si>
  <si>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</si>
  <si>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</si>
  <si>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</si>
  <si>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</si>
  <si>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</si>
  <si>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</si>
  <si>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</si>
  <si>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</si>
  <si>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</si>
  <si>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</si>
  <si>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</si>
  <si>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</si>
  <si>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</si>
  <si>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</si>
  <si>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</si>
  <si>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</si>
  <si>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</si>
  <si>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</si>
  <si>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</si>
  <si>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</si>
  <si>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</si>
  <si>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</si>
  <si>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</si>
  <si>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</si>
  <si>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</si>
  <si>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342948112R00</t>
  </si>
  <si>
    <t>Kotvení příček ke konstrukci přistřelenými kotvami</t>
  </si>
  <si>
    <t>m</t>
  </si>
  <si>
    <t>RTS 22/ I</t>
  </si>
  <si>
    <t>RTS 21/ II</t>
  </si>
  <si>
    <t>Práce</t>
  </si>
  <si>
    <t>POL1_</t>
  </si>
  <si>
    <t>Včetně dodávky kotev i spojovacího materiálu.</t>
  </si>
  <si>
    <t>POP</t>
  </si>
  <si>
    <t xml:space="preserve">Botanická 37, byt č. 7 : </t>
  </si>
  <si>
    <t>VV</t>
  </si>
  <si>
    <t xml:space="preserve">tl. stěny 100 mm : </t>
  </si>
  <si>
    <t>DVEŘE VE STĚNĚ V 2.007.05 - POKOJ : 2*2,10</t>
  </si>
  <si>
    <t>Mezisoučet</t>
  </si>
  <si>
    <t>346275113R00</t>
  </si>
  <si>
    <t>Přizdívky z desek porobetonových, tl. 100 mm</t>
  </si>
  <si>
    <t>m2</t>
  </si>
  <si>
    <t>DVEŘE VE STĚNĚ V 2.007.05 - POKOJ : 0,90*2,10</t>
  </si>
  <si>
    <t>4000000x01</t>
  </si>
  <si>
    <t>D+M: lokální oprava odlepených stropních kazet, 2 kusy, 600x600 mm</t>
  </si>
  <si>
    <t>soubor</t>
  </si>
  <si>
    <t>Vlastní</t>
  </si>
  <si>
    <t>Indiv</t>
  </si>
  <si>
    <t>Včetně pomocných prací a dodávky materiálu.</t>
  </si>
  <si>
    <t>610991111R00</t>
  </si>
  <si>
    <t>Zakrývání výplní vnitřních otvorů</t>
  </si>
  <si>
    <t>Fólií Pe 0,05-0,2 mm, které se zřizují před úpravami povrchu, a obalení osazených dveřních zárubní před znečištěním při úpravách povrchu nástřikem plastických maltovin včetně pozdějšího odkrytí.</t>
  </si>
  <si>
    <t>DVEŘE VSTUPNÍ : 2*0,80*1,97</t>
  </si>
  <si>
    <t>DVEŘE NA 2.007.02 - WC : 2*0,65*1,97</t>
  </si>
  <si>
    <t>DVEŘE DO 2.007.03 - KOUPELNA : 2*0,65*1,97</t>
  </si>
  <si>
    <t>DVEŘE DO 2.007.04 - POKOJ : 2*0,80*1,97</t>
  </si>
  <si>
    <t>DVEŘE DO 2.007.05 - POKOJ : 2*0,80*1,97</t>
  </si>
  <si>
    <t>DVEŘE DO 2.007.06 - KUCHYNĚ : 2*0,80*1,97</t>
  </si>
  <si>
    <t>OKNO V 2.007.04 - POKOJ : 1*1,50*1,42</t>
  </si>
  <si>
    <t>BALKONOVÉ DVEŘE V 2.007.05 - POKOJ : 1*1,50*2,24</t>
  </si>
  <si>
    <t>OKNO V 2.007.06 - KUCHYNĚ : 1*1,50*1,42</t>
  </si>
  <si>
    <t>612401191RU2</t>
  </si>
  <si>
    <t>Omítka malých ploch vnitřních stěn do 0,09 m2 , sádrou po hmoždinkách, skobách, rýhách,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</si>
  <si>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</si>
  <si>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</si>
  <si>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2.007.01 - PŘEDSÍŇ : 5</t>
  </si>
  <si>
    <t>2.007.02 - WC : 5</t>
  </si>
  <si>
    <t>2.007.03 - KOUPELNA : 5</t>
  </si>
  <si>
    <t>2.007.04 - POKOJ : 5</t>
  </si>
  <si>
    <t>2.007.05 - POKOJ : 5</t>
  </si>
  <si>
    <t>2.007.06 - KUCHYNĚ : 5</t>
  </si>
  <si>
    <t>612401291RU2</t>
  </si>
  <si>
    <t>Omítka malých ploch vnitřních stěn do 0,25 m2 sádrovou omítkou</t>
  </si>
  <si>
    <t xml:space="preserve">po poličkách : </t>
  </si>
  <si>
    <t>2.007.05 - POKOJ : 6</t>
  </si>
  <si>
    <t>612421637R00</t>
  </si>
  <si>
    <t>Omítka vnitřní zdiva, MVC, štuková položka obsahuje cementový postřik , jádrovou hladkou omítku a finální štuk</t>
  </si>
  <si>
    <t>Včetně zapravení ostění, systémových rohových lišt a začišťovacích profilů.</t>
  </si>
  <si>
    <t xml:space="preserve">po demontované skříni : </t>
  </si>
  <si>
    <t>2.007.01 - PŘEDSÍŇ : 2*(2,50*2,50+0,70*1,10)</t>
  </si>
  <si>
    <t xml:space="preserve">zazdění otvoru + kolem otvoru : </t>
  </si>
  <si>
    <t>DVEŘE VE STĚNĚ V 2.007.05 - POKOJ : (2*0,30+0,90)*(2*0,30+2,10)</t>
  </si>
  <si>
    <t>612481211RT2</t>
  </si>
  <si>
    <t>Montáž výztužné sítě(perlinky)do stěrky-vnit.stěny včetně výztužné sítě a stěrkového tmelu</t>
  </si>
  <si>
    <t>602011141RT3</t>
  </si>
  <si>
    <t>Štuk na stěnách vnitřní, ručně tloušťka vrstvy 4 mm</t>
  </si>
  <si>
    <t xml:space="preserve">zapravení stěny po zazděném otvoru : </t>
  </si>
  <si>
    <t>2.007.05 - POKOJ : 4,10*2,50</t>
  </si>
  <si>
    <t>632411105R00</t>
  </si>
  <si>
    <t>Samonivelační stěrka, ruč.zpracování tl.5 mm</t>
  </si>
  <si>
    <t>2.007.01 - PŘEDSÍŇ : 12,60</t>
  </si>
  <si>
    <t>771315111R00</t>
  </si>
  <si>
    <t>Penetrace cement.a anhydrit.podkladu</t>
  </si>
  <si>
    <t>900      RT1</t>
  </si>
  <si>
    <t>HZS Práce v tarifní třídě 4</t>
  </si>
  <si>
    <t>h</t>
  </si>
  <si>
    <t>Drobné montáže v rámci bytu a ostatní práce, které nezahrnuty v soupisu např. zrcadla, zásuvky, světla, garnyže, záclony, poličky v 2.007.05 - POKOJ, apod.</t>
  </si>
  <si>
    <t>demontáže : 5</t>
  </si>
  <si>
    <t>montáže : 5</t>
  </si>
  <si>
    <t>952901110R00</t>
  </si>
  <si>
    <t>Čištění mytím vnějších ploch oken a dveří</t>
  </si>
  <si>
    <t>DVEŘE VE STĚNĚ V 2.007.05 - POKOJ : 2*0,80*1,98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</si>
  <si>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</si>
  <si>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</si>
  <si>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</si>
  <si>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2.007.02 - WC : 1,00</t>
  </si>
  <si>
    <t>2.007.03 - KOUPELNA : 2,60</t>
  </si>
  <si>
    <t>2.007.04 - POKOJ : 14,90</t>
  </si>
  <si>
    <t>2.007.05 - POKOJ : 17,80</t>
  </si>
  <si>
    <t>2.007.06 - KUCHYNĚ : 10,10</t>
  </si>
  <si>
    <t>2.007.07 - BALKON : 2,60</t>
  </si>
  <si>
    <t>968072455R00</t>
  </si>
  <si>
    <t>Vybourání kovových dveřních zárubní pl. do 2 m2</t>
  </si>
  <si>
    <t>965048515R00</t>
  </si>
  <si>
    <t>Broušení betonových povrchů do tl. 5 mm</t>
  </si>
  <si>
    <t>978013191R00</t>
  </si>
  <si>
    <t>Otlučení omítek vnitřních stěn v rozsahu do 100 %</t>
  </si>
  <si>
    <t>DVEŘE VE STĚNĚ V 2.007.05 - POKOJ : 2*0,30*(2,10+0,30)+(0,30+0,90)</t>
  </si>
  <si>
    <t>999281145R00</t>
  </si>
  <si>
    <t>Přesun hmot pro opravy a údržbu do v. 6 m, nošením</t>
  </si>
  <si>
    <t>t</t>
  </si>
  <si>
    <t>Přesun hmot</t>
  </si>
  <si>
    <t>POL7_</t>
  </si>
  <si>
    <t>766662811R00</t>
  </si>
  <si>
    <t>Demontáž prahů dveří 1křídlových</t>
  </si>
  <si>
    <t>DVEŘE VSTUPNÍ : 1</t>
  </si>
  <si>
    <t>DVEŘE NA 2.007.02 - WC : 1</t>
  </si>
  <si>
    <t>DVEŘE DO 2.007.03 - KOUPELNA : 1</t>
  </si>
  <si>
    <t>DVEŘE DO 2.007.04 - POKOJ : 1</t>
  </si>
  <si>
    <t>DVEŘE DO 2.007.05 - POKOJ : 1</t>
  </si>
  <si>
    <t>DVEŘE DO 2.007.06 - KUCHYNĚ : 1</t>
  </si>
  <si>
    <t>766695212R00</t>
  </si>
  <si>
    <t>Montáž prahů dveří jednokřídlových š. do 10 cm</t>
  </si>
  <si>
    <t>61187118Rx</t>
  </si>
  <si>
    <t>Prah dubový délka 65 cm šířka 10 cm tl. 2 cm</t>
  </si>
  <si>
    <t>Specifikace</t>
  </si>
  <si>
    <t>POL3_</t>
  </si>
  <si>
    <t>61187156R</t>
  </si>
  <si>
    <t>Prah dubový délka 80 cm šířka 10 cm tl. 2 cm</t>
  </si>
  <si>
    <t>SPCM</t>
  </si>
  <si>
    <t>766825811R00</t>
  </si>
  <si>
    <t xml:space="preserve">Demontáž vestavěných skříní </t>
  </si>
  <si>
    <t>2.007.01 - PŘEDSÍŇ : 2</t>
  </si>
  <si>
    <t>998766101R00</t>
  </si>
  <si>
    <t>Přesun hmot pro truhlářské konstr., výšky do 6 m</t>
  </si>
  <si>
    <t>775411810R00</t>
  </si>
  <si>
    <t>Demontáž lišt dřevěných, přibíjených</t>
  </si>
  <si>
    <t>2.007.04 - POKOJ : 15,86</t>
  </si>
  <si>
    <t>775599130R00x</t>
  </si>
  <si>
    <t>Vyspravení "rozjetých" parket</t>
  </si>
  <si>
    <t>Kalkul</t>
  </si>
  <si>
    <t>775592000R00</t>
  </si>
  <si>
    <t>Broušení dřevěných podlah hrubé+střední+jemné</t>
  </si>
  <si>
    <t>Odkaz na mn. položky pořadí 26 : 14,90000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</si>
  <si>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</si>
  <si>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</si>
  <si>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</si>
  <si>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</si>
  <si>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</si>
  <si>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</si>
  <si>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</si>
  <si>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Odkaz na mn. položky pořadí 25 : 15,86000</t>
  </si>
  <si>
    <t>61418053R</t>
  </si>
  <si>
    <t>Lišta parketová plochá, dle standardu investora</t>
  </si>
  <si>
    <t>Koeficient ztratné 10 %: 0,10</t>
  </si>
  <si>
    <t>998775101R00</t>
  </si>
  <si>
    <t>Přesun hmot pro podlahy vlysové, výšky do 6 m</t>
  </si>
  <si>
    <t>776511810RT2</t>
  </si>
  <si>
    <t>Odstranění PVC a koberců lepených bez podložky</t>
  </si>
  <si>
    <t>776101101R00</t>
  </si>
  <si>
    <t>Vysávání podlah prům.vysavačem pod povlak.podlahy</t>
  </si>
  <si>
    <t>Odkaz na mn. položky pořadí 33 : 12,60000</t>
  </si>
  <si>
    <t>776101121R00</t>
  </si>
  <si>
    <t>Provedení penetrace podkladu pod.povlak.podlahy</t>
  </si>
  <si>
    <t>776521200R00</t>
  </si>
  <si>
    <t>Lepení povlakových podlah z dílců PVC a CV (vinyl)</t>
  </si>
  <si>
    <t>284122171R</t>
  </si>
  <si>
    <t>Podlahovina PVC tl. 2,0 mm, dle standardu investora</t>
  </si>
  <si>
    <t>998776101R00</t>
  </si>
  <si>
    <t>Přesun hmot pro podlahy povlakové, výšky do 6 m</t>
  </si>
  <si>
    <t>781000x01</t>
  </si>
  <si>
    <t>Spára silikonem přespárování stávajících obkladů</t>
  </si>
  <si>
    <t>vč. dodávky a montáže silikonu.</t>
  </si>
  <si>
    <t>2.007.02 - WC : 2*4,34+4*2,00</t>
  </si>
  <si>
    <t>záchod : 1,00</t>
  </si>
  <si>
    <t>2.007.03 - KOUPELNA : 2*6,74+4*2,00</t>
  </si>
  <si>
    <t>umyvadlo : 0,60</t>
  </si>
  <si>
    <t>vana : 3,00</t>
  </si>
  <si>
    <t>998781101R00</t>
  </si>
  <si>
    <t>Přesun hmot pro obklady keramické, výšky do 6 m</t>
  </si>
  <si>
    <t>783201831R00</t>
  </si>
  <si>
    <t>Odstr. nátěrů z kovových konstr. chem.odstraňovači</t>
  </si>
  <si>
    <t xml:space="preserve">topení : </t>
  </si>
  <si>
    <t>2.007.04 - POKOJ : 5,00</t>
  </si>
  <si>
    <t>2.007.05 - POKOJ : 5,00</t>
  </si>
  <si>
    <t>2.007.06 - KUCHYNĚ : 5,00</t>
  </si>
  <si>
    <t xml:space="preserve">zárubně : </t>
  </si>
  <si>
    <t>DVEŘE NA 2.007.02 - WC : 0,10*(0,65+2*1,97)+2*0,05*(0,75+2*1,97)</t>
  </si>
  <si>
    <t>DVEŘE DO 2.007.03 - KOUPELNA : 0,10*(0,65+2*1,97)+2*0,05*(0,75+2*1,97)</t>
  </si>
  <si>
    <t>DVEŘE DO 2.007.04 - POKOJ : 0,10*(0,80+2*1,97)+2*0,05*(0,90+2*1,97)</t>
  </si>
  <si>
    <t>DVEŘE DO 2.007.05 - POKOJ : 0,10*(0,80+2*1,97)+2*0,05*(0,90+2*1,97)</t>
  </si>
  <si>
    <t>DVEŘE VE STĚNĚ V 2.007.05 - POKOJ : 0,10*(0,80+2*1,97)+2*0,05*(0,90+2*1,97)</t>
  </si>
  <si>
    <t>DVEŘE DO 2.007.06 - KUCHYNĚ : 0,10*(0,80+2*1,97)+2*0,05*(0,90+2*1,97)</t>
  </si>
  <si>
    <t>783225100R00</t>
  </si>
  <si>
    <t>Nátěr syntetický kovových konstrukcí 2x + 1x email</t>
  </si>
  <si>
    <t>Včetně pomocného lešení.</t>
  </si>
  <si>
    <t>Odkaz na mn. položky pořadí 41 : 20,68800</t>
  </si>
  <si>
    <t>783624920R00</t>
  </si>
  <si>
    <t>Údržba, nátěr synt. truhl.výr. 2x +1x email +1x tm, nátěr bílou barvou</t>
  </si>
  <si>
    <t>Přetmelení děr, repase lokálního poškození, nátěr, lak.</t>
  </si>
  <si>
    <t>784011222RT2</t>
  </si>
  <si>
    <t>Zakrytí podlah, včetně odstranění včetně papírové lepenky</t>
  </si>
  <si>
    <t>784011111R00</t>
  </si>
  <si>
    <t>Oprášení/ometení podkladu</t>
  </si>
  <si>
    <t xml:space="preserve">+ stěny : </t>
  </si>
  <si>
    <t>2.007.01 - PŘEDSÍŇ : 22,44*2,50</t>
  </si>
  <si>
    <t>2.007.02 - WC : 4,34*2,50</t>
  </si>
  <si>
    <t>2.007.03 - KOUPELNA : 6,74*2,50</t>
  </si>
  <si>
    <t>2.007.04 - POKOJ : 15,86*2,50</t>
  </si>
  <si>
    <t>2.007.05 - POKOJ : 17,70*2,50</t>
  </si>
  <si>
    <t>2.007.06 - KUCHYNĚ : 13,52*2,50</t>
  </si>
  <si>
    <t>2.007.07 - BALKON : 6,74*2,50</t>
  </si>
  <si>
    <t xml:space="preserve">+ stropy : </t>
  </si>
  <si>
    <t xml:space="preserve">+ špalety : </t>
  </si>
  <si>
    <t>OKNO V 2.007.04 - POKOJ : 1,90*(1,50+2*1,42)</t>
  </si>
  <si>
    <t>BALKONOVÉ DVEŘE V 2.007.05 - POKOJ : 1,90*(1,50+2*2,24)</t>
  </si>
  <si>
    <t>OKNO V 2.007.06 - KUCHYNĚ : 1,90*(1,50+2*1,42)</t>
  </si>
  <si>
    <t xml:space="preserve">- dveře : </t>
  </si>
  <si>
    <t>DVEŘE VSTUPNÍ : -1*0,80*1,97</t>
  </si>
  <si>
    <t>DVEŘE NA 2.007.02 - WC : -2*0,65*1,97</t>
  </si>
  <si>
    <t>DVEŘE DO 2.007.03 - KOUPELNA : -2*0,65*1,97</t>
  </si>
  <si>
    <t>DVEŘE DO 2.007.04 - POKOJ : -2*0,80*1,97</t>
  </si>
  <si>
    <t>DVEŘE DO 2.007.05 - POKOJ : -2*0,80*1,97</t>
  </si>
  <si>
    <t>DVEŘE VE STĚNĚ V 2.007.05 - POKOJ : -2*0,80*1,98</t>
  </si>
  <si>
    <t>DVEŘE DO 2.007.06 - KUCHYNĚ : -2*0,80*1,97</t>
  </si>
  <si>
    <t xml:space="preserve">- okna : </t>
  </si>
  <si>
    <t>OKNO V 2.007.04 - POKOJ : -1*1,50*1,42</t>
  </si>
  <si>
    <t>BALKONOVÉ DVEŘE V 2.007.05 - POKOJ : -1*1,50*2,24</t>
  </si>
  <si>
    <t>OKNO V 2.007.06 - KUCHYNĚ : -1*1,50*1,42</t>
  </si>
  <si>
    <t xml:space="preserve">- obklady : </t>
  </si>
  <si>
    <t>2.007.02 - WC : -1*4,34*2,00</t>
  </si>
  <si>
    <t>2.007.03 - KOUPELNA : -1*6,74*2,00</t>
  </si>
  <si>
    <t>2.007.06 - KUCHYNĚ : -1*4,59*0,50</t>
  </si>
  <si>
    <t>784011121R00</t>
  </si>
  <si>
    <t>Broušení štuků a nových omítek</t>
  </si>
  <si>
    <t>2.007.05 - POKOJ : 4*2,00*0,10</t>
  </si>
  <si>
    <t>784191201R00</t>
  </si>
  <si>
    <t>Penetrace podkladu hloubková 1x</t>
  </si>
  <si>
    <t>Příprava povrchu, penetrace (napouštění) podkladu disperzní, jednonásobná.</t>
  </si>
  <si>
    <t>Odkaz na mn. položky pořadí 45 : 256,40700</t>
  </si>
  <si>
    <t>784114222R00</t>
  </si>
  <si>
    <t>Malba, bez penetrace, 2 x</t>
  </si>
  <si>
    <t>Malby latexové, barevné (bez ohledu na počet a odstín barev), dvojnásobné.</t>
  </si>
  <si>
    <t>784402801R00</t>
  </si>
  <si>
    <t>Odstranění malby oškrábáním v místnosti H do 3,8 m</t>
  </si>
  <si>
    <t>2.007.06 - KUCHYNĚ : 3,16*2,50</t>
  </si>
  <si>
    <t>2</t>
  </si>
  <si>
    <t>Demontáže svítidel, zásuvek a vypínačů, nové zásuvky a vypínače, příprava pro světla byt 2+1</t>
  </si>
  <si>
    <t>POL1_9</t>
  </si>
  <si>
    <t>Kompletní dodávka a montáž včetně uvedení do provozu, prostupů, zaškolení, seřízení, zkoušek dle příslušných ČSN a dalších pomocných prací a zednických přípomocí.</t>
  </si>
  <si>
    <t>Nová svitidla do koupelny, chodby a WC - 3 kusy dle standadu investora.</t>
  </si>
  <si>
    <t>V rozsahu dle místní prohlídky.</t>
  </si>
  <si>
    <t/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</si>
  <si>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</si>
  <si>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</si>
  <si>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</si>
  <si>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</si>
  <si>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</si>
  <si>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</si>
  <si>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</si>
  <si>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</si>
  <si>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</si>
  <si>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</si>
  <si>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</si>
  <si>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</si>
  <si>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</si>
  <si>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</si>
  <si>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</si>
  <si>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</si>
  <si>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979990107R00</t>
  </si>
  <si>
    <t>Poplatek za uložení suti - směs betonu, cihel, dřeva, skupina odpadu 170904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</si>
  <si>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</si>
  <si>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</si>
  <si>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</si>
  <si>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</si>
  <si>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</si>
  <si>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</si>
  <si>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plynovodu.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</si>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</sst>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0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294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SUMIF(F60:F76,A16,I60:I76)+SUMIF(F60:F76,"PSU",I60:I76)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SUMIF(F60:F76,A17,I60:I76)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SUMIF(F60:F76,A18,I60:I76)</f>
        <v>0</v>
      </c>
      <c r="J18" s="85"/>
    </row>
    <row r="19" spans="1:10" ht="23.25" customHeight="1" x14ac:dyDescent="0.25">
      <c r="A19" s="198" t="s">
        <v>100</v>
      </c>
      <c r="B19" s="38" t="s">
        <v>29</v>
      </c>
      <c r="C19" s="62"/>
      <c r="D19" s="63"/>
      <c r="E19" s="83"/>
      <c r="F19" s="84"/>
      <c r="G19" s="83"/>
      <c r="H19" s="84"/>
      <c r="I19" s="83">
        <f>SUMIF(F60:F76,A19,I60:I76)</f>
        <v>0</v>
      </c>
      <c r="J19" s="85"/>
    </row>
    <row r="20" spans="1:10" ht="23.25" customHeight="1" x14ac:dyDescent="0.25">
      <c r="A20" s="198" t="s">
        <v>99</v>
      </c>
      <c r="B20" s="38" t="s">
        <v>30</v>
      </c>
      <c r="C20" s="62"/>
      <c r="D20" s="63"/>
      <c r="E20" s="83"/>
      <c r="F20" s="84"/>
      <c r="G20" s="83"/>
      <c r="H20" s="84"/>
      <c r="I20" s="83">
        <f>SUMIF(F60:F76,A20,I60:I76)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'22.35 22.35 Pol'!AE416</f>
        <v>0</v>
      </c>
      <c r="G39" s="150">
        <f>'22.35 22.35 Pol'!AF416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43</v>
      </c>
      <c r="C40" s="154" t="s">
        <v>45</v>
      </c>
      <c r="D40" s="154"/>
      <c r="E40" s="154"/>
      <c r="F40" s="155">
        <f>'22.35 22.35 Pol'!AE416</f>
        <v>0</v>
      </c>
      <c r="G40" s="156">
        <f>'22.35 22.35 Pol'!AF416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'22.35 22.35 Pol'!AE416</f>
        <v>0</v>
      </c>
      <c r="G41" s="151">
        <f>'22.35 22.35 Pol'!AF416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53</v>
      </c>
      <c r="B44" t="s">
        <v>54</v>
      </c>
    </row>
    <row r="45" spans="1:52" ht="50" x14ac:dyDescent="0.25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7.5" x14ac:dyDescent="0.25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0" x14ac:dyDescent="0.25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25" x14ac:dyDescent="0.25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x14ac:dyDescent="0.25">
      <c r="A53" t="s">
        <v>60</v>
      </c>
      <c r="B53" t="s">
        <v>61</v>
      </c>
    </row>
    <row r="54" spans="1:52" x14ac:dyDescent="0.25">
      <c r="A54" t="s">
        <v>62</v>
      </c>
      <c r="B54" t="s">
        <v>63</v>
      </c>
    </row>
    <row r="57" spans="1:52" ht="15.5" x14ac:dyDescent="0.35">
      <c r="B57" s="178" t="s">
        <v>64</v>
      </c>
    </row>
    <row r="59" spans="1:52" ht="25.5" customHeight="1" x14ac:dyDescent="0.25">
      <c r="A59" s="180"/>
      <c r="B59" s="183" t="s">
        <v>18</v>
      </c>
      <c r="C59" s="183" t="s">
        <v>6</v>
      </c>
      <c r="D59" s="184"/>
      <c r="E59" s="184"/>
      <c r="F59" s="185" t="s">
        <v>65</v>
      </c>
      <c r="G59" s="185"/>
      <c r="H59" s="185"/>
      <c r="I59" s="185" t="s">
        <v>31</v>
      </c>
      <c r="J59" s="185" t="s">
        <v>0</v>
      </c>
    </row>
    <row r="60" spans="1:52" ht="36.75" customHeight="1" x14ac:dyDescent="0.25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'22.35 22.35 Pol'!G8</f>
        <v>0</v>
      </c>
      <c r="J60" s="192" t="str">
        <f>IF(I77=0,"",I60/I77*100)</f>
        <v/>
      </c>
    </row>
    <row r="61" spans="1:52" ht="36.75" customHeight="1" x14ac:dyDescent="0.25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'22.35 22.35 Pol'!G20</f>
        <v>0</v>
      </c>
      <c r="J61" s="192" t="str">
        <f>IF(I77=0,"",I61/I77*100)</f>
        <v/>
      </c>
    </row>
    <row r="62" spans="1:52" ht="36.75" customHeight="1" x14ac:dyDescent="0.25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'22.35 22.35 Pol'!G23</f>
        <v>0</v>
      </c>
      <c r="J62" s="192" t="str">
        <f>IF(I77=0,"",I62/I77*100)</f>
        <v/>
      </c>
    </row>
    <row r="63" spans="1:52" ht="36.75" customHeight="1" x14ac:dyDescent="0.25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'22.35 22.35 Pol'!G72</f>
        <v>0</v>
      </c>
      <c r="J63" s="192" t="str">
        <f>IF(I77=0,"",I63/I77*100)</f>
        <v/>
      </c>
    </row>
    <row r="64" spans="1:52" ht="36.75" customHeight="1" x14ac:dyDescent="0.25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'22.35 22.35 Pol'!G81</f>
        <v>0</v>
      </c>
      <c r="J64" s="192" t="str">
        <f>IF(I77=0,"",I64/I77*100)</f>
        <v/>
      </c>
    </row>
    <row r="65" spans="1:10" ht="36.75" customHeight="1" x14ac:dyDescent="0.25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'22.35 22.35 Pol'!G88</f>
        <v>0</v>
      </c>
      <c r="J65" s="192" t="str">
        <f>IF(I77=0,"",I65/I77*100)</f>
        <v/>
      </c>
    </row>
    <row r="66" spans="1:10" ht="36.75" customHeight="1" x14ac:dyDescent="0.25">
      <c r="A66" s="181"/>
      <c r="B66" s="186" t="s">
        <v>78</v>
      </c>
      <c r="C66" s="187" t="s">
        <v>79</v>
      </c>
      <c r="D66" s="188"/>
      <c r="E66" s="188"/>
      <c r="F66" s="194" t="s">
        <v>26</v>
      </c>
      <c r="G66" s="195"/>
      <c r="H66" s="195"/>
      <c r="I66" s="195">
        <f>'22.35 22.35 Pol'!G114</f>
        <v>0</v>
      </c>
      <c r="J66" s="192" t="str">
        <f>IF(I77=0,"",I66/I77*100)</f>
        <v/>
      </c>
    </row>
    <row r="67" spans="1:10" ht="36.75" customHeight="1" x14ac:dyDescent="0.25">
      <c r="A67" s="181"/>
      <c r="B67" s="186" t="s">
        <v>80</v>
      </c>
      <c r="C67" s="187" t="s">
        <v>81</v>
      </c>
      <c r="D67" s="188"/>
      <c r="E67" s="188"/>
      <c r="F67" s="194" t="s">
        <v>26</v>
      </c>
      <c r="G67" s="195"/>
      <c r="H67" s="195"/>
      <c r="I67" s="195">
        <f>'22.35 22.35 Pol'!G128</f>
        <v>0</v>
      </c>
      <c r="J67" s="192" t="str">
        <f>IF(I77=0,"",I67/I77*100)</f>
        <v/>
      </c>
    </row>
    <row r="68" spans="1:10" ht="36.75" customHeight="1" x14ac:dyDescent="0.25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'22.35 22.35 Pol'!G130</f>
        <v>0</v>
      </c>
      <c r="J68" s="192" t="str">
        <f>IF(I77=0,"",I68/I77*100)</f>
        <v/>
      </c>
    </row>
    <row r="69" spans="1:10" ht="36.75" customHeight="1" x14ac:dyDescent="0.25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'22.35 22.35 Pol'!G166</f>
        <v>0</v>
      </c>
      <c r="J69" s="192" t="str">
        <f>IF(I77=0,"",I69/I77*100)</f>
        <v/>
      </c>
    </row>
    <row r="70" spans="1:10" ht="36.75" customHeight="1" x14ac:dyDescent="0.25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'22.35 22.35 Pol'!G199</f>
        <v>0</v>
      </c>
      <c r="J70" s="192" t="str">
        <f>IF(I77=0,"",I70/I77*100)</f>
        <v/>
      </c>
    </row>
    <row r="71" spans="1:10" ht="36.75" customHeight="1" x14ac:dyDescent="0.25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'22.35 22.35 Pol'!G223</f>
        <v>0</v>
      </c>
      <c r="J71" s="192" t="str">
        <f>IF(I77=0,"",I71/I77*100)</f>
        <v/>
      </c>
    </row>
    <row r="72" spans="1:10" ht="36.75" customHeight="1" x14ac:dyDescent="0.25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'22.35 22.35 Pol'!G234</f>
        <v>0</v>
      </c>
      <c r="J72" s="192" t="str">
        <f>IF(I77=0,"",I72/I77*100)</f>
        <v/>
      </c>
    </row>
    <row r="73" spans="1:10" ht="36.75" customHeight="1" x14ac:dyDescent="0.25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'22.35 22.35 Pol'!G264</f>
        <v>0</v>
      </c>
      <c r="J73" s="192" t="str">
        <f>IF(I77=0,"",I73/I77*100)</f>
        <v/>
      </c>
    </row>
    <row r="74" spans="1:10" ht="36.75" customHeight="1" x14ac:dyDescent="0.25">
      <c r="A74" s="181"/>
      <c r="B74" s="186" t="s">
        <v>94</v>
      </c>
      <c r="C74" s="187" t="s">
        <v>95</v>
      </c>
      <c r="D74" s="188"/>
      <c r="E74" s="188"/>
      <c r="F74" s="194" t="s">
        <v>28</v>
      </c>
      <c r="G74" s="195"/>
      <c r="H74" s="195"/>
      <c r="I74" s="195">
        <f>'22.35 22.35 Pol'!G355</f>
        <v>0</v>
      </c>
      <c r="J74" s="192" t="str">
        <f>IF(I77=0,"",I74/I77*100)</f>
        <v/>
      </c>
    </row>
    <row r="75" spans="1:10" ht="36.75" customHeight="1" x14ac:dyDescent="0.25">
      <c r="A75" s="181"/>
      <c r="B75" s="186" t="s">
        <v>96</v>
      </c>
      <c r="C75" s="187" t="s">
        <v>97</v>
      </c>
      <c r="D75" s="188"/>
      <c r="E75" s="188"/>
      <c r="F75" s="194" t="s">
        <v>98</v>
      </c>
      <c r="G75" s="195"/>
      <c r="H75" s="195"/>
      <c r="I75" s="195">
        <f>'22.35 22.35 Pol'!G399</f>
        <v>0</v>
      </c>
      <c r="J75" s="192" t="str">
        <f>IF(I77=0,"",I75/I77*100)</f>
        <v/>
      </c>
    </row>
    <row r="76" spans="1:10" ht="36.75" customHeight="1" x14ac:dyDescent="0.25">
      <c r="A76" s="181"/>
      <c r="B76" s="186" t="s">
        <v>99</v>
      </c>
      <c r="C76" s="187" t="s">
        <v>30</v>
      </c>
      <c r="D76" s="188"/>
      <c r="E76" s="188"/>
      <c r="F76" s="194" t="s">
        <v>99</v>
      </c>
      <c r="G76" s="195"/>
      <c r="H76" s="195"/>
      <c r="I76" s="195">
        <f>'22.35 22.35 Pol'!G408</f>
        <v>0</v>
      </c>
      <c r="J76" s="192" t="str">
        <f>IF(I77=0,"",I76/I77*100)</f>
        <v/>
      </c>
    </row>
    <row r="77" spans="1:10" ht="25.5" customHeight="1" x14ac:dyDescent="0.25">
      <c r="A77" s="182"/>
      <c r="B77" s="189" t="s">
        <v>1</v>
      </c>
      <c r="C77" s="190"/>
      <c r="D77" s="191"/>
      <c r="E77" s="191"/>
      <c r="F77" s="196"/>
      <c r="G77" s="197"/>
      <c r="H77" s="197"/>
      <c r="I77" s="197">
        <f>SUM(I60:I76)</f>
        <v>0</v>
      </c>
      <c r="J77" s="193">
        <f>SUM(J60:J76)</f>
        <v>0</v>
      </c>
    </row>
    <row r="78" spans="1:10" x14ac:dyDescent="0.25">
      <c r="F78" s="135"/>
      <c r="G78" s="135"/>
      <c r="H78" s="135"/>
      <c r="I78" s="135"/>
      <c r="J78" s="136"/>
    </row>
    <row r="79" spans="1:10" x14ac:dyDescent="0.25">
      <c r="F79" s="135"/>
      <c r="G79" s="135"/>
      <c r="H79" s="135"/>
      <c r="I79" s="135"/>
      <c r="J79" s="136"/>
    </row>
    <row r="80" spans="1:10" x14ac:dyDescent="0.25">
      <c r="F80" s="135"/>
      <c r="G80" s="135"/>
      <c r="H80" s="135"/>
      <c r="I80" s="135"/>
      <c r="J80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6:E76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6:J46"/>
    <mergeCell ref="B48:J48"/>
    <mergeCell ref="B50:J50"/>
    <mergeCell ref="B52:J52"/>
    <mergeCell ref="C60:E60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DBAA-9169-43F8-9241-E3DB2B2048E2}">
  <sheetPr>
    <outlinePr summaryBelow="0"/>
  </sheetPr>
  <dimension ref="A1:BH5000"/>
  <sheetViews>
    <sheetView tabSelected="1" workbookViewId="0">
      <pane ySplit="7" topLeftCell="A47" activePane="bottomLeft" state="frozen"/>
      <selection pane="bottomLeft" activeCell="C32" sqref="C32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101</v>
      </c>
    </row>
    <row r="2" spans="1:60" ht="25" customHeight="1" x14ac:dyDescent="0.25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102</v>
      </c>
    </row>
    <row r="3" spans="1:60" ht="25" customHeight="1" x14ac:dyDescent="0.25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102</v>
      </c>
      <c r="AG3" t="s">
        <v>103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104</v>
      </c>
    </row>
    <row r="5" spans="1:60" x14ac:dyDescent="0.25">
      <c r="D5" s="10"/>
    </row>
    <row r="6" spans="1:60" ht="37.5" x14ac:dyDescent="0.25">
      <c r="A6" s="210" t="s">
        <v>105</v>
      </c>
      <c r="B6" s="212" t="s">
        <v>106</v>
      </c>
      <c r="C6" s="212" t="s">
        <v>107</v>
      </c>
      <c r="D6" s="211" t="s">
        <v>108</v>
      </c>
      <c r="E6" s="210" t="s">
        <v>109</v>
      </c>
      <c r="F6" s="209" t="s">
        <v>110</v>
      </c>
      <c r="G6" s="210" t="s">
        <v>31</v>
      </c>
      <c r="H6" s="213" t="s">
        <v>32</v>
      </c>
      <c r="I6" s="213" t="s">
        <v>111</v>
      </c>
      <c r="J6" s="213" t="s">
        <v>33</v>
      </c>
      <c r="K6" s="213" t="s">
        <v>112</v>
      </c>
      <c r="L6" s="213" t="s">
        <v>113</v>
      </c>
      <c r="M6" s="213" t="s">
        <v>114</v>
      </c>
      <c r="N6" s="213" t="s">
        <v>115</v>
      </c>
      <c r="O6" s="213" t="s">
        <v>116</v>
      </c>
      <c r="P6" s="213" t="s">
        <v>117</v>
      </c>
      <c r="Q6" s="213" t="s">
        <v>118</v>
      </c>
      <c r="R6" s="213" t="s">
        <v>119</v>
      </c>
      <c r="S6" s="213" t="s">
        <v>120</v>
      </c>
      <c r="T6" s="213" t="s">
        <v>121</v>
      </c>
      <c r="U6" s="213" t="s">
        <v>122</v>
      </c>
      <c r="V6" s="213" t="s">
        <v>123</v>
      </c>
      <c r="W6" s="213" t="s">
        <v>124</v>
      </c>
      <c r="X6" s="213" t="s">
        <v>125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5" t="s">
        <v>126</v>
      </c>
      <c r="B8" s="246" t="s">
        <v>66</v>
      </c>
      <c r="C8" s="269" t="s">
        <v>67</v>
      </c>
      <c r="D8" s="247"/>
      <c r="E8" s="248"/>
      <c r="F8" s="249"/>
      <c r="G8" s="249">
        <f>SUMIF(AG9:AG19,"&lt;&gt;NOR",G9:G19)</f>
        <v>0</v>
      </c>
      <c r="H8" s="249"/>
      <c r="I8" s="249">
        <f>SUM(I9:I19)</f>
        <v>0</v>
      </c>
      <c r="J8" s="249"/>
      <c r="K8" s="249">
        <f>SUM(K9:K19)</f>
        <v>0</v>
      </c>
      <c r="L8" s="249"/>
      <c r="M8" s="249">
        <f>SUM(M9:M19)</f>
        <v>0</v>
      </c>
      <c r="N8" s="248"/>
      <c r="O8" s="248">
        <f>SUM(O9:O19)</f>
        <v>0.23</v>
      </c>
      <c r="P8" s="248"/>
      <c r="Q8" s="248">
        <f>SUM(Q9:Q19)</f>
        <v>0</v>
      </c>
      <c r="R8" s="249"/>
      <c r="S8" s="249"/>
      <c r="T8" s="250"/>
      <c r="U8" s="244"/>
      <c r="V8" s="244">
        <f>SUM(V9:V19)</f>
        <v>1.77</v>
      </c>
      <c r="W8" s="244"/>
      <c r="X8" s="244"/>
      <c r="AG8" t="s">
        <v>127</v>
      </c>
    </row>
    <row r="9" spans="1:60" outlineLevel="1" x14ac:dyDescent="0.25">
      <c r="A9" s="252">
        <v>1</v>
      </c>
      <c r="B9" s="253" t="s">
        <v>128</v>
      </c>
      <c r="C9" s="270" t="s">
        <v>129</v>
      </c>
      <c r="D9" s="254" t="s">
        <v>130</v>
      </c>
      <c r="E9" s="255">
        <v>4.2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5">
        <v>1.0200000000000001E-3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131</v>
      </c>
      <c r="T9" s="258" t="s">
        <v>132</v>
      </c>
      <c r="U9" s="234">
        <v>0.12</v>
      </c>
      <c r="V9" s="234">
        <f>ROUND(E9*U9,2)</f>
        <v>0.5</v>
      </c>
      <c r="W9" s="234"/>
      <c r="X9" s="234" t="s">
        <v>133</v>
      </c>
      <c r="Y9" s="214"/>
      <c r="Z9" s="214"/>
      <c r="AA9" s="214"/>
      <c r="AB9" s="214"/>
      <c r="AC9" s="214"/>
      <c r="AD9" s="214"/>
      <c r="AE9" s="214"/>
      <c r="AF9" s="214"/>
      <c r="AG9" s="214" t="s">
        <v>134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31"/>
      <c r="B10" s="232"/>
      <c r="C10" s="271" t="s">
        <v>135</v>
      </c>
      <c r="D10" s="259"/>
      <c r="E10" s="259"/>
      <c r="F10" s="259"/>
      <c r="G10" s="259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136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2" t="s">
        <v>137</v>
      </c>
      <c r="D11" s="238"/>
      <c r="E11" s="239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138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31"/>
      <c r="B12" s="232"/>
      <c r="C12" s="272" t="s">
        <v>139</v>
      </c>
      <c r="D12" s="238"/>
      <c r="E12" s="239"/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138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31"/>
      <c r="B13" s="232"/>
      <c r="C13" s="272" t="s">
        <v>140</v>
      </c>
      <c r="D13" s="238"/>
      <c r="E13" s="239">
        <v>4.2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138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31"/>
      <c r="B14" s="232"/>
      <c r="C14" s="273" t="s">
        <v>141</v>
      </c>
      <c r="D14" s="240"/>
      <c r="E14" s="241">
        <v>4.2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138</v>
      </c>
      <c r="AH14" s="214">
        <v>1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52">
        <v>2</v>
      </c>
      <c r="B15" s="253" t="s">
        <v>142</v>
      </c>
      <c r="C15" s="270" t="s">
        <v>143</v>
      </c>
      <c r="D15" s="254" t="s">
        <v>144</v>
      </c>
      <c r="E15" s="255">
        <v>1.89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15</v>
      </c>
      <c r="M15" s="257">
        <f>G15*(1+L15/100)</f>
        <v>0</v>
      </c>
      <c r="N15" s="255">
        <v>0.12182999999999999</v>
      </c>
      <c r="O15" s="255">
        <f>ROUND(E15*N15,2)</f>
        <v>0.23</v>
      </c>
      <c r="P15" s="255">
        <v>0</v>
      </c>
      <c r="Q15" s="255">
        <f>ROUND(E15*P15,2)</f>
        <v>0</v>
      </c>
      <c r="R15" s="257"/>
      <c r="S15" s="257" t="s">
        <v>131</v>
      </c>
      <c r="T15" s="258" t="s">
        <v>131</v>
      </c>
      <c r="U15" s="234">
        <v>0.67400000000000004</v>
      </c>
      <c r="V15" s="234">
        <f>ROUND(E15*U15,2)</f>
        <v>1.27</v>
      </c>
      <c r="W15" s="234"/>
      <c r="X15" s="234" t="s">
        <v>133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134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31"/>
      <c r="B16" s="232"/>
      <c r="C16" s="272" t="s">
        <v>137</v>
      </c>
      <c r="D16" s="238"/>
      <c r="E16" s="239"/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138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31"/>
      <c r="B17" s="232"/>
      <c r="C17" s="272" t="s">
        <v>139</v>
      </c>
      <c r="D17" s="238"/>
      <c r="E17" s="239"/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138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72" t="s">
        <v>145</v>
      </c>
      <c r="D18" s="238"/>
      <c r="E18" s="239">
        <v>1.89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138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73" t="s">
        <v>141</v>
      </c>
      <c r="D19" s="240"/>
      <c r="E19" s="241">
        <v>1.89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138</v>
      </c>
      <c r="AH19" s="214">
        <v>1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13" x14ac:dyDescent="0.25">
      <c r="A20" s="245" t="s">
        <v>126</v>
      </c>
      <c r="B20" s="246" t="s">
        <v>68</v>
      </c>
      <c r="C20" s="269" t="s">
        <v>69</v>
      </c>
      <c r="D20" s="247"/>
      <c r="E20" s="248"/>
      <c r="F20" s="249"/>
      <c r="G20" s="249">
        <f>SUMIF(AG21:AG22,"&lt;&gt;NOR",G21:G22)</f>
        <v>0</v>
      </c>
      <c r="H20" s="249"/>
      <c r="I20" s="249">
        <f>SUM(I21:I22)</f>
        <v>0</v>
      </c>
      <c r="J20" s="249"/>
      <c r="K20" s="249">
        <f>SUM(K21:K22)</f>
        <v>0</v>
      </c>
      <c r="L20" s="249"/>
      <c r="M20" s="249">
        <f>SUM(M21:M22)</f>
        <v>0</v>
      </c>
      <c r="N20" s="248"/>
      <c r="O20" s="248">
        <f>SUM(O21:O22)</f>
        <v>0</v>
      </c>
      <c r="P20" s="248"/>
      <c r="Q20" s="248">
        <f>SUM(Q21:Q22)</f>
        <v>0</v>
      </c>
      <c r="R20" s="249"/>
      <c r="S20" s="249"/>
      <c r="T20" s="250"/>
      <c r="U20" s="244"/>
      <c r="V20" s="244">
        <f>SUM(V21:V22)</f>
        <v>0</v>
      </c>
      <c r="W20" s="244"/>
      <c r="X20" s="244"/>
      <c r="AG20" t="s">
        <v>127</v>
      </c>
    </row>
    <row r="21" spans="1:60" ht="20" outlineLevel="1" x14ac:dyDescent="0.25">
      <c r="A21" s="252">
        <v>3</v>
      </c>
      <c r="B21" s="253" t="s">
        <v>146</v>
      </c>
      <c r="C21" s="270" t="s">
        <v>147</v>
      </c>
      <c r="D21" s="254" t="s">
        <v>148</v>
      </c>
      <c r="E21" s="255">
        <v>1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15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149</v>
      </c>
      <c r="T21" s="258" t="s">
        <v>150</v>
      </c>
      <c r="U21" s="234">
        <v>0</v>
      </c>
      <c r="V21" s="234">
        <f>ROUND(E21*U21,2)</f>
        <v>0</v>
      </c>
      <c r="W21" s="234"/>
      <c r="X21" s="234" t="s">
        <v>133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134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31"/>
      <c r="B22" s="232"/>
      <c r="C22" s="271" t="s">
        <v>151</v>
      </c>
      <c r="D22" s="259"/>
      <c r="E22" s="259"/>
      <c r="F22" s="259"/>
      <c r="G22" s="259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136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13" x14ac:dyDescent="0.25">
      <c r="A23" s="245" t="s">
        <v>126</v>
      </c>
      <c r="B23" s="246" t="s">
        <v>70</v>
      </c>
      <c r="C23" s="269" t="s">
        <v>71</v>
      </c>
      <c r="D23" s="247"/>
      <c r="E23" s="248"/>
      <c r="F23" s="249"/>
      <c r="G23" s="249">
        <f>SUMIF(AG24:AG71,"&lt;&gt;NOR",G24:G71)</f>
        <v>0</v>
      </c>
      <c r="H23" s="249"/>
      <c r="I23" s="249">
        <f>SUM(I24:I71)</f>
        <v>0</v>
      </c>
      <c r="J23" s="249"/>
      <c r="K23" s="249">
        <f>SUM(K24:K71)</f>
        <v>0</v>
      </c>
      <c r="L23" s="249"/>
      <c r="M23" s="249">
        <f>SUM(M24:M71)</f>
        <v>0</v>
      </c>
      <c r="N23" s="248"/>
      <c r="O23" s="248">
        <f>SUM(O24:O71)</f>
        <v>1.02</v>
      </c>
      <c r="P23" s="248"/>
      <c r="Q23" s="248">
        <f>SUM(Q24:Q71)</f>
        <v>0</v>
      </c>
      <c r="R23" s="249"/>
      <c r="S23" s="249"/>
      <c r="T23" s="250"/>
      <c r="U23" s="244"/>
      <c r="V23" s="244">
        <f>SUM(V24:V71)</f>
        <v>27.119999999999997</v>
      </c>
      <c r="W23" s="244"/>
      <c r="X23" s="244"/>
      <c r="AG23" t="s">
        <v>127</v>
      </c>
    </row>
    <row r="24" spans="1:60" outlineLevel="1" x14ac:dyDescent="0.25">
      <c r="A24" s="252">
        <v>4</v>
      </c>
      <c r="B24" s="253" t="s">
        <v>152</v>
      </c>
      <c r="C24" s="270" t="s">
        <v>153</v>
      </c>
      <c r="D24" s="254" t="s">
        <v>144</v>
      </c>
      <c r="E24" s="255">
        <v>25.35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15</v>
      </c>
      <c r="M24" s="257">
        <f>G24*(1+L24/100)</f>
        <v>0</v>
      </c>
      <c r="N24" s="255">
        <v>4.0000000000000003E-5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131</v>
      </c>
      <c r="T24" s="258" t="s">
        <v>131</v>
      </c>
      <c r="U24" s="234">
        <v>7.8E-2</v>
      </c>
      <c r="V24" s="234">
        <f>ROUND(E24*U24,2)</f>
        <v>1.98</v>
      </c>
      <c r="W24" s="234"/>
      <c r="X24" s="234" t="s">
        <v>133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134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0.5" outlineLevel="1" x14ac:dyDescent="0.25">
      <c r="A25" s="231"/>
      <c r="B25" s="232"/>
      <c r="C25" s="271" t="s">
        <v>154</v>
      </c>
      <c r="D25" s="259"/>
      <c r="E25" s="259"/>
      <c r="F25" s="259"/>
      <c r="G25" s="259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136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60" t="str">
        <f>C25</f>
        <v>Fólií Pe 0,05-0,2 mm, které se zřizují před úpravami povrchu, a obalení osazených dveřních zárubní před znečištěním při úpravách povrchu nástřikem plastických maltovin včetně pozdějšího odkrytí.</v>
      </c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2" t="s">
        <v>137</v>
      </c>
      <c r="D26" s="238"/>
      <c r="E26" s="239"/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138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2" t="s">
        <v>155</v>
      </c>
      <c r="D27" s="238"/>
      <c r="E27" s="239">
        <v>3.1520000000000001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138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2" t="s">
        <v>156</v>
      </c>
      <c r="D28" s="238"/>
      <c r="E28" s="239">
        <v>2.5609999999999999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138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2" t="s">
        <v>157</v>
      </c>
      <c r="D29" s="238"/>
      <c r="E29" s="239">
        <v>2.5609999999999999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138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31"/>
      <c r="B30" s="232"/>
      <c r="C30" s="272" t="s">
        <v>158</v>
      </c>
      <c r="D30" s="238"/>
      <c r="E30" s="239">
        <v>3.1520000000000001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138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2" t="s">
        <v>159</v>
      </c>
      <c r="D31" s="238"/>
      <c r="E31" s="239">
        <v>3.1520000000000001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138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2" t="s">
        <v>160</v>
      </c>
      <c r="D32" s="238"/>
      <c r="E32" s="239">
        <v>3.1520000000000001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138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73" t="s">
        <v>141</v>
      </c>
      <c r="D33" s="240"/>
      <c r="E33" s="241">
        <v>17.73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138</v>
      </c>
      <c r="AH33" s="214">
        <v>1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2" t="s">
        <v>161</v>
      </c>
      <c r="D34" s="238"/>
      <c r="E34" s="239">
        <v>2.13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138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2" t="s">
        <v>162</v>
      </c>
      <c r="D35" s="238"/>
      <c r="E35" s="239">
        <v>3.36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138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2" t="s">
        <v>163</v>
      </c>
      <c r="D36" s="238"/>
      <c r="E36" s="239">
        <v>2.13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138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31"/>
      <c r="B37" s="232"/>
      <c r="C37" s="273" t="s">
        <v>141</v>
      </c>
      <c r="D37" s="240"/>
      <c r="E37" s="241">
        <v>7.62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138</v>
      </c>
      <c r="AH37" s="214">
        <v>1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0" outlineLevel="1" x14ac:dyDescent="0.25">
      <c r="A38" s="252">
        <v>5</v>
      </c>
      <c r="B38" s="253" t="s">
        <v>164</v>
      </c>
      <c r="C38" s="270" t="s">
        <v>165</v>
      </c>
      <c r="D38" s="254" t="s">
        <v>166</v>
      </c>
      <c r="E38" s="255">
        <v>30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15</v>
      </c>
      <c r="M38" s="257">
        <f>G38*(1+L38/100)</f>
        <v>0</v>
      </c>
      <c r="N38" s="255">
        <v>2.49E-3</v>
      </c>
      <c r="O38" s="255">
        <f>ROUND(E38*N38,2)</f>
        <v>7.0000000000000007E-2</v>
      </c>
      <c r="P38" s="255">
        <v>0</v>
      </c>
      <c r="Q38" s="255">
        <f>ROUND(E38*P38,2)</f>
        <v>0</v>
      </c>
      <c r="R38" s="257"/>
      <c r="S38" s="257" t="s">
        <v>131</v>
      </c>
      <c r="T38" s="258" t="s">
        <v>131</v>
      </c>
      <c r="U38" s="234">
        <v>0.14499999999999999</v>
      </c>
      <c r="V38" s="234">
        <f>ROUND(E38*U38,2)</f>
        <v>4.3499999999999996</v>
      </c>
      <c r="W38" s="234"/>
      <c r="X38" s="234" t="s">
        <v>133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134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0.5" outlineLevel="1" x14ac:dyDescent="0.25">
      <c r="A39" s="231"/>
      <c r="B39" s="232"/>
      <c r="C39" s="271" t="s">
        <v>167</v>
      </c>
      <c r="D39" s="259"/>
      <c r="E39" s="259"/>
      <c r="F39" s="259"/>
      <c r="G39" s="259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136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60" t="str">
        <f>C39</f>
        <v>V položce jsou zakalkulovány náklady na pomocné pracovní lešení o výšce podlahy do 1900 mm a pro zatížení do 1,5 kPa. Položka obsahuje penetraci podkladu a sádrovou omítku tl. 15 mm.</v>
      </c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31"/>
      <c r="B40" s="232"/>
      <c r="C40" s="272" t="s">
        <v>137</v>
      </c>
      <c r="D40" s="238"/>
      <c r="E40" s="239"/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138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2" t="s">
        <v>168</v>
      </c>
      <c r="D41" s="238"/>
      <c r="E41" s="239">
        <v>5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138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31"/>
      <c r="B42" s="232"/>
      <c r="C42" s="272" t="s">
        <v>169</v>
      </c>
      <c r="D42" s="238"/>
      <c r="E42" s="239">
        <v>5</v>
      </c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138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72" t="s">
        <v>170</v>
      </c>
      <c r="D43" s="238"/>
      <c r="E43" s="239">
        <v>5</v>
      </c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138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2" t="s">
        <v>171</v>
      </c>
      <c r="D44" s="238"/>
      <c r="E44" s="239">
        <v>5</v>
      </c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138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31"/>
      <c r="B45" s="232"/>
      <c r="C45" s="272" t="s">
        <v>172</v>
      </c>
      <c r="D45" s="238"/>
      <c r="E45" s="239">
        <v>5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138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2" t="s">
        <v>173</v>
      </c>
      <c r="D46" s="238"/>
      <c r="E46" s="239">
        <v>5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138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3" t="s">
        <v>141</v>
      </c>
      <c r="D47" s="240"/>
      <c r="E47" s="241">
        <v>30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138</v>
      </c>
      <c r="AH47" s="214">
        <v>1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0" outlineLevel="1" x14ac:dyDescent="0.25">
      <c r="A48" s="252">
        <v>6</v>
      </c>
      <c r="B48" s="253" t="s">
        <v>174</v>
      </c>
      <c r="C48" s="270" t="s">
        <v>175</v>
      </c>
      <c r="D48" s="254" t="s">
        <v>166</v>
      </c>
      <c r="E48" s="255">
        <v>6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15</v>
      </c>
      <c r="M48" s="257">
        <f>G48*(1+L48/100)</f>
        <v>0</v>
      </c>
      <c r="N48" s="255">
        <v>5.1599999999999997E-3</v>
      </c>
      <c r="O48" s="255">
        <f>ROUND(E48*N48,2)</f>
        <v>0.03</v>
      </c>
      <c r="P48" s="255">
        <v>0</v>
      </c>
      <c r="Q48" s="255">
        <f>ROUND(E48*P48,2)</f>
        <v>0</v>
      </c>
      <c r="R48" s="257"/>
      <c r="S48" s="257" t="s">
        <v>131</v>
      </c>
      <c r="T48" s="258" t="s">
        <v>131</v>
      </c>
      <c r="U48" s="234">
        <v>0.26</v>
      </c>
      <c r="V48" s="234">
        <f>ROUND(E48*U48,2)</f>
        <v>1.56</v>
      </c>
      <c r="W48" s="234"/>
      <c r="X48" s="234" t="s">
        <v>133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134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31"/>
      <c r="B49" s="232"/>
      <c r="C49" s="272" t="s">
        <v>137</v>
      </c>
      <c r="D49" s="238"/>
      <c r="E49" s="239"/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138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31"/>
      <c r="B50" s="232"/>
      <c r="C50" s="272" t="s">
        <v>176</v>
      </c>
      <c r="D50" s="238"/>
      <c r="E50" s="239"/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138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2" t="s">
        <v>177</v>
      </c>
      <c r="D51" s="238"/>
      <c r="E51" s="239">
        <v>6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138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31"/>
      <c r="B52" s="232"/>
      <c r="C52" s="273" t="s">
        <v>141</v>
      </c>
      <c r="D52" s="240"/>
      <c r="E52" s="241">
        <v>6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138</v>
      </c>
      <c r="AH52" s="214">
        <v>1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0" outlineLevel="1" x14ac:dyDescent="0.25">
      <c r="A53" s="252">
        <v>7</v>
      </c>
      <c r="B53" s="253" t="s">
        <v>178</v>
      </c>
      <c r="C53" s="270" t="s">
        <v>179</v>
      </c>
      <c r="D53" s="254" t="s">
        <v>144</v>
      </c>
      <c r="E53" s="255">
        <v>18.09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15</v>
      </c>
      <c r="M53" s="257">
        <f>G53*(1+L53/100)</f>
        <v>0</v>
      </c>
      <c r="N53" s="255">
        <v>4.7660000000000001E-2</v>
      </c>
      <c r="O53" s="255">
        <f>ROUND(E53*N53,2)</f>
        <v>0.86</v>
      </c>
      <c r="P53" s="255">
        <v>0</v>
      </c>
      <c r="Q53" s="255">
        <f>ROUND(E53*P53,2)</f>
        <v>0</v>
      </c>
      <c r="R53" s="257"/>
      <c r="S53" s="257" t="s">
        <v>131</v>
      </c>
      <c r="T53" s="258" t="s">
        <v>131</v>
      </c>
      <c r="U53" s="234">
        <v>0.84</v>
      </c>
      <c r="V53" s="234">
        <f>ROUND(E53*U53,2)</f>
        <v>15.2</v>
      </c>
      <c r="W53" s="234"/>
      <c r="X53" s="234" t="s">
        <v>133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134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31"/>
      <c r="B54" s="232"/>
      <c r="C54" s="271" t="s">
        <v>180</v>
      </c>
      <c r="D54" s="259"/>
      <c r="E54" s="259"/>
      <c r="F54" s="259"/>
      <c r="G54" s="259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136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31"/>
      <c r="B55" s="232"/>
      <c r="C55" s="272" t="s">
        <v>137</v>
      </c>
      <c r="D55" s="238"/>
      <c r="E55" s="239"/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138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31"/>
      <c r="B56" s="232"/>
      <c r="C56" s="272" t="s">
        <v>181</v>
      </c>
      <c r="D56" s="238"/>
      <c r="E56" s="239"/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138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2" t="s">
        <v>182</v>
      </c>
      <c r="D57" s="238"/>
      <c r="E57" s="239">
        <v>14.04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138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31"/>
      <c r="B58" s="232"/>
      <c r="C58" s="273" t="s">
        <v>141</v>
      </c>
      <c r="D58" s="240"/>
      <c r="E58" s="241">
        <v>14.04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138</v>
      </c>
      <c r="AH58" s="214">
        <v>1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31"/>
      <c r="B59" s="232"/>
      <c r="C59" s="272" t="s">
        <v>183</v>
      </c>
      <c r="D59" s="238"/>
      <c r="E59" s="239"/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138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0" outlineLevel="1" x14ac:dyDescent="0.25">
      <c r="A60" s="231"/>
      <c r="B60" s="232"/>
      <c r="C60" s="272" t="s">
        <v>184</v>
      </c>
      <c r="D60" s="238"/>
      <c r="E60" s="239">
        <v>4.05</v>
      </c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14"/>
      <c r="Z60" s="214"/>
      <c r="AA60" s="214"/>
      <c r="AB60" s="214"/>
      <c r="AC60" s="214"/>
      <c r="AD60" s="214"/>
      <c r="AE60" s="214"/>
      <c r="AF60" s="214"/>
      <c r="AG60" s="214" t="s">
        <v>138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1"/>
      <c r="B61" s="232"/>
      <c r="C61" s="273" t="s">
        <v>141</v>
      </c>
      <c r="D61" s="240"/>
      <c r="E61" s="241">
        <v>4.05</v>
      </c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138</v>
      </c>
      <c r="AH61" s="214">
        <v>1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0" outlineLevel="1" x14ac:dyDescent="0.25">
      <c r="A62" s="252">
        <v>8</v>
      </c>
      <c r="B62" s="253" t="s">
        <v>185</v>
      </c>
      <c r="C62" s="270" t="s">
        <v>186</v>
      </c>
      <c r="D62" s="254" t="s">
        <v>144</v>
      </c>
      <c r="E62" s="255">
        <v>4.05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15</v>
      </c>
      <c r="M62" s="257">
        <f>G62*(1+L62/100)</f>
        <v>0</v>
      </c>
      <c r="N62" s="255">
        <v>3.6700000000000001E-3</v>
      </c>
      <c r="O62" s="255">
        <f>ROUND(E62*N62,2)</f>
        <v>0.01</v>
      </c>
      <c r="P62" s="255">
        <v>0</v>
      </c>
      <c r="Q62" s="255">
        <f>ROUND(E62*P62,2)</f>
        <v>0</v>
      </c>
      <c r="R62" s="257"/>
      <c r="S62" s="257" t="s">
        <v>131</v>
      </c>
      <c r="T62" s="258" t="s">
        <v>131</v>
      </c>
      <c r="U62" s="234">
        <v>0.36199999999999999</v>
      </c>
      <c r="V62" s="234">
        <f>ROUND(E62*U62,2)</f>
        <v>1.47</v>
      </c>
      <c r="W62" s="234"/>
      <c r="X62" s="234" t="s">
        <v>133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134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2" t="s">
        <v>137</v>
      </c>
      <c r="D63" s="238"/>
      <c r="E63" s="239"/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138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31"/>
      <c r="B64" s="232"/>
      <c r="C64" s="272" t="s">
        <v>183</v>
      </c>
      <c r="D64" s="238"/>
      <c r="E64" s="239"/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138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0" outlineLevel="1" x14ac:dyDescent="0.25">
      <c r="A65" s="231"/>
      <c r="B65" s="232"/>
      <c r="C65" s="272" t="s">
        <v>184</v>
      </c>
      <c r="D65" s="238"/>
      <c r="E65" s="239">
        <v>4.05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138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73" t="s">
        <v>141</v>
      </c>
      <c r="D66" s="240"/>
      <c r="E66" s="241">
        <v>4.05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138</v>
      </c>
      <c r="AH66" s="214">
        <v>1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52">
        <v>9</v>
      </c>
      <c r="B67" s="253" t="s">
        <v>187</v>
      </c>
      <c r="C67" s="270" t="s">
        <v>188</v>
      </c>
      <c r="D67" s="254" t="s">
        <v>144</v>
      </c>
      <c r="E67" s="255">
        <v>10.25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15</v>
      </c>
      <c r="M67" s="257">
        <f>G67*(1+L67/100)</f>
        <v>0</v>
      </c>
      <c r="N67" s="255">
        <v>4.8999999999999998E-3</v>
      </c>
      <c r="O67" s="255">
        <f>ROUND(E67*N67,2)</f>
        <v>0.05</v>
      </c>
      <c r="P67" s="255">
        <v>0</v>
      </c>
      <c r="Q67" s="255">
        <f>ROUND(E67*P67,2)</f>
        <v>0</v>
      </c>
      <c r="R67" s="257"/>
      <c r="S67" s="257" t="s">
        <v>131</v>
      </c>
      <c r="T67" s="258" t="s">
        <v>131</v>
      </c>
      <c r="U67" s="234">
        <v>0.25</v>
      </c>
      <c r="V67" s="234">
        <f>ROUND(E67*U67,2)</f>
        <v>2.56</v>
      </c>
      <c r="W67" s="234"/>
      <c r="X67" s="234" t="s">
        <v>133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134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31"/>
      <c r="B68" s="232"/>
      <c r="C68" s="272" t="s">
        <v>137</v>
      </c>
      <c r="D68" s="238"/>
      <c r="E68" s="239"/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138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2" t="s">
        <v>189</v>
      </c>
      <c r="D69" s="238"/>
      <c r="E69" s="239"/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138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72" t="s">
        <v>190</v>
      </c>
      <c r="D70" s="238"/>
      <c r="E70" s="239">
        <v>10.25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138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/>
      <c r="B71" s="232"/>
      <c r="C71" s="273" t="s">
        <v>141</v>
      </c>
      <c r="D71" s="240"/>
      <c r="E71" s="241">
        <v>10.25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138</v>
      </c>
      <c r="AH71" s="214">
        <v>1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13" x14ac:dyDescent="0.25">
      <c r="A72" s="245" t="s">
        <v>126</v>
      </c>
      <c r="B72" s="246" t="s">
        <v>72</v>
      </c>
      <c r="C72" s="269" t="s">
        <v>73</v>
      </c>
      <c r="D72" s="247"/>
      <c r="E72" s="248"/>
      <c r="F72" s="249"/>
      <c r="G72" s="249">
        <f>SUMIF(AG73:AG80,"&lt;&gt;NOR",G73:G80)</f>
        <v>0</v>
      </c>
      <c r="H72" s="249"/>
      <c r="I72" s="249">
        <f>SUM(I73:I80)</f>
        <v>0</v>
      </c>
      <c r="J72" s="249"/>
      <c r="K72" s="249">
        <f>SUM(K73:K80)</f>
        <v>0</v>
      </c>
      <c r="L72" s="249"/>
      <c r="M72" s="249">
        <f>SUM(M73:M80)</f>
        <v>0</v>
      </c>
      <c r="N72" s="248"/>
      <c r="O72" s="248">
        <f>SUM(O73:O80)</f>
        <v>0.11</v>
      </c>
      <c r="P72" s="248"/>
      <c r="Q72" s="248">
        <f>SUM(Q73:Q80)</f>
        <v>0</v>
      </c>
      <c r="R72" s="249"/>
      <c r="S72" s="249"/>
      <c r="T72" s="250"/>
      <c r="U72" s="244"/>
      <c r="V72" s="244">
        <f>SUM(V73:V80)</f>
        <v>3.88</v>
      </c>
      <c r="W72" s="244"/>
      <c r="X72" s="244"/>
      <c r="AG72" t="s">
        <v>127</v>
      </c>
    </row>
    <row r="73" spans="1:60" outlineLevel="1" x14ac:dyDescent="0.25">
      <c r="A73" s="252">
        <v>10</v>
      </c>
      <c r="B73" s="253" t="s">
        <v>191</v>
      </c>
      <c r="C73" s="270" t="s">
        <v>192</v>
      </c>
      <c r="D73" s="254" t="s">
        <v>144</v>
      </c>
      <c r="E73" s="255">
        <v>12.6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15</v>
      </c>
      <c r="M73" s="257">
        <f>G73*(1+L73/100)</f>
        <v>0</v>
      </c>
      <c r="N73" s="255">
        <v>8.9200000000000008E-3</v>
      </c>
      <c r="O73" s="255">
        <f>ROUND(E73*N73,2)</f>
        <v>0.11</v>
      </c>
      <c r="P73" s="255">
        <v>0</v>
      </c>
      <c r="Q73" s="255">
        <f>ROUND(E73*P73,2)</f>
        <v>0</v>
      </c>
      <c r="R73" s="257"/>
      <c r="S73" s="257" t="s">
        <v>131</v>
      </c>
      <c r="T73" s="258" t="s">
        <v>131</v>
      </c>
      <c r="U73" s="234">
        <v>0.25800000000000001</v>
      </c>
      <c r="V73" s="234">
        <f>ROUND(E73*U73,2)</f>
        <v>3.25</v>
      </c>
      <c r="W73" s="234"/>
      <c r="X73" s="234" t="s">
        <v>133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134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2" t="s">
        <v>137</v>
      </c>
      <c r="D74" s="238"/>
      <c r="E74" s="239"/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138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72" t="s">
        <v>193</v>
      </c>
      <c r="D75" s="238"/>
      <c r="E75" s="239">
        <v>12.6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138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3" t="s">
        <v>141</v>
      </c>
      <c r="D76" s="240"/>
      <c r="E76" s="241">
        <v>12.6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138</v>
      </c>
      <c r="AH76" s="214">
        <v>1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52">
        <v>11</v>
      </c>
      <c r="B77" s="253" t="s">
        <v>194</v>
      </c>
      <c r="C77" s="270" t="s">
        <v>195</v>
      </c>
      <c r="D77" s="254" t="s">
        <v>144</v>
      </c>
      <c r="E77" s="255">
        <v>12.6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15</v>
      </c>
      <c r="M77" s="257">
        <f>G77*(1+L77/100)</f>
        <v>0</v>
      </c>
      <c r="N77" s="255">
        <v>2.5000000000000001E-4</v>
      </c>
      <c r="O77" s="255">
        <f>ROUND(E77*N77,2)</f>
        <v>0</v>
      </c>
      <c r="P77" s="255">
        <v>0</v>
      </c>
      <c r="Q77" s="255">
        <f>ROUND(E77*P77,2)</f>
        <v>0</v>
      </c>
      <c r="R77" s="257"/>
      <c r="S77" s="257" t="s">
        <v>131</v>
      </c>
      <c r="T77" s="258" t="s">
        <v>131</v>
      </c>
      <c r="U77" s="234">
        <v>0.05</v>
      </c>
      <c r="V77" s="234">
        <f>ROUND(E77*U77,2)</f>
        <v>0.63</v>
      </c>
      <c r="W77" s="234"/>
      <c r="X77" s="234" t="s">
        <v>133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134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72" t="s">
        <v>137</v>
      </c>
      <c r="D78" s="238"/>
      <c r="E78" s="239"/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138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2" t="s">
        <v>193</v>
      </c>
      <c r="D79" s="238"/>
      <c r="E79" s="239">
        <v>12.6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138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3" t="s">
        <v>141</v>
      </c>
      <c r="D80" s="240"/>
      <c r="E80" s="241">
        <v>12.6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138</v>
      </c>
      <c r="AH80" s="214">
        <v>1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13" x14ac:dyDescent="0.25">
      <c r="A81" s="245" t="s">
        <v>126</v>
      </c>
      <c r="B81" s="246" t="s">
        <v>74</v>
      </c>
      <c r="C81" s="269" t="s">
        <v>75</v>
      </c>
      <c r="D81" s="247"/>
      <c r="E81" s="248"/>
      <c r="F81" s="249"/>
      <c r="G81" s="249">
        <f>SUMIF(AG82:AG87,"&lt;&gt;NOR",G82:G87)</f>
        <v>0</v>
      </c>
      <c r="H81" s="249"/>
      <c r="I81" s="249">
        <f>SUM(I82:I87)</f>
        <v>0</v>
      </c>
      <c r="J81" s="249"/>
      <c r="K81" s="249">
        <f>SUM(K82:K87)</f>
        <v>0</v>
      </c>
      <c r="L81" s="249"/>
      <c r="M81" s="249">
        <f>SUM(M82:M87)</f>
        <v>0</v>
      </c>
      <c r="N81" s="248"/>
      <c r="O81" s="248">
        <f>SUM(O82:O87)</f>
        <v>0</v>
      </c>
      <c r="P81" s="248"/>
      <c r="Q81" s="248">
        <f>SUM(Q82:Q87)</f>
        <v>0</v>
      </c>
      <c r="R81" s="249"/>
      <c r="S81" s="249"/>
      <c r="T81" s="250"/>
      <c r="U81" s="244"/>
      <c r="V81" s="244">
        <f>SUM(V82:V87)</f>
        <v>10</v>
      </c>
      <c r="W81" s="244"/>
      <c r="X81" s="244"/>
      <c r="AG81" t="s">
        <v>127</v>
      </c>
    </row>
    <row r="82" spans="1:60" outlineLevel="1" x14ac:dyDescent="0.25">
      <c r="A82" s="252">
        <v>12</v>
      </c>
      <c r="B82" s="253" t="s">
        <v>196</v>
      </c>
      <c r="C82" s="270" t="s">
        <v>197</v>
      </c>
      <c r="D82" s="254" t="s">
        <v>198</v>
      </c>
      <c r="E82" s="255">
        <v>10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15</v>
      </c>
      <c r="M82" s="257">
        <f>G82*(1+L82/100)</f>
        <v>0</v>
      </c>
      <c r="N82" s="255">
        <v>0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131</v>
      </c>
      <c r="T82" s="258" t="s">
        <v>131</v>
      </c>
      <c r="U82" s="234">
        <v>1</v>
      </c>
      <c r="V82" s="234">
        <f>ROUND(E82*U82,2)</f>
        <v>10</v>
      </c>
      <c r="W82" s="234"/>
      <c r="X82" s="234" t="s">
        <v>133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134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0.5" outlineLevel="1" x14ac:dyDescent="0.25">
      <c r="A83" s="231"/>
      <c r="B83" s="232"/>
      <c r="C83" s="271" t="s">
        <v>199</v>
      </c>
      <c r="D83" s="259"/>
      <c r="E83" s="259"/>
      <c r="F83" s="259"/>
      <c r="G83" s="259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136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60" t="str">
        <f>C83</f>
        <v>Drobné montáže v rámci bytu a ostatní práce, které nezahrnuty v soupisu např. zrcadla, zásuvky, světla, garnyže, záclony, poličky v 2.007.05 - POKOJ, apod.</v>
      </c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2" t="s">
        <v>137</v>
      </c>
      <c r="D84" s="238"/>
      <c r="E84" s="239"/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138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2" t="s">
        <v>200</v>
      </c>
      <c r="D85" s="238"/>
      <c r="E85" s="239">
        <v>5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138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31"/>
      <c r="B86" s="232"/>
      <c r="C86" s="272" t="s">
        <v>201</v>
      </c>
      <c r="D86" s="238"/>
      <c r="E86" s="239">
        <v>5</v>
      </c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138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3" t="s">
        <v>141</v>
      </c>
      <c r="D87" s="240"/>
      <c r="E87" s="241">
        <v>10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138</v>
      </c>
      <c r="AH87" s="214">
        <v>1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26" x14ac:dyDescent="0.25">
      <c r="A88" s="245" t="s">
        <v>126</v>
      </c>
      <c r="B88" s="246" t="s">
        <v>76</v>
      </c>
      <c r="C88" s="269" t="s">
        <v>77</v>
      </c>
      <c r="D88" s="247"/>
      <c r="E88" s="248"/>
      <c r="F88" s="249"/>
      <c r="G88" s="249">
        <f>SUMIF(AG89:AG113,"&lt;&gt;NOR",G89:G113)</f>
        <v>0</v>
      </c>
      <c r="H88" s="249"/>
      <c r="I88" s="249">
        <f>SUM(I89:I113)</f>
        <v>0</v>
      </c>
      <c r="J88" s="249"/>
      <c r="K88" s="249">
        <f>SUM(K89:K113)</f>
        <v>0</v>
      </c>
      <c r="L88" s="249"/>
      <c r="M88" s="249">
        <f>SUM(M89:M113)</f>
        <v>0</v>
      </c>
      <c r="N88" s="248"/>
      <c r="O88" s="248">
        <f>SUM(O89:O113)</f>
        <v>0</v>
      </c>
      <c r="P88" s="248"/>
      <c r="Q88" s="248">
        <f>SUM(Q89:Q113)</f>
        <v>0</v>
      </c>
      <c r="R88" s="249"/>
      <c r="S88" s="249"/>
      <c r="T88" s="250"/>
      <c r="U88" s="244"/>
      <c r="V88" s="244">
        <f>SUM(V89:V113)</f>
        <v>22.68</v>
      </c>
      <c r="W88" s="244"/>
      <c r="X88" s="244"/>
      <c r="AG88" t="s">
        <v>127</v>
      </c>
    </row>
    <row r="89" spans="1:60" outlineLevel="1" x14ac:dyDescent="0.25">
      <c r="A89" s="252">
        <v>13</v>
      </c>
      <c r="B89" s="253" t="s">
        <v>202</v>
      </c>
      <c r="C89" s="270" t="s">
        <v>203</v>
      </c>
      <c r="D89" s="254" t="s">
        <v>144</v>
      </c>
      <c r="E89" s="255">
        <v>28.518000000000001</v>
      </c>
      <c r="F89" s="256"/>
      <c r="G89" s="257">
        <f>ROUND(E89*F89,2)</f>
        <v>0</v>
      </c>
      <c r="H89" s="256"/>
      <c r="I89" s="257">
        <f>ROUND(E89*H89,2)</f>
        <v>0</v>
      </c>
      <c r="J89" s="256"/>
      <c r="K89" s="257">
        <f>ROUND(E89*J89,2)</f>
        <v>0</v>
      </c>
      <c r="L89" s="257">
        <v>15</v>
      </c>
      <c r="M89" s="257">
        <f>G89*(1+L89/100)</f>
        <v>0</v>
      </c>
      <c r="N89" s="255">
        <v>1.0000000000000001E-5</v>
      </c>
      <c r="O89" s="255">
        <f>ROUND(E89*N89,2)</f>
        <v>0</v>
      </c>
      <c r="P89" s="255">
        <v>0</v>
      </c>
      <c r="Q89" s="255">
        <f>ROUND(E89*P89,2)</f>
        <v>0</v>
      </c>
      <c r="R89" s="257"/>
      <c r="S89" s="257" t="s">
        <v>131</v>
      </c>
      <c r="T89" s="258" t="s">
        <v>131</v>
      </c>
      <c r="U89" s="234">
        <v>0.13</v>
      </c>
      <c r="V89" s="234">
        <f>ROUND(E89*U89,2)</f>
        <v>3.71</v>
      </c>
      <c r="W89" s="234"/>
      <c r="X89" s="234" t="s">
        <v>133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134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/>
      <c r="B90" s="232"/>
      <c r="C90" s="272" t="s">
        <v>137</v>
      </c>
      <c r="D90" s="238"/>
      <c r="E90" s="239"/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138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31"/>
      <c r="B91" s="232"/>
      <c r="C91" s="272" t="s">
        <v>155</v>
      </c>
      <c r="D91" s="238"/>
      <c r="E91" s="239">
        <v>3.1520000000000001</v>
      </c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14"/>
      <c r="Z91" s="214"/>
      <c r="AA91" s="214"/>
      <c r="AB91" s="214"/>
      <c r="AC91" s="214"/>
      <c r="AD91" s="214"/>
      <c r="AE91" s="214"/>
      <c r="AF91" s="214"/>
      <c r="AG91" s="214" t="s">
        <v>138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31"/>
      <c r="B92" s="232"/>
      <c r="C92" s="272" t="s">
        <v>156</v>
      </c>
      <c r="D92" s="238"/>
      <c r="E92" s="239">
        <v>2.5609999999999999</v>
      </c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138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2" t="s">
        <v>157</v>
      </c>
      <c r="D93" s="238"/>
      <c r="E93" s="239">
        <v>2.5609999999999999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138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72" t="s">
        <v>158</v>
      </c>
      <c r="D94" s="238"/>
      <c r="E94" s="239">
        <v>3.1520000000000001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138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2" t="s">
        <v>159</v>
      </c>
      <c r="D95" s="238"/>
      <c r="E95" s="239">
        <v>3.1520000000000001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138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72" t="s">
        <v>204</v>
      </c>
      <c r="D96" s="238"/>
      <c r="E96" s="239">
        <v>3.1680000000000001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138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2" t="s">
        <v>160</v>
      </c>
      <c r="D97" s="238"/>
      <c r="E97" s="239">
        <v>3.1520000000000001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138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3" t="s">
        <v>141</v>
      </c>
      <c r="D98" s="240"/>
      <c r="E98" s="241">
        <v>20.898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138</v>
      </c>
      <c r="AH98" s="214">
        <v>1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2" t="s">
        <v>161</v>
      </c>
      <c r="D99" s="238"/>
      <c r="E99" s="239">
        <v>2.13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138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31"/>
      <c r="B100" s="232"/>
      <c r="C100" s="272" t="s">
        <v>162</v>
      </c>
      <c r="D100" s="238"/>
      <c r="E100" s="239">
        <v>3.36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138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2" t="s">
        <v>163</v>
      </c>
      <c r="D101" s="238"/>
      <c r="E101" s="239">
        <v>2.13</v>
      </c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138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73" t="s">
        <v>141</v>
      </c>
      <c r="D102" s="240"/>
      <c r="E102" s="241">
        <v>7.62</v>
      </c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138</v>
      </c>
      <c r="AH102" s="214">
        <v>1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52">
        <v>14</v>
      </c>
      <c r="B103" s="253" t="s">
        <v>205</v>
      </c>
      <c r="C103" s="270" t="s">
        <v>206</v>
      </c>
      <c r="D103" s="254" t="s">
        <v>144</v>
      </c>
      <c r="E103" s="255">
        <v>61.6</v>
      </c>
      <c r="F103" s="256"/>
      <c r="G103" s="257">
        <f>ROUND(E103*F103,2)</f>
        <v>0</v>
      </c>
      <c r="H103" s="256"/>
      <c r="I103" s="257">
        <f>ROUND(E103*H103,2)</f>
        <v>0</v>
      </c>
      <c r="J103" s="256"/>
      <c r="K103" s="257">
        <f>ROUND(E103*J103,2)</f>
        <v>0</v>
      </c>
      <c r="L103" s="257">
        <v>15</v>
      </c>
      <c r="M103" s="257">
        <f>G103*(1+L103/100)</f>
        <v>0</v>
      </c>
      <c r="N103" s="255">
        <v>4.0000000000000003E-5</v>
      </c>
      <c r="O103" s="255">
        <f>ROUND(E103*N103,2)</f>
        <v>0</v>
      </c>
      <c r="P103" s="255">
        <v>0</v>
      </c>
      <c r="Q103" s="255">
        <f>ROUND(E103*P103,2)</f>
        <v>0</v>
      </c>
      <c r="R103" s="257"/>
      <c r="S103" s="257" t="s">
        <v>131</v>
      </c>
      <c r="T103" s="258" t="s">
        <v>131</v>
      </c>
      <c r="U103" s="234">
        <v>0.308</v>
      </c>
      <c r="V103" s="234">
        <f>ROUND(E103*U103,2)</f>
        <v>18.97</v>
      </c>
      <c r="W103" s="234"/>
      <c r="X103" s="234" t="s">
        <v>133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134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30.5" outlineLevel="1" x14ac:dyDescent="0.25">
      <c r="A104" s="231"/>
      <c r="B104" s="232"/>
      <c r="C104" s="271" t="s">
        <v>207</v>
      </c>
      <c r="D104" s="259"/>
      <c r="E104" s="259"/>
      <c r="F104" s="259"/>
      <c r="G104" s="259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136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60" t="str">
        <f>C104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/>
      <c r="B105" s="232"/>
      <c r="C105" s="272" t="s">
        <v>137</v>
      </c>
      <c r="D105" s="238"/>
      <c r="E105" s="239"/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138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31"/>
      <c r="B106" s="232"/>
      <c r="C106" s="272" t="s">
        <v>193</v>
      </c>
      <c r="D106" s="238"/>
      <c r="E106" s="239">
        <v>12.6</v>
      </c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138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1"/>
      <c r="B107" s="232"/>
      <c r="C107" s="272" t="s">
        <v>208</v>
      </c>
      <c r="D107" s="238"/>
      <c r="E107" s="239">
        <v>1</v>
      </c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138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2" t="s">
        <v>209</v>
      </c>
      <c r="D108" s="238"/>
      <c r="E108" s="239">
        <v>2.6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138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31"/>
      <c r="B109" s="232"/>
      <c r="C109" s="272" t="s">
        <v>210</v>
      </c>
      <c r="D109" s="238"/>
      <c r="E109" s="239">
        <v>14.9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138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31"/>
      <c r="B110" s="232"/>
      <c r="C110" s="272" t="s">
        <v>211</v>
      </c>
      <c r="D110" s="238"/>
      <c r="E110" s="239">
        <v>17.8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138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31"/>
      <c r="B111" s="232"/>
      <c r="C111" s="272" t="s">
        <v>212</v>
      </c>
      <c r="D111" s="238"/>
      <c r="E111" s="239">
        <v>10.1</v>
      </c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138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31"/>
      <c r="B112" s="232"/>
      <c r="C112" s="272" t="s">
        <v>213</v>
      </c>
      <c r="D112" s="238"/>
      <c r="E112" s="239">
        <v>2.6</v>
      </c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138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31"/>
      <c r="B113" s="232"/>
      <c r="C113" s="273" t="s">
        <v>141</v>
      </c>
      <c r="D113" s="240"/>
      <c r="E113" s="241">
        <v>61.6</v>
      </c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138</v>
      </c>
      <c r="AH113" s="214">
        <v>1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13" x14ac:dyDescent="0.25">
      <c r="A114" s="245" t="s">
        <v>126</v>
      </c>
      <c r="B114" s="246" t="s">
        <v>78</v>
      </c>
      <c r="C114" s="269" t="s">
        <v>79</v>
      </c>
      <c r="D114" s="247"/>
      <c r="E114" s="248"/>
      <c r="F114" s="249"/>
      <c r="G114" s="249">
        <f>SUMIF(AG115:AG127,"&lt;&gt;NOR",G115:G127)</f>
        <v>0</v>
      </c>
      <c r="H114" s="249"/>
      <c r="I114" s="249">
        <f>SUM(I115:I127)</f>
        <v>0</v>
      </c>
      <c r="J114" s="249"/>
      <c r="K114" s="249">
        <f>SUM(K115:K127)</f>
        <v>0</v>
      </c>
      <c r="L114" s="249"/>
      <c r="M114" s="249">
        <f>SUM(M115:M127)</f>
        <v>0</v>
      </c>
      <c r="N114" s="248"/>
      <c r="O114" s="248">
        <f>SUM(O115:O127)</f>
        <v>0</v>
      </c>
      <c r="P114" s="248"/>
      <c r="Q114" s="248">
        <f>SUM(Q115:Q127)</f>
        <v>0.42000000000000004</v>
      </c>
      <c r="R114" s="249"/>
      <c r="S114" s="249"/>
      <c r="T114" s="250"/>
      <c r="U114" s="244"/>
      <c r="V114" s="244">
        <f>SUM(V115:V127)</f>
        <v>6.6199999999999992</v>
      </c>
      <c r="W114" s="244"/>
      <c r="X114" s="244"/>
      <c r="AG114" t="s">
        <v>127</v>
      </c>
    </row>
    <row r="115" spans="1:60" outlineLevel="1" x14ac:dyDescent="0.25">
      <c r="A115" s="252">
        <v>15</v>
      </c>
      <c r="B115" s="253" t="s">
        <v>214</v>
      </c>
      <c r="C115" s="270" t="s">
        <v>215</v>
      </c>
      <c r="D115" s="254" t="s">
        <v>144</v>
      </c>
      <c r="E115" s="255">
        <v>1.89</v>
      </c>
      <c r="F115" s="256"/>
      <c r="G115" s="257">
        <f>ROUND(E115*F115,2)</f>
        <v>0</v>
      </c>
      <c r="H115" s="256"/>
      <c r="I115" s="257">
        <f>ROUND(E115*H115,2)</f>
        <v>0</v>
      </c>
      <c r="J115" s="256"/>
      <c r="K115" s="257">
        <f>ROUND(E115*J115,2)</f>
        <v>0</v>
      </c>
      <c r="L115" s="257">
        <v>15</v>
      </c>
      <c r="M115" s="257">
        <f>G115*(1+L115/100)</f>
        <v>0</v>
      </c>
      <c r="N115" s="255">
        <v>1.17E-3</v>
      </c>
      <c r="O115" s="255">
        <f>ROUND(E115*N115,2)</f>
        <v>0</v>
      </c>
      <c r="P115" s="255">
        <v>7.5999999999999998E-2</v>
      </c>
      <c r="Q115" s="255">
        <f>ROUND(E115*P115,2)</f>
        <v>0.14000000000000001</v>
      </c>
      <c r="R115" s="257"/>
      <c r="S115" s="257" t="s">
        <v>131</v>
      </c>
      <c r="T115" s="258" t="s">
        <v>131</v>
      </c>
      <c r="U115" s="234">
        <v>0.93899999999999995</v>
      </c>
      <c r="V115" s="234">
        <f>ROUND(E115*U115,2)</f>
        <v>1.77</v>
      </c>
      <c r="W115" s="234"/>
      <c r="X115" s="234" t="s">
        <v>133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134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31"/>
      <c r="B116" s="232"/>
      <c r="C116" s="272" t="s">
        <v>137</v>
      </c>
      <c r="D116" s="238"/>
      <c r="E116" s="239"/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138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31"/>
      <c r="B117" s="232"/>
      <c r="C117" s="272" t="s">
        <v>145</v>
      </c>
      <c r="D117" s="238"/>
      <c r="E117" s="239">
        <v>1.89</v>
      </c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138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31"/>
      <c r="B118" s="232"/>
      <c r="C118" s="273" t="s">
        <v>141</v>
      </c>
      <c r="D118" s="240"/>
      <c r="E118" s="241">
        <v>1.89</v>
      </c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138</v>
      </c>
      <c r="AH118" s="214">
        <v>1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52">
        <v>16</v>
      </c>
      <c r="B119" s="253" t="s">
        <v>216</v>
      </c>
      <c r="C119" s="270" t="s">
        <v>217</v>
      </c>
      <c r="D119" s="254" t="s">
        <v>144</v>
      </c>
      <c r="E119" s="255">
        <v>12.6</v>
      </c>
      <c r="F119" s="256"/>
      <c r="G119" s="257">
        <f>ROUND(E119*F119,2)</f>
        <v>0</v>
      </c>
      <c r="H119" s="256"/>
      <c r="I119" s="257">
        <f>ROUND(E119*H119,2)</f>
        <v>0</v>
      </c>
      <c r="J119" s="256"/>
      <c r="K119" s="257">
        <f>ROUND(E119*J119,2)</f>
        <v>0</v>
      </c>
      <c r="L119" s="257">
        <v>15</v>
      </c>
      <c r="M119" s="257">
        <f>G119*(1+L119/100)</f>
        <v>0</v>
      </c>
      <c r="N119" s="255">
        <v>0</v>
      </c>
      <c r="O119" s="255">
        <f>ROUND(E119*N119,2)</f>
        <v>0</v>
      </c>
      <c r="P119" s="255">
        <v>1.26E-2</v>
      </c>
      <c r="Q119" s="255">
        <f>ROUND(E119*P119,2)</f>
        <v>0.16</v>
      </c>
      <c r="R119" s="257"/>
      <c r="S119" s="257" t="s">
        <v>131</v>
      </c>
      <c r="T119" s="258" t="s">
        <v>131</v>
      </c>
      <c r="U119" s="234">
        <v>0.33</v>
      </c>
      <c r="V119" s="234">
        <f>ROUND(E119*U119,2)</f>
        <v>4.16</v>
      </c>
      <c r="W119" s="234"/>
      <c r="X119" s="234" t="s">
        <v>133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134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31"/>
      <c r="B120" s="232"/>
      <c r="C120" s="272" t="s">
        <v>137</v>
      </c>
      <c r="D120" s="238"/>
      <c r="E120" s="239"/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138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31"/>
      <c r="B121" s="232"/>
      <c r="C121" s="272" t="s">
        <v>193</v>
      </c>
      <c r="D121" s="238"/>
      <c r="E121" s="239">
        <v>12.6</v>
      </c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138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31"/>
      <c r="B122" s="232"/>
      <c r="C122" s="273" t="s">
        <v>141</v>
      </c>
      <c r="D122" s="240"/>
      <c r="E122" s="241">
        <v>12.6</v>
      </c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138</v>
      </c>
      <c r="AH122" s="214">
        <v>1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52">
        <v>17</v>
      </c>
      <c r="B123" s="253" t="s">
        <v>218</v>
      </c>
      <c r="C123" s="270" t="s">
        <v>219</v>
      </c>
      <c r="D123" s="254" t="s">
        <v>144</v>
      </c>
      <c r="E123" s="255">
        <v>2.64</v>
      </c>
      <c r="F123" s="256"/>
      <c r="G123" s="257">
        <f>ROUND(E123*F123,2)</f>
        <v>0</v>
      </c>
      <c r="H123" s="256"/>
      <c r="I123" s="257">
        <f>ROUND(E123*H123,2)</f>
        <v>0</v>
      </c>
      <c r="J123" s="256"/>
      <c r="K123" s="257">
        <f>ROUND(E123*J123,2)</f>
        <v>0</v>
      </c>
      <c r="L123" s="257">
        <v>15</v>
      </c>
      <c r="M123" s="257">
        <f>G123*(1+L123/100)</f>
        <v>0</v>
      </c>
      <c r="N123" s="255">
        <v>0</v>
      </c>
      <c r="O123" s="255">
        <f>ROUND(E123*N123,2)</f>
        <v>0</v>
      </c>
      <c r="P123" s="255">
        <v>4.5999999999999999E-2</v>
      </c>
      <c r="Q123" s="255">
        <f>ROUND(E123*P123,2)</f>
        <v>0.12</v>
      </c>
      <c r="R123" s="257"/>
      <c r="S123" s="257" t="s">
        <v>131</v>
      </c>
      <c r="T123" s="258" t="s">
        <v>131</v>
      </c>
      <c r="U123" s="234">
        <v>0.26</v>
      </c>
      <c r="V123" s="234">
        <f>ROUND(E123*U123,2)</f>
        <v>0.69</v>
      </c>
      <c r="W123" s="234"/>
      <c r="X123" s="234" t="s">
        <v>133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134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1"/>
      <c r="B124" s="232"/>
      <c r="C124" s="272" t="s">
        <v>137</v>
      </c>
      <c r="D124" s="238"/>
      <c r="E124" s="239"/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138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31"/>
      <c r="B125" s="232"/>
      <c r="C125" s="272" t="s">
        <v>183</v>
      </c>
      <c r="D125" s="238"/>
      <c r="E125" s="239"/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138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20" outlineLevel="1" x14ac:dyDescent="0.25">
      <c r="A126" s="231"/>
      <c r="B126" s="232"/>
      <c r="C126" s="272" t="s">
        <v>220</v>
      </c>
      <c r="D126" s="238"/>
      <c r="E126" s="239">
        <v>2.64</v>
      </c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138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31"/>
      <c r="B127" s="232"/>
      <c r="C127" s="273" t="s">
        <v>141</v>
      </c>
      <c r="D127" s="240"/>
      <c r="E127" s="241">
        <v>2.64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138</v>
      </c>
      <c r="AH127" s="214">
        <v>1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13" x14ac:dyDescent="0.25">
      <c r="A128" s="245" t="s">
        <v>126</v>
      </c>
      <c r="B128" s="246" t="s">
        <v>80</v>
      </c>
      <c r="C128" s="269" t="s">
        <v>81</v>
      </c>
      <c r="D128" s="247"/>
      <c r="E128" s="248"/>
      <c r="F128" s="249"/>
      <c r="G128" s="249">
        <f>SUMIF(AG129:AG129,"&lt;&gt;NOR",G129:G129)</f>
        <v>0</v>
      </c>
      <c r="H128" s="249"/>
      <c r="I128" s="249">
        <f>SUM(I129:I129)</f>
        <v>0</v>
      </c>
      <c r="J128" s="249"/>
      <c r="K128" s="249">
        <f>SUM(K129:K129)</f>
        <v>0</v>
      </c>
      <c r="L128" s="249"/>
      <c r="M128" s="249">
        <f>SUM(M129:M129)</f>
        <v>0</v>
      </c>
      <c r="N128" s="248"/>
      <c r="O128" s="248">
        <f>SUM(O129:O129)</f>
        <v>0</v>
      </c>
      <c r="P128" s="248"/>
      <c r="Q128" s="248">
        <f>SUM(Q129:Q129)</f>
        <v>0</v>
      </c>
      <c r="R128" s="249"/>
      <c r="S128" s="249"/>
      <c r="T128" s="250"/>
      <c r="U128" s="244"/>
      <c r="V128" s="244">
        <f>SUM(V129:V129)</f>
        <v>2.92</v>
      </c>
      <c r="W128" s="244"/>
      <c r="X128" s="244"/>
      <c r="AG128" t="s">
        <v>127</v>
      </c>
    </row>
    <row r="129" spans="1:60" outlineLevel="1" x14ac:dyDescent="0.25">
      <c r="A129" s="261">
        <v>18</v>
      </c>
      <c r="B129" s="262" t="s">
        <v>221</v>
      </c>
      <c r="C129" s="274" t="s">
        <v>222</v>
      </c>
      <c r="D129" s="263" t="s">
        <v>223</v>
      </c>
      <c r="E129" s="264">
        <v>1.3889800000000001</v>
      </c>
      <c r="F129" s="265"/>
      <c r="G129" s="266">
        <f>ROUND(E129*F129,2)</f>
        <v>0</v>
      </c>
      <c r="H129" s="265"/>
      <c r="I129" s="266">
        <f>ROUND(E129*H129,2)</f>
        <v>0</v>
      </c>
      <c r="J129" s="265"/>
      <c r="K129" s="266">
        <f>ROUND(E129*J129,2)</f>
        <v>0</v>
      </c>
      <c r="L129" s="266">
        <v>15</v>
      </c>
      <c r="M129" s="266">
        <f>G129*(1+L129/100)</f>
        <v>0</v>
      </c>
      <c r="N129" s="264">
        <v>0</v>
      </c>
      <c r="O129" s="264">
        <f>ROUND(E129*N129,2)</f>
        <v>0</v>
      </c>
      <c r="P129" s="264">
        <v>0</v>
      </c>
      <c r="Q129" s="264">
        <f>ROUND(E129*P129,2)</f>
        <v>0</v>
      </c>
      <c r="R129" s="266"/>
      <c r="S129" s="266" t="s">
        <v>131</v>
      </c>
      <c r="T129" s="267" t="s">
        <v>131</v>
      </c>
      <c r="U129" s="234">
        <v>2.1</v>
      </c>
      <c r="V129" s="234">
        <f>ROUND(E129*U129,2)</f>
        <v>2.92</v>
      </c>
      <c r="W129" s="234"/>
      <c r="X129" s="234" t="s">
        <v>224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225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13" x14ac:dyDescent="0.25">
      <c r="A130" s="245" t="s">
        <v>126</v>
      </c>
      <c r="B130" s="246" t="s">
        <v>82</v>
      </c>
      <c r="C130" s="269" t="s">
        <v>83</v>
      </c>
      <c r="D130" s="247"/>
      <c r="E130" s="248"/>
      <c r="F130" s="249"/>
      <c r="G130" s="249">
        <f>SUMIF(AG131:AG165,"&lt;&gt;NOR",G131:G165)</f>
        <v>0</v>
      </c>
      <c r="H130" s="249"/>
      <c r="I130" s="249">
        <f>SUM(I131:I165)</f>
        <v>0</v>
      </c>
      <c r="J130" s="249"/>
      <c r="K130" s="249">
        <f>SUM(K131:K165)</f>
        <v>0</v>
      </c>
      <c r="L130" s="249"/>
      <c r="M130" s="249">
        <f>SUM(M131:M165)</f>
        <v>0</v>
      </c>
      <c r="N130" s="248"/>
      <c r="O130" s="248">
        <f>SUM(O131:O165)</f>
        <v>0</v>
      </c>
      <c r="P130" s="248"/>
      <c r="Q130" s="248">
        <f>SUM(Q131:Q165)</f>
        <v>0.19</v>
      </c>
      <c r="R130" s="249"/>
      <c r="S130" s="249"/>
      <c r="T130" s="250"/>
      <c r="U130" s="244"/>
      <c r="V130" s="244">
        <f>SUM(V131:V165)</f>
        <v>3.01</v>
      </c>
      <c r="W130" s="244"/>
      <c r="X130" s="244"/>
      <c r="AG130" t="s">
        <v>127</v>
      </c>
    </row>
    <row r="131" spans="1:60" outlineLevel="1" x14ac:dyDescent="0.25">
      <c r="A131" s="252">
        <v>19</v>
      </c>
      <c r="B131" s="253" t="s">
        <v>226</v>
      </c>
      <c r="C131" s="270" t="s">
        <v>227</v>
      </c>
      <c r="D131" s="254" t="s">
        <v>166</v>
      </c>
      <c r="E131" s="255">
        <v>6</v>
      </c>
      <c r="F131" s="256"/>
      <c r="G131" s="257">
        <f>ROUND(E131*F131,2)</f>
        <v>0</v>
      </c>
      <c r="H131" s="256"/>
      <c r="I131" s="257">
        <f>ROUND(E131*H131,2)</f>
        <v>0</v>
      </c>
      <c r="J131" s="256"/>
      <c r="K131" s="257">
        <f>ROUND(E131*J131,2)</f>
        <v>0</v>
      </c>
      <c r="L131" s="257">
        <v>15</v>
      </c>
      <c r="M131" s="257">
        <f>G131*(1+L131/100)</f>
        <v>0</v>
      </c>
      <c r="N131" s="255">
        <v>0</v>
      </c>
      <c r="O131" s="255">
        <f>ROUND(E131*N131,2)</f>
        <v>0</v>
      </c>
      <c r="P131" s="255">
        <v>1.8E-3</v>
      </c>
      <c r="Q131" s="255">
        <f>ROUND(E131*P131,2)</f>
        <v>0.01</v>
      </c>
      <c r="R131" s="257"/>
      <c r="S131" s="257" t="s">
        <v>131</v>
      </c>
      <c r="T131" s="258" t="s">
        <v>131</v>
      </c>
      <c r="U131" s="234">
        <v>0.11</v>
      </c>
      <c r="V131" s="234">
        <f>ROUND(E131*U131,2)</f>
        <v>0.66</v>
      </c>
      <c r="W131" s="234"/>
      <c r="X131" s="234" t="s">
        <v>133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134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31"/>
      <c r="B132" s="232"/>
      <c r="C132" s="272" t="s">
        <v>137</v>
      </c>
      <c r="D132" s="238"/>
      <c r="E132" s="239"/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138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31"/>
      <c r="B133" s="232"/>
      <c r="C133" s="272" t="s">
        <v>228</v>
      </c>
      <c r="D133" s="238"/>
      <c r="E133" s="239">
        <v>1</v>
      </c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138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31"/>
      <c r="B134" s="232"/>
      <c r="C134" s="272" t="s">
        <v>229</v>
      </c>
      <c r="D134" s="238"/>
      <c r="E134" s="239">
        <v>1</v>
      </c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138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31"/>
      <c r="B135" s="232"/>
      <c r="C135" s="272" t="s">
        <v>230</v>
      </c>
      <c r="D135" s="238"/>
      <c r="E135" s="239">
        <v>1</v>
      </c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138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31"/>
      <c r="B136" s="232"/>
      <c r="C136" s="272" t="s">
        <v>231</v>
      </c>
      <c r="D136" s="238"/>
      <c r="E136" s="239">
        <v>1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138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31"/>
      <c r="B137" s="232"/>
      <c r="C137" s="272" t="s">
        <v>232</v>
      </c>
      <c r="D137" s="238"/>
      <c r="E137" s="239">
        <v>1</v>
      </c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138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31"/>
      <c r="B138" s="232"/>
      <c r="C138" s="272" t="s">
        <v>233</v>
      </c>
      <c r="D138" s="238"/>
      <c r="E138" s="239">
        <v>1</v>
      </c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138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31"/>
      <c r="B139" s="232"/>
      <c r="C139" s="273" t="s">
        <v>141</v>
      </c>
      <c r="D139" s="240"/>
      <c r="E139" s="241">
        <v>6</v>
      </c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138</v>
      </c>
      <c r="AH139" s="214">
        <v>1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52">
        <v>20</v>
      </c>
      <c r="B140" s="253" t="s">
        <v>234</v>
      </c>
      <c r="C140" s="270" t="s">
        <v>235</v>
      </c>
      <c r="D140" s="254" t="s">
        <v>166</v>
      </c>
      <c r="E140" s="255">
        <v>6</v>
      </c>
      <c r="F140" s="256"/>
      <c r="G140" s="257">
        <f>ROUND(E140*F140,2)</f>
        <v>0</v>
      </c>
      <c r="H140" s="256"/>
      <c r="I140" s="257">
        <f>ROUND(E140*H140,2)</f>
        <v>0</v>
      </c>
      <c r="J140" s="256"/>
      <c r="K140" s="257">
        <f>ROUND(E140*J140,2)</f>
        <v>0</v>
      </c>
      <c r="L140" s="257">
        <v>15</v>
      </c>
      <c r="M140" s="257">
        <f>G140*(1+L140/100)</f>
        <v>0</v>
      </c>
      <c r="N140" s="255">
        <v>1.0000000000000001E-5</v>
      </c>
      <c r="O140" s="255">
        <f>ROUND(E140*N140,2)</f>
        <v>0</v>
      </c>
      <c r="P140" s="255">
        <v>0</v>
      </c>
      <c r="Q140" s="255">
        <f>ROUND(E140*P140,2)</f>
        <v>0</v>
      </c>
      <c r="R140" s="257"/>
      <c r="S140" s="257" t="s">
        <v>131</v>
      </c>
      <c r="T140" s="258" t="s">
        <v>131</v>
      </c>
      <c r="U140" s="234">
        <v>0.26</v>
      </c>
      <c r="V140" s="234">
        <f>ROUND(E140*U140,2)</f>
        <v>1.56</v>
      </c>
      <c r="W140" s="234"/>
      <c r="X140" s="234" t="s">
        <v>133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134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31"/>
      <c r="B141" s="232"/>
      <c r="C141" s="272" t="s">
        <v>137</v>
      </c>
      <c r="D141" s="238"/>
      <c r="E141" s="239"/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138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31"/>
      <c r="B142" s="232"/>
      <c r="C142" s="272" t="s">
        <v>228</v>
      </c>
      <c r="D142" s="238"/>
      <c r="E142" s="239">
        <v>1</v>
      </c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138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31"/>
      <c r="B143" s="232"/>
      <c r="C143" s="272" t="s">
        <v>229</v>
      </c>
      <c r="D143" s="238"/>
      <c r="E143" s="239">
        <v>1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138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31"/>
      <c r="B144" s="232"/>
      <c r="C144" s="272" t="s">
        <v>230</v>
      </c>
      <c r="D144" s="238"/>
      <c r="E144" s="239">
        <v>1</v>
      </c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138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31"/>
      <c r="B145" s="232"/>
      <c r="C145" s="272" t="s">
        <v>231</v>
      </c>
      <c r="D145" s="238"/>
      <c r="E145" s="239">
        <v>1</v>
      </c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138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31"/>
      <c r="B146" s="232"/>
      <c r="C146" s="272" t="s">
        <v>232</v>
      </c>
      <c r="D146" s="238"/>
      <c r="E146" s="239">
        <v>1</v>
      </c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138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31"/>
      <c r="B147" s="232"/>
      <c r="C147" s="272" t="s">
        <v>233</v>
      </c>
      <c r="D147" s="238"/>
      <c r="E147" s="239">
        <v>1</v>
      </c>
      <c r="F147" s="234"/>
      <c r="G147" s="234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138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31"/>
      <c r="B148" s="232"/>
      <c r="C148" s="273" t="s">
        <v>141</v>
      </c>
      <c r="D148" s="240"/>
      <c r="E148" s="241">
        <v>6</v>
      </c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138</v>
      </c>
      <c r="AH148" s="214">
        <v>1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52">
        <v>21</v>
      </c>
      <c r="B149" s="253" t="s">
        <v>236</v>
      </c>
      <c r="C149" s="270" t="s">
        <v>237</v>
      </c>
      <c r="D149" s="254" t="s">
        <v>166</v>
      </c>
      <c r="E149" s="255">
        <v>2</v>
      </c>
      <c r="F149" s="256"/>
      <c r="G149" s="257">
        <f>ROUND(E149*F149,2)</f>
        <v>0</v>
      </c>
      <c r="H149" s="256"/>
      <c r="I149" s="257">
        <f>ROUND(E149*H149,2)</f>
        <v>0</v>
      </c>
      <c r="J149" s="256"/>
      <c r="K149" s="257">
        <f>ROUND(E149*J149,2)</f>
        <v>0</v>
      </c>
      <c r="L149" s="257">
        <v>15</v>
      </c>
      <c r="M149" s="257">
        <f>G149*(1+L149/100)</f>
        <v>0</v>
      </c>
      <c r="N149" s="255">
        <v>9.6000000000000002E-4</v>
      </c>
      <c r="O149" s="255">
        <f>ROUND(E149*N149,2)</f>
        <v>0</v>
      </c>
      <c r="P149" s="255">
        <v>0</v>
      </c>
      <c r="Q149" s="255">
        <f>ROUND(E149*P149,2)</f>
        <v>0</v>
      </c>
      <c r="R149" s="257"/>
      <c r="S149" s="257" t="s">
        <v>149</v>
      </c>
      <c r="T149" s="258" t="s">
        <v>150</v>
      </c>
      <c r="U149" s="234">
        <v>0</v>
      </c>
      <c r="V149" s="234">
        <f>ROUND(E149*U149,2)</f>
        <v>0</v>
      </c>
      <c r="W149" s="234"/>
      <c r="X149" s="234" t="s">
        <v>238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239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31"/>
      <c r="B150" s="232"/>
      <c r="C150" s="272" t="s">
        <v>137</v>
      </c>
      <c r="D150" s="238"/>
      <c r="E150" s="239"/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138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31"/>
      <c r="B151" s="232"/>
      <c r="C151" s="272" t="s">
        <v>229</v>
      </c>
      <c r="D151" s="238"/>
      <c r="E151" s="239">
        <v>1</v>
      </c>
      <c r="F151" s="234"/>
      <c r="G151" s="234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138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31"/>
      <c r="B152" s="232"/>
      <c r="C152" s="272" t="s">
        <v>230</v>
      </c>
      <c r="D152" s="238"/>
      <c r="E152" s="239">
        <v>1</v>
      </c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138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3" t="s">
        <v>141</v>
      </c>
      <c r="D153" s="240"/>
      <c r="E153" s="241">
        <v>2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138</v>
      </c>
      <c r="AH153" s="214">
        <v>1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52">
        <v>22</v>
      </c>
      <c r="B154" s="253" t="s">
        <v>240</v>
      </c>
      <c r="C154" s="270" t="s">
        <v>241</v>
      </c>
      <c r="D154" s="254" t="s">
        <v>166</v>
      </c>
      <c r="E154" s="255">
        <v>4</v>
      </c>
      <c r="F154" s="256"/>
      <c r="G154" s="257">
        <f>ROUND(E154*F154,2)</f>
        <v>0</v>
      </c>
      <c r="H154" s="256"/>
      <c r="I154" s="257">
        <f>ROUND(E154*H154,2)</f>
        <v>0</v>
      </c>
      <c r="J154" s="256"/>
      <c r="K154" s="257">
        <f>ROUND(E154*J154,2)</f>
        <v>0</v>
      </c>
      <c r="L154" s="257">
        <v>15</v>
      </c>
      <c r="M154" s="257">
        <f>G154*(1+L154/100)</f>
        <v>0</v>
      </c>
      <c r="N154" s="255">
        <v>1.07E-3</v>
      </c>
      <c r="O154" s="255">
        <f>ROUND(E154*N154,2)</f>
        <v>0</v>
      </c>
      <c r="P154" s="255">
        <v>0</v>
      </c>
      <c r="Q154" s="255">
        <f>ROUND(E154*P154,2)</f>
        <v>0</v>
      </c>
      <c r="R154" s="257" t="s">
        <v>242</v>
      </c>
      <c r="S154" s="257" t="s">
        <v>131</v>
      </c>
      <c r="T154" s="258" t="s">
        <v>131</v>
      </c>
      <c r="U154" s="234">
        <v>0</v>
      </c>
      <c r="V154" s="234">
        <f>ROUND(E154*U154,2)</f>
        <v>0</v>
      </c>
      <c r="W154" s="234"/>
      <c r="X154" s="234" t="s">
        <v>238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239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31"/>
      <c r="B155" s="232"/>
      <c r="C155" s="272" t="s">
        <v>137</v>
      </c>
      <c r="D155" s="238"/>
      <c r="E155" s="239"/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138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31"/>
      <c r="B156" s="232"/>
      <c r="C156" s="272" t="s">
        <v>228</v>
      </c>
      <c r="D156" s="238"/>
      <c r="E156" s="239">
        <v>1</v>
      </c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138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2" t="s">
        <v>231</v>
      </c>
      <c r="D157" s="238"/>
      <c r="E157" s="239">
        <v>1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138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31"/>
      <c r="B158" s="232"/>
      <c r="C158" s="272" t="s">
        <v>232</v>
      </c>
      <c r="D158" s="238"/>
      <c r="E158" s="239">
        <v>1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138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31"/>
      <c r="B159" s="232"/>
      <c r="C159" s="272" t="s">
        <v>233</v>
      </c>
      <c r="D159" s="238"/>
      <c r="E159" s="239">
        <v>1</v>
      </c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138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31"/>
      <c r="B160" s="232"/>
      <c r="C160" s="273" t="s">
        <v>141</v>
      </c>
      <c r="D160" s="240"/>
      <c r="E160" s="241">
        <v>4</v>
      </c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138</v>
      </c>
      <c r="AH160" s="214">
        <v>1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52">
        <v>23</v>
      </c>
      <c r="B161" s="253" t="s">
        <v>243</v>
      </c>
      <c r="C161" s="270" t="s">
        <v>244</v>
      </c>
      <c r="D161" s="254" t="s">
        <v>166</v>
      </c>
      <c r="E161" s="255">
        <v>2</v>
      </c>
      <c r="F161" s="256"/>
      <c r="G161" s="257">
        <f>ROUND(E161*F161,2)</f>
        <v>0</v>
      </c>
      <c r="H161" s="256"/>
      <c r="I161" s="257">
        <f>ROUND(E161*H161,2)</f>
        <v>0</v>
      </c>
      <c r="J161" s="256"/>
      <c r="K161" s="257">
        <f>ROUND(E161*J161,2)</f>
        <v>0</v>
      </c>
      <c r="L161" s="257">
        <v>15</v>
      </c>
      <c r="M161" s="257">
        <f>G161*(1+L161/100)</f>
        <v>0</v>
      </c>
      <c r="N161" s="255">
        <v>0</v>
      </c>
      <c r="O161" s="255">
        <f>ROUND(E161*N161,2)</f>
        <v>0</v>
      </c>
      <c r="P161" s="255">
        <v>8.8099999999999998E-2</v>
      </c>
      <c r="Q161" s="255">
        <f>ROUND(E161*P161,2)</f>
        <v>0.18</v>
      </c>
      <c r="R161" s="257"/>
      <c r="S161" s="257" t="s">
        <v>131</v>
      </c>
      <c r="T161" s="258" t="s">
        <v>131</v>
      </c>
      <c r="U161" s="234">
        <v>0.39</v>
      </c>
      <c r="V161" s="234">
        <f>ROUND(E161*U161,2)</f>
        <v>0.78</v>
      </c>
      <c r="W161" s="234"/>
      <c r="X161" s="234" t="s">
        <v>133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134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31"/>
      <c r="B162" s="232"/>
      <c r="C162" s="272" t="s">
        <v>137</v>
      </c>
      <c r="D162" s="238"/>
      <c r="E162" s="239"/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138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31"/>
      <c r="B163" s="232"/>
      <c r="C163" s="272" t="s">
        <v>245</v>
      </c>
      <c r="D163" s="238"/>
      <c r="E163" s="239">
        <v>2</v>
      </c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138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31"/>
      <c r="B164" s="232"/>
      <c r="C164" s="273" t="s">
        <v>141</v>
      </c>
      <c r="D164" s="240"/>
      <c r="E164" s="241">
        <v>2</v>
      </c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138</v>
      </c>
      <c r="AH164" s="214">
        <v>1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61">
        <v>24</v>
      </c>
      <c r="B165" s="262" t="s">
        <v>246</v>
      </c>
      <c r="C165" s="274" t="s">
        <v>247</v>
      </c>
      <c r="D165" s="263" t="s">
        <v>223</v>
      </c>
      <c r="E165" s="264">
        <v>6.2599999999999999E-3</v>
      </c>
      <c r="F165" s="265"/>
      <c r="G165" s="266">
        <f>ROUND(E165*F165,2)</f>
        <v>0</v>
      </c>
      <c r="H165" s="265"/>
      <c r="I165" s="266">
        <f>ROUND(E165*H165,2)</f>
        <v>0</v>
      </c>
      <c r="J165" s="265"/>
      <c r="K165" s="266">
        <f>ROUND(E165*J165,2)</f>
        <v>0</v>
      </c>
      <c r="L165" s="266">
        <v>15</v>
      </c>
      <c r="M165" s="266">
        <f>G165*(1+L165/100)</f>
        <v>0</v>
      </c>
      <c r="N165" s="264">
        <v>0</v>
      </c>
      <c r="O165" s="264">
        <f>ROUND(E165*N165,2)</f>
        <v>0</v>
      </c>
      <c r="P165" s="264">
        <v>0</v>
      </c>
      <c r="Q165" s="264">
        <f>ROUND(E165*P165,2)</f>
        <v>0</v>
      </c>
      <c r="R165" s="266"/>
      <c r="S165" s="266" t="s">
        <v>131</v>
      </c>
      <c r="T165" s="267" t="s">
        <v>131</v>
      </c>
      <c r="U165" s="234">
        <v>2.2549999999999999</v>
      </c>
      <c r="V165" s="234">
        <f>ROUND(E165*U165,2)</f>
        <v>0.01</v>
      </c>
      <c r="W165" s="234"/>
      <c r="X165" s="234" t="s">
        <v>224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225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ht="13" x14ac:dyDescent="0.25">
      <c r="A166" s="245" t="s">
        <v>126</v>
      </c>
      <c r="B166" s="246" t="s">
        <v>84</v>
      </c>
      <c r="C166" s="269" t="s">
        <v>85</v>
      </c>
      <c r="D166" s="247"/>
      <c r="E166" s="248"/>
      <c r="F166" s="249"/>
      <c r="G166" s="249">
        <f>SUMIF(AG167:AG198,"&lt;&gt;NOR",G167:G198)</f>
        <v>0</v>
      </c>
      <c r="H166" s="249"/>
      <c r="I166" s="249">
        <f>SUM(I167:I198)</f>
        <v>0</v>
      </c>
      <c r="J166" s="249"/>
      <c r="K166" s="249">
        <f>SUM(K167:K198)</f>
        <v>0</v>
      </c>
      <c r="L166" s="249"/>
      <c r="M166" s="249">
        <f>SUM(M167:M198)</f>
        <v>0</v>
      </c>
      <c r="N166" s="248"/>
      <c r="O166" s="248">
        <f>SUM(O167:O198)</f>
        <v>0.04</v>
      </c>
      <c r="P166" s="248"/>
      <c r="Q166" s="248">
        <f>SUM(Q167:Q198)</f>
        <v>0.02</v>
      </c>
      <c r="R166" s="249"/>
      <c r="S166" s="249"/>
      <c r="T166" s="250"/>
      <c r="U166" s="244"/>
      <c r="V166" s="244">
        <f>SUM(V167:V198)</f>
        <v>20.36</v>
      </c>
      <c r="W166" s="244"/>
      <c r="X166" s="244"/>
      <c r="AG166" t="s">
        <v>127</v>
      </c>
    </row>
    <row r="167" spans="1:60" outlineLevel="1" x14ac:dyDescent="0.25">
      <c r="A167" s="252">
        <v>25</v>
      </c>
      <c r="B167" s="253" t="s">
        <v>248</v>
      </c>
      <c r="C167" s="270" t="s">
        <v>249</v>
      </c>
      <c r="D167" s="254" t="s">
        <v>130</v>
      </c>
      <c r="E167" s="255">
        <v>15.86</v>
      </c>
      <c r="F167" s="256"/>
      <c r="G167" s="257">
        <f>ROUND(E167*F167,2)</f>
        <v>0</v>
      </c>
      <c r="H167" s="256"/>
      <c r="I167" s="257">
        <f>ROUND(E167*H167,2)</f>
        <v>0</v>
      </c>
      <c r="J167" s="256"/>
      <c r="K167" s="257">
        <f>ROUND(E167*J167,2)</f>
        <v>0</v>
      </c>
      <c r="L167" s="257">
        <v>15</v>
      </c>
      <c r="M167" s="257">
        <f>G167*(1+L167/100)</f>
        <v>0</v>
      </c>
      <c r="N167" s="255">
        <v>0</v>
      </c>
      <c r="O167" s="255">
        <f>ROUND(E167*N167,2)</f>
        <v>0</v>
      </c>
      <c r="P167" s="255">
        <v>1E-3</v>
      </c>
      <c r="Q167" s="255">
        <f>ROUND(E167*P167,2)</f>
        <v>0.02</v>
      </c>
      <c r="R167" s="257"/>
      <c r="S167" s="257" t="s">
        <v>131</v>
      </c>
      <c r="T167" s="258" t="s">
        <v>131</v>
      </c>
      <c r="U167" s="234">
        <v>0.03</v>
      </c>
      <c r="V167" s="234">
        <f>ROUND(E167*U167,2)</f>
        <v>0.48</v>
      </c>
      <c r="W167" s="234"/>
      <c r="X167" s="234" t="s">
        <v>133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134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31"/>
      <c r="B168" s="232"/>
      <c r="C168" s="272" t="s">
        <v>137</v>
      </c>
      <c r="D168" s="238"/>
      <c r="E168" s="239"/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138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2" t="s">
        <v>250</v>
      </c>
      <c r="D169" s="238"/>
      <c r="E169" s="239">
        <v>15.86</v>
      </c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138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3" t="s">
        <v>141</v>
      </c>
      <c r="D170" s="240"/>
      <c r="E170" s="241">
        <v>15.86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138</v>
      </c>
      <c r="AH170" s="214">
        <v>1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52">
        <v>26</v>
      </c>
      <c r="B171" s="253" t="s">
        <v>251</v>
      </c>
      <c r="C171" s="270" t="s">
        <v>252</v>
      </c>
      <c r="D171" s="254" t="s">
        <v>144</v>
      </c>
      <c r="E171" s="255">
        <v>14.9</v>
      </c>
      <c r="F171" s="256"/>
      <c r="G171" s="257">
        <f>ROUND(E171*F171,2)</f>
        <v>0</v>
      </c>
      <c r="H171" s="256"/>
      <c r="I171" s="257">
        <f>ROUND(E171*H171,2)</f>
        <v>0</v>
      </c>
      <c r="J171" s="256"/>
      <c r="K171" s="257">
        <f>ROUND(E171*J171,2)</f>
        <v>0</v>
      </c>
      <c r="L171" s="257">
        <v>15</v>
      </c>
      <c r="M171" s="257">
        <f>G171*(1+L171/100)</f>
        <v>0</v>
      </c>
      <c r="N171" s="255">
        <v>4.8999999999999998E-4</v>
      </c>
      <c r="O171" s="255">
        <f>ROUND(E171*N171,2)</f>
        <v>0.01</v>
      </c>
      <c r="P171" s="255">
        <v>0</v>
      </c>
      <c r="Q171" s="255">
        <f>ROUND(E171*P171,2)</f>
        <v>0</v>
      </c>
      <c r="R171" s="257"/>
      <c r="S171" s="257" t="s">
        <v>149</v>
      </c>
      <c r="T171" s="258" t="s">
        <v>253</v>
      </c>
      <c r="U171" s="234">
        <v>0.13</v>
      </c>
      <c r="V171" s="234">
        <f>ROUND(E171*U171,2)</f>
        <v>1.94</v>
      </c>
      <c r="W171" s="234"/>
      <c r="X171" s="234" t="s">
        <v>133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134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31"/>
      <c r="B172" s="232"/>
      <c r="C172" s="272" t="s">
        <v>137</v>
      </c>
      <c r="D172" s="238"/>
      <c r="E172" s="239"/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138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31"/>
      <c r="B173" s="232"/>
      <c r="C173" s="272" t="s">
        <v>210</v>
      </c>
      <c r="D173" s="238"/>
      <c r="E173" s="239">
        <v>14.9</v>
      </c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138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31"/>
      <c r="B174" s="232"/>
      <c r="C174" s="273" t="s">
        <v>141</v>
      </c>
      <c r="D174" s="240"/>
      <c r="E174" s="241">
        <v>14.9</v>
      </c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138</v>
      </c>
      <c r="AH174" s="214">
        <v>1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52">
        <v>27</v>
      </c>
      <c r="B175" s="253" t="s">
        <v>254</v>
      </c>
      <c r="C175" s="270" t="s">
        <v>255</v>
      </c>
      <c r="D175" s="254" t="s">
        <v>144</v>
      </c>
      <c r="E175" s="255">
        <v>14.9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15</v>
      </c>
      <c r="M175" s="257">
        <f>G175*(1+L175/100)</f>
        <v>0</v>
      </c>
      <c r="N175" s="255">
        <v>1.0000000000000001E-5</v>
      </c>
      <c r="O175" s="255">
        <f>ROUND(E175*N175,2)</f>
        <v>0</v>
      </c>
      <c r="P175" s="255">
        <v>0</v>
      </c>
      <c r="Q175" s="255">
        <f>ROUND(E175*P175,2)</f>
        <v>0</v>
      </c>
      <c r="R175" s="257"/>
      <c r="S175" s="257" t="s">
        <v>131</v>
      </c>
      <c r="T175" s="258" t="s">
        <v>131</v>
      </c>
      <c r="U175" s="234">
        <v>0.34</v>
      </c>
      <c r="V175" s="234">
        <f>ROUND(E175*U175,2)</f>
        <v>5.07</v>
      </c>
      <c r="W175" s="234"/>
      <c r="X175" s="234" t="s">
        <v>133</v>
      </c>
      <c r="Y175" s="214"/>
      <c r="Z175" s="214"/>
      <c r="AA175" s="214"/>
      <c r="AB175" s="214"/>
      <c r="AC175" s="214"/>
      <c r="AD175" s="214"/>
      <c r="AE175" s="214"/>
      <c r="AF175" s="214"/>
      <c r="AG175" s="214" t="s">
        <v>134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31"/>
      <c r="B176" s="232"/>
      <c r="C176" s="272" t="s">
        <v>137</v>
      </c>
      <c r="D176" s="238"/>
      <c r="E176" s="239"/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138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2" t="s">
        <v>256</v>
      </c>
      <c r="D177" s="238"/>
      <c r="E177" s="239">
        <v>14.9</v>
      </c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138</v>
      </c>
      <c r="AH177" s="214">
        <v>5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31"/>
      <c r="B178" s="232"/>
      <c r="C178" s="273" t="s">
        <v>141</v>
      </c>
      <c r="D178" s="240"/>
      <c r="E178" s="241">
        <v>14.9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138</v>
      </c>
      <c r="AH178" s="214">
        <v>1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52">
        <v>28</v>
      </c>
      <c r="B179" s="253" t="s">
        <v>257</v>
      </c>
      <c r="C179" s="270" t="s">
        <v>258</v>
      </c>
      <c r="D179" s="254" t="s">
        <v>144</v>
      </c>
      <c r="E179" s="255">
        <v>14.9</v>
      </c>
      <c r="F179" s="256"/>
      <c r="G179" s="257">
        <f>ROUND(E179*F179,2)</f>
        <v>0</v>
      </c>
      <c r="H179" s="256"/>
      <c r="I179" s="257">
        <f>ROUND(E179*H179,2)</f>
        <v>0</v>
      </c>
      <c r="J179" s="256"/>
      <c r="K179" s="257">
        <f>ROUND(E179*J179,2)</f>
        <v>0</v>
      </c>
      <c r="L179" s="257">
        <v>15</v>
      </c>
      <c r="M179" s="257">
        <f>G179*(1+L179/100)</f>
        <v>0</v>
      </c>
      <c r="N179" s="255">
        <v>4.8999999999999998E-4</v>
      </c>
      <c r="O179" s="255">
        <f>ROUND(E179*N179,2)</f>
        <v>0.01</v>
      </c>
      <c r="P179" s="255">
        <v>0</v>
      </c>
      <c r="Q179" s="255">
        <f>ROUND(E179*P179,2)</f>
        <v>0</v>
      </c>
      <c r="R179" s="257"/>
      <c r="S179" s="257" t="s">
        <v>131</v>
      </c>
      <c r="T179" s="258" t="s">
        <v>131</v>
      </c>
      <c r="U179" s="234">
        <v>0.13</v>
      </c>
      <c r="V179" s="234">
        <f>ROUND(E179*U179,2)</f>
        <v>1.94</v>
      </c>
      <c r="W179" s="234"/>
      <c r="X179" s="234" t="s">
        <v>133</v>
      </c>
      <c r="Y179" s="214"/>
      <c r="Z179" s="214"/>
      <c r="AA179" s="214"/>
      <c r="AB179" s="214"/>
      <c r="AC179" s="214"/>
      <c r="AD179" s="214"/>
      <c r="AE179" s="214"/>
      <c r="AF179" s="214"/>
      <c r="AG179" s="214" t="s">
        <v>134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31"/>
      <c r="B180" s="232"/>
      <c r="C180" s="272" t="s">
        <v>137</v>
      </c>
      <c r="D180" s="238"/>
      <c r="E180" s="239"/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138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31"/>
      <c r="B181" s="232"/>
      <c r="C181" s="272" t="s">
        <v>256</v>
      </c>
      <c r="D181" s="238"/>
      <c r="E181" s="239">
        <v>14.9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138</v>
      </c>
      <c r="AH181" s="214">
        <v>5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31"/>
      <c r="B182" s="232"/>
      <c r="C182" s="273" t="s">
        <v>141</v>
      </c>
      <c r="D182" s="240"/>
      <c r="E182" s="241">
        <v>14.9</v>
      </c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138</v>
      </c>
      <c r="AH182" s="214">
        <v>1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52">
        <v>29</v>
      </c>
      <c r="B183" s="253" t="s">
        <v>259</v>
      </c>
      <c r="C183" s="270" t="s">
        <v>260</v>
      </c>
      <c r="D183" s="254" t="s">
        <v>144</v>
      </c>
      <c r="E183" s="255">
        <v>14.9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15</v>
      </c>
      <c r="M183" s="257">
        <f>G183*(1+L183/100)</f>
        <v>0</v>
      </c>
      <c r="N183" s="255">
        <v>3.5E-4</v>
      </c>
      <c r="O183" s="255">
        <f>ROUND(E183*N183,2)</f>
        <v>0.01</v>
      </c>
      <c r="P183" s="255">
        <v>0</v>
      </c>
      <c r="Q183" s="255">
        <f>ROUND(E183*P183,2)</f>
        <v>0</v>
      </c>
      <c r="R183" s="257"/>
      <c r="S183" s="257" t="s">
        <v>131</v>
      </c>
      <c r="T183" s="258" t="s">
        <v>131</v>
      </c>
      <c r="U183" s="234">
        <v>0.56999999999999995</v>
      </c>
      <c r="V183" s="234">
        <f>ROUND(E183*U183,2)</f>
        <v>8.49</v>
      </c>
      <c r="W183" s="234"/>
      <c r="X183" s="234" t="s">
        <v>133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134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31"/>
      <c r="B184" s="232"/>
      <c r="C184" s="272" t="s">
        <v>137</v>
      </c>
      <c r="D184" s="238"/>
      <c r="E184" s="239"/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138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31"/>
      <c r="B185" s="232"/>
      <c r="C185" s="272" t="s">
        <v>256</v>
      </c>
      <c r="D185" s="238"/>
      <c r="E185" s="239">
        <v>14.9</v>
      </c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138</v>
      </c>
      <c r="AH185" s="214">
        <v>5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3" t="s">
        <v>141</v>
      </c>
      <c r="D186" s="240"/>
      <c r="E186" s="241">
        <v>14.9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138</v>
      </c>
      <c r="AH186" s="214">
        <v>1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52">
        <v>30</v>
      </c>
      <c r="B187" s="253" t="s">
        <v>261</v>
      </c>
      <c r="C187" s="270" t="s">
        <v>262</v>
      </c>
      <c r="D187" s="254" t="s">
        <v>130</v>
      </c>
      <c r="E187" s="255">
        <v>15.86</v>
      </c>
      <c r="F187" s="256"/>
      <c r="G187" s="257">
        <f>ROUND(E187*F187,2)</f>
        <v>0</v>
      </c>
      <c r="H187" s="256"/>
      <c r="I187" s="257">
        <f>ROUND(E187*H187,2)</f>
        <v>0</v>
      </c>
      <c r="J187" s="256"/>
      <c r="K187" s="257">
        <f>ROUND(E187*J187,2)</f>
        <v>0</v>
      </c>
      <c r="L187" s="257">
        <v>15</v>
      </c>
      <c r="M187" s="257">
        <f>G187*(1+L187/100)</f>
        <v>0</v>
      </c>
      <c r="N187" s="255">
        <v>0</v>
      </c>
      <c r="O187" s="255">
        <f>ROUND(E187*N187,2)</f>
        <v>0</v>
      </c>
      <c r="P187" s="255">
        <v>0</v>
      </c>
      <c r="Q187" s="255">
        <f>ROUND(E187*P187,2)</f>
        <v>0</v>
      </c>
      <c r="R187" s="257"/>
      <c r="S187" s="257" t="s">
        <v>131</v>
      </c>
      <c r="T187" s="258" t="s">
        <v>131</v>
      </c>
      <c r="U187" s="234">
        <v>0.15</v>
      </c>
      <c r="V187" s="234">
        <f>ROUND(E187*U187,2)</f>
        <v>2.38</v>
      </c>
      <c r="W187" s="234"/>
      <c r="X187" s="234" t="s">
        <v>133</v>
      </c>
      <c r="Y187" s="214"/>
      <c r="Z187" s="214"/>
      <c r="AA187" s="214"/>
      <c r="AB187" s="214"/>
      <c r="AC187" s="214"/>
      <c r="AD187" s="214"/>
      <c r="AE187" s="214"/>
      <c r="AF187" s="214"/>
      <c r="AG187" s="214" t="s">
        <v>134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31"/>
      <c r="B188" s="232"/>
      <c r="C188" s="271" t="s">
        <v>263</v>
      </c>
      <c r="D188" s="259"/>
      <c r="E188" s="259"/>
      <c r="F188" s="259"/>
      <c r="G188" s="259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136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2" t="s">
        <v>137</v>
      </c>
      <c r="D189" s="238"/>
      <c r="E189" s="239"/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138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31"/>
      <c r="B190" s="232"/>
      <c r="C190" s="272" t="s">
        <v>264</v>
      </c>
      <c r="D190" s="238"/>
      <c r="E190" s="239">
        <v>15.86</v>
      </c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138</v>
      </c>
      <c r="AH190" s="214">
        <v>5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3" t="s">
        <v>141</v>
      </c>
      <c r="D191" s="240"/>
      <c r="E191" s="241">
        <v>15.86</v>
      </c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138</v>
      </c>
      <c r="AH191" s="214">
        <v>1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52">
        <v>31</v>
      </c>
      <c r="B192" s="253" t="s">
        <v>265</v>
      </c>
      <c r="C192" s="270" t="s">
        <v>266</v>
      </c>
      <c r="D192" s="254" t="s">
        <v>130</v>
      </c>
      <c r="E192" s="255">
        <v>17.446000000000002</v>
      </c>
      <c r="F192" s="256"/>
      <c r="G192" s="257">
        <f>ROUND(E192*F192,2)</f>
        <v>0</v>
      </c>
      <c r="H192" s="256"/>
      <c r="I192" s="257">
        <f>ROUND(E192*H192,2)</f>
        <v>0</v>
      </c>
      <c r="J192" s="256"/>
      <c r="K192" s="257">
        <f>ROUND(E192*J192,2)</f>
        <v>0</v>
      </c>
      <c r="L192" s="257">
        <v>15</v>
      </c>
      <c r="M192" s="257">
        <f>G192*(1+L192/100)</f>
        <v>0</v>
      </c>
      <c r="N192" s="255">
        <v>4.0000000000000002E-4</v>
      </c>
      <c r="O192" s="255">
        <f>ROUND(E192*N192,2)</f>
        <v>0.01</v>
      </c>
      <c r="P192" s="255">
        <v>0</v>
      </c>
      <c r="Q192" s="255">
        <f>ROUND(E192*P192,2)</f>
        <v>0</v>
      </c>
      <c r="R192" s="257" t="s">
        <v>242</v>
      </c>
      <c r="S192" s="257" t="s">
        <v>131</v>
      </c>
      <c r="T192" s="258" t="s">
        <v>131</v>
      </c>
      <c r="U192" s="234">
        <v>0</v>
      </c>
      <c r="V192" s="234">
        <f>ROUND(E192*U192,2)</f>
        <v>0</v>
      </c>
      <c r="W192" s="234"/>
      <c r="X192" s="234" t="s">
        <v>238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239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31"/>
      <c r="B193" s="232"/>
      <c r="C193" s="272" t="s">
        <v>137</v>
      </c>
      <c r="D193" s="238"/>
      <c r="E193" s="239"/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138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31"/>
      <c r="B194" s="232"/>
      <c r="C194" s="272" t="s">
        <v>264</v>
      </c>
      <c r="D194" s="238"/>
      <c r="E194" s="239">
        <v>15.86</v>
      </c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138</v>
      </c>
      <c r="AH194" s="214">
        <v>5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31"/>
      <c r="B195" s="232"/>
      <c r="C195" s="273" t="s">
        <v>141</v>
      </c>
      <c r="D195" s="240"/>
      <c r="E195" s="241">
        <v>15.86</v>
      </c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138</v>
      </c>
      <c r="AH195" s="214">
        <v>1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31"/>
      <c r="B196" s="232"/>
      <c r="C196" s="275" t="s">
        <v>267</v>
      </c>
      <c r="D196" s="242"/>
      <c r="E196" s="243">
        <v>1.5860000000000001</v>
      </c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138</v>
      </c>
      <c r="AH196" s="214">
        <v>4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31"/>
      <c r="B197" s="232"/>
      <c r="C197" s="273" t="s">
        <v>141</v>
      </c>
      <c r="D197" s="240"/>
      <c r="E197" s="241">
        <v>1.5860000000000001</v>
      </c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138</v>
      </c>
      <c r="AH197" s="214">
        <v>1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61">
        <v>32</v>
      </c>
      <c r="B198" s="262" t="s">
        <v>268</v>
      </c>
      <c r="C198" s="274" t="s">
        <v>269</v>
      </c>
      <c r="D198" s="263" t="s">
        <v>223</v>
      </c>
      <c r="E198" s="264">
        <v>2.6939999999999999E-2</v>
      </c>
      <c r="F198" s="265"/>
      <c r="G198" s="266">
        <f>ROUND(E198*F198,2)</f>
        <v>0</v>
      </c>
      <c r="H198" s="265"/>
      <c r="I198" s="266">
        <f>ROUND(E198*H198,2)</f>
        <v>0</v>
      </c>
      <c r="J198" s="265"/>
      <c r="K198" s="266">
        <f>ROUND(E198*J198,2)</f>
        <v>0</v>
      </c>
      <c r="L198" s="266">
        <v>15</v>
      </c>
      <c r="M198" s="266">
        <f>G198*(1+L198/100)</f>
        <v>0</v>
      </c>
      <c r="N198" s="264">
        <v>0</v>
      </c>
      <c r="O198" s="264">
        <f>ROUND(E198*N198,2)</f>
        <v>0</v>
      </c>
      <c r="P198" s="264">
        <v>0</v>
      </c>
      <c r="Q198" s="264">
        <f>ROUND(E198*P198,2)</f>
        <v>0</v>
      </c>
      <c r="R198" s="266"/>
      <c r="S198" s="266" t="s">
        <v>131</v>
      </c>
      <c r="T198" s="267" t="s">
        <v>131</v>
      </c>
      <c r="U198" s="234">
        <v>2.4009999999999998</v>
      </c>
      <c r="V198" s="234">
        <f>ROUND(E198*U198,2)</f>
        <v>0.06</v>
      </c>
      <c r="W198" s="234"/>
      <c r="X198" s="234" t="s">
        <v>224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225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ht="13" x14ac:dyDescent="0.25">
      <c r="A199" s="245" t="s">
        <v>126</v>
      </c>
      <c r="B199" s="246" t="s">
        <v>86</v>
      </c>
      <c r="C199" s="269" t="s">
        <v>87</v>
      </c>
      <c r="D199" s="247"/>
      <c r="E199" s="248"/>
      <c r="F199" s="249"/>
      <c r="G199" s="249">
        <f>SUMIF(AG200:AG222,"&lt;&gt;NOR",G200:G222)</f>
        <v>0</v>
      </c>
      <c r="H199" s="249"/>
      <c r="I199" s="249">
        <f>SUM(I200:I222)</f>
        <v>0</v>
      </c>
      <c r="J199" s="249"/>
      <c r="K199" s="249">
        <f>SUM(K200:K222)</f>
        <v>0</v>
      </c>
      <c r="L199" s="249"/>
      <c r="M199" s="249">
        <f>SUM(M200:M222)</f>
        <v>0</v>
      </c>
      <c r="N199" s="248"/>
      <c r="O199" s="248">
        <f>SUM(O200:O222)</f>
        <v>0.03</v>
      </c>
      <c r="P199" s="248"/>
      <c r="Q199" s="248">
        <f>SUM(Q200:Q222)</f>
        <v>0.01</v>
      </c>
      <c r="R199" s="249"/>
      <c r="S199" s="249"/>
      <c r="T199" s="250"/>
      <c r="U199" s="244"/>
      <c r="V199" s="244">
        <f>SUM(V200:V222)</f>
        <v>7.9300000000000006</v>
      </c>
      <c r="W199" s="244"/>
      <c r="X199" s="244"/>
      <c r="AG199" t="s">
        <v>127</v>
      </c>
    </row>
    <row r="200" spans="1:60" outlineLevel="1" x14ac:dyDescent="0.25">
      <c r="A200" s="252">
        <v>33</v>
      </c>
      <c r="B200" s="253" t="s">
        <v>270</v>
      </c>
      <c r="C200" s="270" t="s">
        <v>271</v>
      </c>
      <c r="D200" s="254" t="s">
        <v>144</v>
      </c>
      <c r="E200" s="255">
        <v>12.6</v>
      </c>
      <c r="F200" s="256"/>
      <c r="G200" s="257">
        <f>ROUND(E200*F200,2)</f>
        <v>0</v>
      </c>
      <c r="H200" s="256"/>
      <c r="I200" s="257">
        <f>ROUND(E200*H200,2)</f>
        <v>0</v>
      </c>
      <c r="J200" s="256"/>
      <c r="K200" s="257">
        <f>ROUND(E200*J200,2)</f>
        <v>0</v>
      </c>
      <c r="L200" s="257">
        <v>15</v>
      </c>
      <c r="M200" s="257">
        <f>G200*(1+L200/100)</f>
        <v>0</v>
      </c>
      <c r="N200" s="255">
        <v>0</v>
      </c>
      <c r="O200" s="255">
        <f>ROUND(E200*N200,2)</f>
        <v>0</v>
      </c>
      <c r="P200" s="255">
        <v>1E-3</v>
      </c>
      <c r="Q200" s="255">
        <f>ROUND(E200*P200,2)</f>
        <v>0.01</v>
      </c>
      <c r="R200" s="257"/>
      <c r="S200" s="257" t="s">
        <v>131</v>
      </c>
      <c r="T200" s="258" t="s">
        <v>131</v>
      </c>
      <c r="U200" s="234">
        <v>0.115</v>
      </c>
      <c r="V200" s="234">
        <f>ROUND(E200*U200,2)</f>
        <v>1.45</v>
      </c>
      <c r="W200" s="234"/>
      <c r="X200" s="234" t="s">
        <v>133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134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31"/>
      <c r="B201" s="232"/>
      <c r="C201" s="272" t="s">
        <v>137</v>
      </c>
      <c r="D201" s="238"/>
      <c r="E201" s="239"/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138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1"/>
      <c r="B202" s="232"/>
      <c r="C202" s="272" t="s">
        <v>193</v>
      </c>
      <c r="D202" s="238"/>
      <c r="E202" s="239">
        <v>12.6</v>
      </c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138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31"/>
      <c r="B203" s="232"/>
      <c r="C203" s="273" t="s">
        <v>141</v>
      </c>
      <c r="D203" s="240"/>
      <c r="E203" s="241">
        <v>12.6</v>
      </c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138</v>
      </c>
      <c r="AH203" s="214">
        <v>1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52">
        <v>34</v>
      </c>
      <c r="B204" s="253" t="s">
        <v>272</v>
      </c>
      <c r="C204" s="270" t="s">
        <v>273</v>
      </c>
      <c r="D204" s="254" t="s">
        <v>144</v>
      </c>
      <c r="E204" s="255">
        <v>12.6</v>
      </c>
      <c r="F204" s="256"/>
      <c r="G204" s="257">
        <f>ROUND(E204*F204,2)</f>
        <v>0</v>
      </c>
      <c r="H204" s="256"/>
      <c r="I204" s="257">
        <f>ROUND(E204*H204,2)</f>
        <v>0</v>
      </c>
      <c r="J204" s="256"/>
      <c r="K204" s="257">
        <f>ROUND(E204*J204,2)</f>
        <v>0</v>
      </c>
      <c r="L204" s="257">
        <v>15</v>
      </c>
      <c r="M204" s="257">
        <f>G204*(1+L204/100)</f>
        <v>0</v>
      </c>
      <c r="N204" s="255">
        <v>0</v>
      </c>
      <c r="O204" s="255">
        <f>ROUND(E204*N204,2)</f>
        <v>0</v>
      </c>
      <c r="P204" s="255">
        <v>0</v>
      </c>
      <c r="Q204" s="255">
        <f>ROUND(E204*P204,2)</f>
        <v>0</v>
      </c>
      <c r="R204" s="257"/>
      <c r="S204" s="257" t="s">
        <v>131</v>
      </c>
      <c r="T204" s="258" t="s">
        <v>131</v>
      </c>
      <c r="U204" s="234">
        <v>1.6E-2</v>
      </c>
      <c r="V204" s="234">
        <f>ROUND(E204*U204,2)</f>
        <v>0.2</v>
      </c>
      <c r="W204" s="234"/>
      <c r="X204" s="234" t="s">
        <v>133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134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31"/>
      <c r="B205" s="232"/>
      <c r="C205" s="272" t="s">
        <v>137</v>
      </c>
      <c r="D205" s="238"/>
      <c r="E205" s="239"/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138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31"/>
      <c r="B206" s="232"/>
      <c r="C206" s="272" t="s">
        <v>274</v>
      </c>
      <c r="D206" s="238"/>
      <c r="E206" s="239">
        <v>12.6</v>
      </c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138</v>
      </c>
      <c r="AH206" s="214">
        <v>5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31"/>
      <c r="B207" s="232"/>
      <c r="C207" s="273" t="s">
        <v>141</v>
      </c>
      <c r="D207" s="240"/>
      <c r="E207" s="241">
        <v>12.6</v>
      </c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138</v>
      </c>
      <c r="AH207" s="214">
        <v>1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52">
        <v>35</v>
      </c>
      <c r="B208" s="253" t="s">
        <v>275</v>
      </c>
      <c r="C208" s="270" t="s">
        <v>276</v>
      </c>
      <c r="D208" s="254" t="s">
        <v>144</v>
      </c>
      <c r="E208" s="255">
        <v>12.6</v>
      </c>
      <c r="F208" s="256"/>
      <c r="G208" s="257">
        <f>ROUND(E208*F208,2)</f>
        <v>0</v>
      </c>
      <c r="H208" s="256"/>
      <c r="I208" s="257">
        <f>ROUND(E208*H208,2)</f>
        <v>0</v>
      </c>
      <c r="J208" s="256"/>
      <c r="K208" s="257">
        <f>ROUND(E208*J208,2)</f>
        <v>0</v>
      </c>
      <c r="L208" s="257">
        <v>15</v>
      </c>
      <c r="M208" s="257">
        <f>G208*(1+L208/100)</f>
        <v>0</v>
      </c>
      <c r="N208" s="255">
        <v>0</v>
      </c>
      <c r="O208" s="255">
        <f>ROUND(E208*N208,2)</f>
        <v>0</v>
      </c>
      <c r="P208" s="255">
        <v>0</v>
      </c>
      <c r="Q208" s="255">
        <f>ROUND(E208*P208,2)</f>
        <v>0</v>
      </c>
      <c r="R208" s="257"/>
      <c r="S208" s="257" t="s">
        <v>131</v>
      </c>
      <c r="T208" s="258" t="s">
        <v>131</v>
      </c>
      <c r="U208" s="234">
        <v>4.5999999999999999E-2</v>
      </c>
      <c r="V208" s="234">
        <f>ROUND(E208*U208,2)</f>
        <v>0.57999999999999996</v>
      </c>
      <c r="W208" s="234"/>
      <c r="X208" s="234" t="s">
        <v>133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134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31"/>
      <c r="B209" s="232"/>
      <c r="C209" s="272" t="s">
        <v>137</v>
      </c>
      <c r="D209" s="238"/>
      <c r="E209" s="239"/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138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31"/>
      <c r="B210" s="232"/>
      <c r="C210" s="272" t="s">
        <v>274</v>
      </c>
      <c r="D210" s="238"/>
      <c r="E210" s="239">
        <v>12.6</v>
      </c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138</v>
      </c>
      <c r="AH210" s="214">
        <v>5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31"/>
      <c r="B211" s="232"/>
      <c r="C211" s="273" t="s">
        <v>141</v>
      </c>
      <c r="D211" s="240"/>
      <c r="E211" s="241">
        <v>12.6</v>
      </c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138</v>
      </c>
      <c r="AH211" s="214">
        <v>1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52">
        <v>36</v>
      </c>
      <c r="B212" s="253" t="s">
        <v>277</v>
      </c>
      <c r="C212" s="270" t="s">
        <v>278</v>
      </c>
      <c r="D212" s="254" t="s">
        <v>144</v>
      </c>
      <c r="E212" s="255">
        <v>12.6</v>
      </c>
      <c r="F212" s="256"/>
      <c r="G212" s="257">
        <f>ROUND(E212*F212,2)</f>
        <v>0</v>
      </c>
      <c r="H212" s="256"/>
      <c r="I212" s="257">
        <f>ROUND(E212*H212,2)</f>
        <v>0</v>
      </c>
      <c r="J212" s="256"/>
      <c r="K212" s="257">
        <f>ROUND(E212*J212,2)</f>
        <v>0</v>
      </c>
      <c r="L212" s="257">
        <v>15</v>
      </c>
      <c r="M212" s="257">
        <f>G212*(1+L212/100)</f>
        <v>0</v>
      </c>
      <c r="N212" s="255">
        <v>3.3E-4</v>
      </c>
      <c r="O212" s="255">
        <f>ROUND(E212*N212,2)</f>
        <v>0</v>
      </c>
      <c r="P212" s="255">
        <v>0</v>
      </c>
      <c r="Q212" s="255">
        <f>ROUND(E212*P212,2)</f>
        <v>0</v>
      </c>
      <c r="R212" s="257"/>
      <c r="S212" s="257" t="s">
        <v>131</v>
      </c>
      <c r="T212" s="258" t="s">
        <v>131</v>
      </c>
      <c r="U212" s="234">
        <v>0.45</v>
      </c>
      <c r="V212" s="234">
        <f>ROUND(E212*U212,2)</f>
        <v>5.67</v>
      </c>
      <c r="W212" s="234"/>
      <c r="X212" s="234" t="s">
        <v>133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134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31"/>
      <c r="B213" s="232"/>
      <c r="C213" s="272" t="s">
        <v>137</v>
      </c>
      <c r="D213" s="238"/>
      <c r="E213" s="239"/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138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31"/>
      <c r="B214" s="232"/>
      <c r="C214" s="272" t="s">
        <v>274</v>
      </c>
      <c r="D214" s="238"/>
      <c r="E214" s="239">
        <v>12.6</v>
      </c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138</v>
      </c>
      <c r="AH214" s="214">
        <v>5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31"/>
      <c r="B215" s="232"/>
      <c r="C215" s="273" t="s">
        <v>141</v>
      </c>
      <c r="D215" s="240"/>
      <c r="E215" s="241">
        <v>12.6</v>
      </c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138</v>
      </c>
      <c r="AH215" s="214">
        <v>1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52">
        <v>37</v>
      </c>
      <c r="B216" s="253" t="s">
        <v>279</v>
      </c>
      <c r="C216" s="270" t="s">
        <v>280</v>
      </c>
      <c r="D216" s="254" t="s">
        <v>144</v>
      </c>
      <c r="E216" s="255">
        <v>13.86</v>
      </c>
      <c r="F216" s="256"/>
      <c r="G216" s="257">
        <f>ROUND(E216*F216,2)</f>
        <v>0</v>
      </c>
      <c r="H216" s="256"/>
      <c r="I216" s="257">
        <f>ROUND(E216*H216,2)</f>
        <v>0</v>
      </c>
      <c r="J216" s="256"/>
      <c r="K216" s="257">
        <f>ROUND(E216*J216,2)</f>
        <v>0</v>
      </c>
      <c r="L216" s="257">
        <v>15</v>
      </c>
      <c r="M216" s="257">
        <f>G216*(1+L216/100)</f>
        <v>0</v>
      </c>
      <c r="N216" s="255">
        <v>2E-3</v>
      </c>
      <c r="O216" s="255">
        <f>ROUND(E216*N216,2)</f>
        <v>0.03</v>
      </c>
      <c r="P216" s="255">
        <v>0</v>
      </c>
      <c r="Q216" s="255">
        <f>ROUND(E216*P216,2)</f>
        <v>0</v>
      </c>
      <c r="R216" s="257" t="s">
        <v>242</v>
      </c>
      <c r="S216" s="257" t="s">
        <v>131</v>
      </c>
      <c r="T216" s="258" t="s">
        <v>131</v>
      </c>
      <c r="U216" s="234">
        <v>0</v>
      </c>
      <c r="V216" s="234">
        <f>ROUND(E216*U216,2)</f>
        <v>0</v>
      </c>
      <c r="W216" s="234"/>
      <c r="X216" s="234" t="s">
        <v>238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239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31"/>
      <c r="B217" s="232"/>
      <c r="C217" s="272" t="s">
        <v>137</v>
      </c>
      <c r="D217" s="238"/>
      <c r="E217" s="239"/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138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31"/>
      <c r="B218" s="232"/>
      <c r="C218" s="272" t="s">
        <v>274</v>
      </c>
      <c r="D218" s="238"/>
      <c r="E218" s="239">
        <v>12.6</v>
      </c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138</v>
      </c>
      <c r="AH218" s="214">
        <v>5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3" t="s">
        <v>141</v>
      </c>
      <c r="D219" s="240"/>
      <c r="E219" s="241">
        <v>12.6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138</v>
      </c>
      <c r="AH219" s="214">
        <v>1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5" t="s">
        <v>267</v>
      </c>
      <c r="D220" s="242"/>
      <c r="E220" s="243">
        <v>1.26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138</v>
      </c>
      <c r="AH220" s="214">
        <v>4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31"/>
      <c r="B221" s="232"/>
      <c r="C221" s="273" t="s">
        <v>141</v>
      </c>
      <c r="D221" s="240"/>
      <c r="E221" s="241">
        <v>1.26</v>
      </c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138</v>
      </c>
      <c r="AH221" s="214">
        <v>1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61">
        <v>38</v>
      </c>
      <c r="B222" s="262" t="s">
        <v>281</v>
      </c>
      <c r="C222" s="274" t="s">
        <v>282</v>
      </c>
      <c r="D222" s="263" t="s">
        <v>223</v>
      </c>
      <c r="E222" s="264">
        <v>3.1879999999999999E-2</v>
      </c>
      <c r="F222" s="265"/>
      <c r="G222" s="266">
        <f>ROUND(E222*F222,2)</f>
        <v>0</v>
      </c>
      <c r="H222" s="265"/>
      <c r="I222" s="266">
        <f>ROUND(E222*H222,2)</f>
        <v>0</v>
      </c>
      <c r="J222" s="265"/>
      <c r="K222" s="266">
        <f>ROUND(E222*J222,2)</f>
        <v>0</v>
      </c>
      <c r="L222" s="266">
        <v>15</v>
      </c>
      <c r="M222" s="266">
        <f>G222*(1+L222/100)</f>
        <v>0</v>
      </c>
      <c r="N222" s="264">
        <v>0</v>
      </c>
      <c r="O222" s="264">
        <f>ROUND(E222*N222,2)</f>
        <v>0</v>
      </c>
      <c r="P222" s="264">
        <v>0</v>
      </c>
      <c r="Q222" s="264">
        <f>ROUND(E222*P222,2)</f>
        <v>0</v>
      </c>
      <c r="R222" s="266"/>
      <c r="S222" s="266" t="s">
        <v>131</v>
      </c>
      <c r="T222" s="267" t="s">
        <v>131</v>
      </c>
      <c r="U222" s="234">
        <v>1.091</v>
      </c>
      <c r="V222" s="234">
        <f>ROUND(E222*U222,2)</f>
        <v>0.03</v>
      </c>
      <c r="W222" s="234"/>
      <c r="X222" s="234" t="s">
        <v>224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225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ht="13" x14ac:dyDescent="0.25">
      <c r="A223" s="245" t="s">
        <v>126</v>
      </c>
      <c r="B223" s="246" t="s">
        <v>88</v>
      </c>
      <c r="C223" s="269" t="s">
        <v>89</v>
      </c>
      <c r="D223" s="247"/>
      <c r="E223" s="248"/>
      <c r="F223" s="249"/>
      <c r="G223" s="249">
        <f>SUMIF(AG224:AG233,"&lt;&gt;NOR",G224:G233)</f>
        <v>0</v>
      </c>
      <c r="H223" s="249"/>
      <c r="I223" s="249">
        <f>SUM(I224:I233)</f>
        <v>0</v>
      </c>
      <c r="J223" s="249"/>
      <c r="K223" s="249">
        <f>SUM(K224:K233)</f>
        <v>0</v>
      </c>
      <c r="L223" s="249"/>
      <c r="M223" s="249">
        <f>SUM(M224:M233)</f>
        <v>0</v>
      </c>
      <c r="N223" s="248"/>
      <c r="O223" s="248">
        <f>SUM(O224:O233)</f>
        <v>0</v>
      </c>
      <c r="P223" s="248"/>
      <c r="Q223" s="248">
        <f>SUM(Q224:Q233)</f>
        <v>0</v>
      </c>
      <c r="R223" s="249"/>
      <c r="S223" s="249"/>
      <c r="T223" s="250"/>
      <c r="U223" s="244"/>
      <c r="V223" s="244">
        <f>SUM(V224:V233)</f>
        <v>2.99</v>
      </c>
      <c r="W223" s="244"/>
      <c r="X223" s="244"/>
      <c r="AG223" t="s">
        <v>127</v>
      </c>
    </row>
    <row r="224" spans="1:60" outlineLevel="1" x14ac:dyDescent="0.25">
      <c r="A224" s="252">
        <v>39</v>
      </c>
      <c r="B224" s="253" t="s">
        <v>283</v>
      </c>
      <c r="C224" s="270" t="s">
        <v>284</v>
      </c>
      <c r="D224" s="254" t="s">
        <v>130</v>
      </c>
      <c r="E224" s="255">
        <v>42.76</v>
      </c>
      <c r="F224" s="256"/>
      <c r="G224" s="257">
        <f>ROUND(E224*F224,2)</f>
        <v>0</v>
      </c>
      <c r="H224" s="256"/>
      <c r="I224" s="257">
        <f>ROUND(E224*H224,2)</f>
        <v>0</v>
      </c>
      <c r="J224" s="256"/>
      <c r="K224" s="257">
        <f>ROUND(E224*J224,2)</f>
        <v>0</v>
      </c>
      <c r="L224" s="257">
        <v>15</v>
      </c>
      <c r="M224" s="257">
        <f>G224*(1+L224/100)</f>
        <v>0</v>
      </c>
      <c r="N224" s="255">
        <v>4.0000000000000003E-5</v>
      </c>
      <c r="O224" s="255">
        <f>ROUND(E224*N224,2)</f>
        <v>0</v>
      </c>
      <c r="P224" s="255">
        <v>0</v>
      </c>
      <c r="Q224" s="255">
        <f>ROUND(E224*P224,2)</f>
        <v>0</v>
      </c>
      <c r="R224" s="257"/>
      <c r="S224" s="257" t="s">
        <v>149</v>
      </c>
      <c r="T224" s="258" t="s">
        <v>253</v>
      </c>
      <c r="U224" s="234">
        <v>7.0000000000000007E-2</v>
      </c>
      <c r="V224" s="234">
        <f>ROUND(E224*U224,2)</f>
        <v>2.99</v>
      </c>
      <c r="W224" s="234"/>
      <c r="X224" s="234" t="s">
        <v>133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134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1" t="s">
        <v>285</v>
      </c>
      <c r="D225" s="259"/>
      <c r="E225" s="259"/>
      <c r="F225" s="259"/>
      <c r="G225" s="259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136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31"/>
      <c r="B226" s="232"/>
      <c r="C226" s="272" t="s">
        <v>137</v>
      </c>
      <c r="D226" s="238"/>
      <c r="E226" s="239"/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138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31"/>
      <c r="B227" s="232"/>
      <c r="C227" s="272" t="s">
        <v>286</v>
      </c>
      <c r="D227" s="238"/>
      <c r="E227" s="239">
        <v>16.68</v>
      </c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138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2" t="s">
        <v>287</v>
      </c>
      <c r="D228" s="238"/>
      <c r="E228" s="239">
        <v>1</v>
      </c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138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2" t="s">
        <v>288</v>
      </c>
      <c r="D229" s="238"/>
      <c r="E229" s="239">
        <v>21.48</v>
      </c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138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2" t="s">
        <v>289</v>
      </c>
      <c r="D230" s="238"/>
      <c r="E230" s="239">
        <v>0.6</v>
      </c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138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31"/>
      <c r="B231" s="232"/>
      <c r="C231" s="272" t="s">
        <v>290</v>
      </c>
      <c r="D231" s="238"/>
      <c r="E231" s="239">
        <v>3</v>
      </c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138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31"/>
      <c r="B232" s="232"/>
      <c r="C232" s="273" t="s">
        <v>141</v>
      </c>
      <c r="D232" s="240"/>
      <c r="E232" s="241">
        <v>42.76</v>
      </c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138</v>
      </c>
      <c r="AH232" s="214">
        <v>1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61">
        <v>40</v>
      </c>
      <c r="B233" s="262" t="s">
        <v>291</v>
      </c>
      <c r="C233" s="274" t="s">
        <v>292</v>
      </c>
      <c r="D233" s="263" t="s">
        <v>223</v>
      </c>
      <c r="E233" s="264">
        <v>1.7099999999999999E-3</v>
      </c>
      <c r="F233" s="265"/>
      <c r="G233" s="266">
        <f>ROUND(E233*F233,2)</f>
        <v>0</v>
      </c>
      <c r="H233" s="265"/>
      <c r="I233" s="266">
        <f>ROUND(E233*H233,2)</f>
        <v>0</v>
      </c>
      <c r="J233" s="265"/>
      <c r="K233" s="266">
        <f>ROUND(E233*J233,2)</f>
        <v>0</v>
      </c>
      <c r="L233" s="266">
        <v>15</v>
      </c>
      <c r="M233" s="266">
        <f>G233*(1+L233/100)</f>
        <v>0</v>
      </c>
      <c r="N233" s="264">
        <v>0</v>
      </c>
      <c r="O233" s="264">
        <f>ROUND(E233*N233,2)</f>
        <v>0</v>
      </c>
      <c r="P233" s="264">
        <v>0</v>
      </c>
      <c r="Q233" s="264">
        <f>ROUND(E233*P233,2)</f>
        <v>0</v>
      </c>
      <c r="R233" s="266"/>
      <c r="S233" s="266" t="s">
        <v>131</v>
      </c>
      <c r="T233" s="267" t="s">
        <v>131</v>
      </c>
      <c r="U233" s="234">
        <v>1.5980000000000001</v>
      </c>
      <c r="V233" s="234">
        <f>ROUND(E233*U233,2)</f>
        <v>0</v>
      </c>
      <c r="W233" s="234"/>
      <c r="X233" s="234" t="s">
        <v>224</v>
      </c>
      <c r="Y233" s="214"/>
      <c r="Z233" s="214"/>
      <c r="AA233" s="214"/>
      <c r="AB233" s="214"/>
      <c r="AC233" s="214"/>
      <c r="AD233" s="214"/>
      <c r="AE233" s="214"/>
      <c r="AF233" s="214"/>
      <c r="AG233" s="214" t="s">
        <v>225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ht="13" x14ac:dyDescent="0.25">
      <c r="A234" s="245" t="s">
        <v>126</v>
      </c>
      <c r="B234" s="246" t="s">
        <v>90</v>
      </c>
      <c r="C234" s="269" t="s">
        <v>91</v>
      </c>
      <c r="D234" s="247"/>
      <c r="E234" s="248"/>
      <c r="F234" s="249"/>
      <c r="G234" s="249">
        <f>SUMIF(AG235:AG263,"&lt;&gt;NOR",G235:G263)</f>
        <v>0</v>
      </c>
      <c r="H234" s="249"/>
      <c r="I234" s="249">
        <f>SUM(I235:I263)</f>
        <v>0</v>
      </c>
      <c r="J234" s="249"/>
      <c r="K234" s="249">
        <f>SUM(K235:K263)</f>
        <v>0</v>
      </c>
      <c r="L234" s="249"/>
      <c r="M234" s="249">
        <f>SUM(M235:M263)</f>
        <v>0</v>
      </c>
      <c r="N234" s="248"/>
      <c r="O234" s="248">
        <f>SUM(O235:O263)</f>
        <v>0.02</v>
      </c>
      <c r="P234" s="248"/>
      <c r="Q234" s="248">
        <f>SUM(Q235:Q263)</f>
        <v>0</v>
      </c>
      <c r="R234" s="249"/>
      <c r="S234" s="249"/>
      <c r="T234" s="250"/>
      <c r="U234" s="244"/>
      <c r="V234" s="244">
        <f>SUM(V235:V263)</f>
        <v>22.67</v>
      </c>
      <c r="W234" s="244"/>
      <c r="X234" s="244"/>
      <c r="AG234" t="s">
        <v>127</v>
      </c>
    </row>
    <row r="235" spans="1:60" outlineLevel="1" x14ac:dyDescent="0.25">
      <c r="A235" s="252">
        <v>41</v>
      </c>
      <c r="B235" s="253" t="s">
        <v>293</v>
      </c>
      <c r="C235" s="270" t="s">
        <v>294</v>
      </c>
      <c r="D235" s="254" t="s">
        <v>144</v>
      </c>
      <c r="E235" s="255">
        <v>20.687999999999999</v>
      </c>
      <c r="F235" s="256"/>
      <c r="G235" s="257">
        <f>ROUND(E235*F235,2)</f>
        <v>0</v>
      </c>
      <c r="H235" s="256"/>
      <c r="I235" s="257">
        <f>ROUND(E235*H235,2)</f>
        <v>0</v>
      </c>
      <c r="J235" s="256"/>
      <c r="K235" s="257">
        <f>ROUND(E235*J235,2)</f>
        <v>0</v>
      </c>
      <c r="L235" s="257">
        <v>15</v>
      </c>
      <c r="M235" s="257">
        <f>G235*(1+L235/100)</f>
        <v>0</v>
      </c>
      <c r="N235" s="255">
        <v>1.4999999999999999E-4</v>
      </c>
      <c r="O235" s="255">
        <f>ROUND(E235*N235,2)</f>
        <v>0</v>
      </c>
      <c r="P235" s="255">
        <v>0</v>
      </c>
      <c r="Q235" s="255">
        <f>ROUND(E235*P235,2)</f>
        <v>0</v>
      </c>
      <c r="R235" s="257"/>
      <c r="S235" s="257" t="s">
        <v>131</v>
      </c>
      <c r="T235" s="258" t="s">
        <v>131</v>
      </c>
      <c r="U235" s="234">
        <v>0.22800000000000001</v>
      </c>
      <c r="V235" s="234">
        <f>ROUND(E235*U235,2)</f>
        <v>4.72</v>
      </c>
      <c r="W235" s="234"/>
      <c r="X235" s="234" t="s">
        <v>133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134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31"/>
      <c r="B236" s="232"/>
      <c r="C236" s="272" t="s">
        <v>137</v>
      </c>
      <c r="D236" s="238"/>
      <c r="E236" s="239"/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138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31"/>
      <c r="B237" s="232"/>
      <c r="C237" s="272" t="s">
        <v>295</v>
      </c>
      <c r="D237" s="238"/>
      <c r="E237" s="239"/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138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2" t="s">
        <v>296</v>
      </c>
      <c r="D238" s="238"/>
      <c r="E238" s="239">
        <v>5</v>
      </c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138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31"/>
      <c r="B239" s="232"/>
      <c r="C239" s="272" t="s">
        <v>297</v>
      </c>
      <c r="D239" s="238"/>
      <c r="E239" s="239">
        <v>5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138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31"/>
      <c r="B240" s="232"/>
      <c r="C240" s="272" t="s">
        <v>298</v>
      </c>
      <c r="D240" s="238"/>
      <c r="E240" s="239">
        <v>5</v>
      </c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138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31"/>
      <c r="B241" s="232"/>
      <c r="C241" s="273" t="s">
        <v>141</v>
      </c>
      <c r="D241" s="240"/>
      <c r="E241" s="241">
        <v>15</v>
      </c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138</v>
      </c>
      <c r="AH241" s="214">
        <v>1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31"/>
      <c r="B242" s="232"/>
      <c r="C242" s="272" t="s">
        <v>299</v>
      </c>
      <c r="D242" s="238"/>
      <c r="E242" s="239"/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138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ht="20" outlineLevel="1" x14ac:dyDescent="0.25">
      <c r="A243" s="231"/>
      <c r="B243" s="232"/>
      <c r="C243" s="272" t="s">
        <v>300</v>
      </c>
      <c r="D243" s="238"/>
      <c r="E243" s="239">
        <v>0.92800000000000005</v>
      </c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138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ht="20" outlineLevel="1" x14ac:dyDescent="0.25">
      <c r="A244" s="231"/>
      <c r="B244" s="232"/>
      <c r="C244" s="272" t="s">
        <v>301</v>
      </c>
      <c r="D244" s="238"/>
      <c r="E244" s="239">
        <v>0.92800000000000005</v>
      </c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138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ht="20" outlineLevel="1" x14ac:dyDescent="0.25">
      <c r="A245" s="231"/>
      <c r="B245" s="232"/>
      <c r="C245" s="272" t="s">
        <v>302</v>
      </c>
      <c r="D245" s="238"/>
      <c r="E245" s="239">
        <v>0.95799999999999996</v>
      </c>
      <c r="F245" s="234"/>
      <c r="G245" s="234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138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ht="20" outlineLevel="1" x14ac:dyDescent="0.25">
      <c r="A246" s="231"/>
      <c r="B246" s="232"/>
      <c r="C246" s="272" t="s">
        <v>303</v>
      </c>
      <c r="D246" s="238"/>
      <c r="E246" s="239">
        <v>0.95799999999999996</v>
      </c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138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ht="20" outlineLevel="1" x14ac:dyDescent="0.25">
      <c r="A247" s="231"/>
      <c r="B247" s="232"/>
      <c r="C247" s="272" t="s">
        <v>304</v>
      </c>
      <c r="D247" s="238"/>
      <c r="E247" s="239">
        <v>0.95799999999999996</v>
      </c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138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ht="20" outlineLevel="1" x14ac:dyDescent="0.25">
      <c r="A248" s="231"/>
      <c r="B248" s="232"/>
      <c r="C248" s="272" t="s">
        <v>305</v>
      </c>
      <c r="D248" s="238"/>
      <c r="E248" s="239">
        <v>0.95799999999999996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138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31"/>
      <c r="B249" s="232"/>
      <c r="C249" s="273" t="s">
        <v>141</v>
      </c>
      <c r="D249" s="240"/>
      <c r="E249" s="241">
        <v>5.6879999999999997</v>
      </c>
      <c r="F249" s="234"/>
      <c r="G249" s="234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138</v>
      </c>
      <c r="AH249" s="214">
        <v>1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52">
        <v>42</v>
      </c>
      <c r="B250" s="253" t="s">
        <v>306</v>
      </c>
      <c r="C250" s="270" t="s">
        <v>307</v>
      </c>
      <c r="D250" s="254" t="s">
        <v>144</v>
      </c>
      <c r="E250" s="255">
        <v>20.687999999999999</v>
      </c>
      <c r="F250" s="256"/>
      <c r="G250" s="257">
        <f>ROUND(E250*F250,2)</f>
        <v>0</v>
      </c>
      <c r="H250" s="256"/>
      <c r="I250" s="257">
        <f>ROUND(E250*H250,2)</f>
        <v>0</v>
      </c>
      <c r="J250" s="256"/>
      <c r="K250" s="257">
        <f>ROUND(E250*J250,2)</f>
        <v>0</v>
      </c>
      <c r="L250" s="257">
        <v>15</v>
      </c>
      <c r="M250" s="257">
        <f>G250*(1+L250/100)</f>
        <v>0</v>
      </c>
      <c r="N250" s="255">
        <v>3.1E-4</v>
      </c>
      <c r="O250" s="255">
        <f>ROUND(E250*N250,2)</f>
        <v>0.01</v>
      </c>
      <c r="P250" s="255">
        <v>0</v>
      </c>
      <c r="Q250" s="255">
        <f>ROUND(E250*P250,2)</f>
        <v>0</v>
      </c>
      <c r="R250" s="257"/>
      <c r="S250" s="257" t="s">
        <v>131</v>
      </c>
      <c r="T250" s="258" t="s">
        <v>131</v>
      </c>
      <c r="U250" s="234">
        <v>0.4</v>
      </c>
      <c r="V250" s="234">
        <f>ROUND(E250*U250,2)</f>
        <v>8.2799999999999994</v>
      </c>
      <c r="W250" s="234"/>
      <c r="X250" s="234" t="s">
        <v>133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134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31"/>
      <c r="B251" s="232"/>
      <c r="C251" s="271" t="s">
        <v>308</v>
      </c>
      <c r="D251" s="259"/>
      <c r="E251" s="259"/>
      <c r="F251" s="259"/>
      <c r="G251" s="259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136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31"/>
      <c r="B252" s="232"/>
      <c r="C252" s="272" t="s">
        <v>137</v>
      </c>
      <c r="D252" s="238"/>
      <c r="E252" s="239"/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138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31"/>
      <c r="B253" s="232"/>
      <c r="C253" s="272" t="s">
        <v>309</v>
      </c>
      <c r="D253" s="238"/>
      <c r="E253" s="239">
        <v>20.687999999999999</v>
      </c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138</v>
      </c>
      <c r="AH253" s="214">
        <v>5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31"/>
      <c r="B254" s="232"/>
      <c r="C254" s="273" t="s">
        <v>141</v>
      </c>
      <c r="D254" s="240"/>
      <c r="E254" s="241">
        <v>20.687999999999999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138</v>
      </c>
      <c r="AH254" s="214">
        <v>1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ht="20" outlineLevel="1" x14ac:dyDescent="0.25">
      <c r="A255" s="252">
        <v>43</v>
      </c>
      <c r="B255" s="253" t="s">
        <v>310</v>
      </c>
      <c r="C255" s="270" t="s">
        <v>311</v>
      </c>
      <c r="D255" s="254" t="s">
        <v>144</v>
      </c>
      <c r="E255" s="255">
        <v>14.577999999999999</v>
      </c>
      <c r="F255" s="256"/>
      <c r="G255" s="257">
        <f>ROUND(E255*F255,2)</f>
        <v>0</v>
      </c>
      <c r="H255" s="256"/>
      <c r="I255" s="257">
        <f>ROUND(E255*H255,2)</f>
        <v>0</v>
      </c>
      <c r="J255" s="256"/>
      <c r="K255" s="257">
        <f>ROUND(E255*J255,2)</f>
        <v>0</v>
      </c>
      <c r="L255" s="257">
        <v>15</v>
      </c>
      <c r="M255" s="257">
        <f>G255*(1+L255/100)</f>
        <v>0</v>
      </c>
      <c r="N255" s="255">
        <v>4.6999999999999999E-4</v>
      </c>
      <c r="O255" s="255">
        <f>ROUND(E255*N255,2)</f>
        <v>0.01</v>
      </c>
      <c r="P255" s="255">
        <v>0</v>
      </c>
      <c r="Q255" s="255">
        <f>ROUND(E255*P255,2)</f>
        <v>0</v>
      </c>
      <c r="R255" s="257"/>
      <c r="S255" s="257" t="s">
        <v>131</v>
      </c>
      <c r="T255" s="258" t="s">
        <v>131</v>
      </c>
      <c r="U255" s="234">
        <v>0.66300000000000003</v>
      </c>
      <c r="V255" s="234">
        <f>ROUND(E255*U255,2)</f>
        <v>9.67</v>
      </c>
      <c r="W255" s="234"/>
      <c r="X255" s="234" t="s">
        <v>133</v>
      </c>
      <c r="Y255" s="214"/>
      <c r="Z255" s="214"/>
      <c r="AA255" s="214"/>
      <c r="AB255" s="214"/>
      <c r="AC255" s="214"/>
      <c r="AD255" s="214"/>
      <c r="AE255" s="214"/>
      <c r="AF255" s="214"/>
      <c r="AG255" s="214" t="s">
        <v>134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31"/>
      <c r="B256" s="232"/>
      <c r="C256" s="271" t="s">
        <v>312</v>
      </c>
      <c r="D256" s="259"/>
      <c r="E256" s="259"/>
      <c r="F256" s="259"/>
      <c r="G256" s="259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136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31"/>
      <c r="B257" s="232"/>
      <c r="C257" s="272" t="s">
        <v>137</v>
      </c>
      <c r="D257" s="238"/>
      <c r="E257" s="239"/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138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31"/>
      <c r="B258" s="232"/>
      <c r="C258" s="272" t="s">
        <v>156</v>
      </c>
      <c r="D258" s="238"/>
      <c r="E258" s="239">
        <v>2.5609999999999999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138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31"/>
      <c r="B259" s="232"/>
      <c r="C259" s="272" t="s">
        <v>157</v>
      </c>
      <c r="D259" s="238"/>
      <c r="E259" s="239">
        <v>2.5609999999999999</v>
      </c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138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31"/>
      <c r="B260" s="232"/>
      <c r="C260" s="272" t="s">
        <v>158</v>
      </c>
      <c r="D260" s="238"/>
      <c r="E260" s="239">
        <v>3.1520000000000001</v>
      </c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138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31"/>
      <c r="B261" s="232"/>
      <c r="C261" s="272" t="s">
        <v>159</v>
      </c>
      <c r="D261" s="238"/>
      <c r="E261" s="239">
        <v>3.1520000000000001</v>
      </c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138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31"/>
      <c r="B262" s="232"/>
      <c r="C262" s="272" t="s">
        <v>160</v>
      </c>
      <c r="D262" s="238"/>
      <c r="E262" s="239">
        <v>3.1520000000000001</v>
      </c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138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31"/>
      <c r="B263" s="232"/>
      <c r="C263" s="273" t="s">
        <v>141</v>
      </c>
      <c r="D263" s="240"/>
      <c r="E263" s="241">
        <v>14.577999999999999</v>
      </c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138</v>
      </c>
      <c r="AH263" s="214">
        <v>1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ht="13" x14ac:dyDescent="0.25">
      <c r="A264" s="245" t="s">
        <v>126</v>
      </c>
      <c r="B264" s="246" t="s">
        <v>92</v>
      </c>
      <c r="C264" s="269" t="s">
        <v>93</v>
      </c>
      <c r="D264" s="247"/>
      <c r="E264" s="248"/>
      <c r="F264" s="249"/>
      <c r="G264" s="249">
        <f>SUMIF(AG265:AG354,"&lt;&gt;NOR",G265:G354)</f>
        <v>0</v>
      </c>
      <c r="H264" s="249"/>
      <c r="I264" s="249">
        <f>SUM(I265:I354)</f>
        <v>0</v>
      </c>
      <c r="J264" s="249"/>
      <c r="K264" s="249">
        <f>SUM(K265:K354)</f>
        <v>0</v>
      </c>
      <c r="L264" s="249"/>
      <c r="M264" s="249">
        <f>SUM(M265:M354)</f>
        <v>0</v>
      </c>
      <c r="N264" s="248"/>
      <c r="O264" s="248">
        <f>SUM(O265:O354)</f>
        <v>0.13</v>
      </c>
      <c r="P264" s="248"/>
      <c r="Q264" s="248">
        <f>SUM(Q265:Q354)</f>
        <v>0</v>
      </c>
      <c r="R264" s="249"/>
      <c r="S264" s="249"/>
      <c r="T264" s="250"/>
      <c r="U264" s="244"/>
      <c r="V264" s="244">
        <f>SUM(V265:V354)</f>
        <v>65.569999999999993</v>
      </c>
      <c r="W264" s="244"/>
      <c r="X264" s="244"/>
      <c r="AG264" t="s">
        <v>127</v>
      </c>
    </row>
    <row r="265" spans="1:60" outlineLevel="1" x14ac:dyDescent="0.25">
      <c r="A265" s="252">
        <v>44</v>
      </c>
      <c r="B265" s="253" t="s">
        <v>313</v>
      </c>
      <c r="C265" s="270" t="s">
        <v>314</v>
      </c>
      <c r="D265" s="254" t="s">
        <v>144</v>
      </c>
      <c r="E265" s="255">
        <v>61.6</v>
      </c>
      <c r="F265" s="256"/>
      <c r="G265" s="257">
        <f>ROUND(E265*F265,2)</f>
        <v>0</v>
      </c>
      <c r="H265" s="256"/>
      <c r="I265" s="257">
        <f>ROUND(E265*H265,2)</f>
        <v>0</v>
      </c>
      <c r="J265" s="256"/>
      <c r="K265" s="257">
        <f>ROUND(E265*J265,2)</f>
        <v>0</v>
      </c>
      <c r="L265" s="257">
        <v>15</v>
      </c>
      <c r="M265" s="257">
        <f>G265*(1+L265/100)</f>
        <v>0</v>
      </c>
      <c r="N265" s="255">
        <v>3.5E-4</v>
      </c>
      <c r="O265" s="255">
        <f>ROUND(E265*N265,2)</f>
        <v>0.02</v>
      </c>
      <c r="P265" s="255">
        <v>0</v>
      </c>
      <c r="Q265" s="255">
        <f>ROUND(E265*P265,2)</f>
        <v>0</v>
      </c>
      <c r="R265" s="257"/>
      <c r="S265" s="257" t="s">
        <v>131</v>
      </c>
      <c r="T265" s="258" t="s">
        <v>131</v>
      </c>
      <c r="U265" s="234">
        <v>1.35E-2</v>
      </c>
      <c r="V265" s="234">
        <f>ROUND(E265*U265,2)</f>
        <v>0.83</v>
      </c>
      <c r="W265" s="234"/>
      <c r="X265" s="234" t="s">
        <v>133</v>
      </c>
      <c r="Y265" s="214"/>
      <c r="Z265" s="214"/>
      <c r="AA265" s="214"/>
      <c r="AB265" s="214"/>
      <c r="AC265" s="214"/>
      <c r="AD265" s="214"/>
      <c r="AE265" s="214"/>
      <c r="AF265" s="214"/>
      <c r="AG265" s="214" t="s">
        <v>134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31"/>
      <c r="B266" s="232"/>
      <c r="C266" s="272" t="s">
        <v>137</v>
      </c>
      <c r="D266" s="238"/>
      <c r="E266" s="239"/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138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31"/>
      <c r="B267" s="232"/>
      <c r="C267" s="272" t="s">
        <v>193</v>
      </c>
      <c r="D267" s="238"/>
      <c r="E267" s="239">
        <v>12.6</v>
      </c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138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31"/>
      <c r="B268" s="232"/>
      <c r="C268" s="272" t="s">
        <v>208</v>
      </c>
      <c r="D268" s="238"/>
      <c r="E268" s="239">
        <v>1</v>
      </c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138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31"/>
      <c r="B269" s="232"/>
      <c r="C269" s="272" t="s">
        <v>209</v>
      </c>
      <c r="D269" s="238"/>
      <c r="E269" s="239">
        <v>2.6</v>
      </c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138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31"/>
      <c r="B270" s="232"/>
      <c r="C270" s="272" t="s">
        <v>210</v>
      </c>
      <c r="D270" s="238"/>
      <c r="E270" s="239">
        <v>14.9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138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31"/>
      <c r="B271" s="232"/>
      <c r="C271" s="272" t="s">
        <v>211</v>
      </c>
      <c r="D271" s="238"/>
      <c r="E271" s="239">
        <v>17.8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138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31"/>
      <c r="B272" s="232"/>
      <c r="C272" s="272" t="s">
        <v>212</v>
      </c>
      <c r="D272" s="238"/>
      <c r="E272" s="239">
        <v>10.1</v>
      </c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138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31"/>
      <c r="B273" s="232"/>
      <c r="C273" s="272" t="s">
        <v>213</v>
      </c>
      <c r="D273" s="238"/>
      <c r="E273" s="239">
        <v>2.6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138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31"/>
      <c r="B274" s="232"/>
      <c r="C274" s="273" t="s">
        <v>141</v>
      </c>
      <c r="D274" s="240"/>
      <c r="E274" s="241">
        <v>61.6</v>
      </c>
      <c r="F274" s="234"/>
      <c r="G274" s="234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138</v>
      </c>
      <c r="AH274" s="214">
        <v>1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52">
        <v>45</v>
      </c>
      <c r="B275" s="253" t="s">
        <v>315</v>
      </c>
      <c r="C275" s="270" t="s">
        <v>316</v>
      </c>
      <c r="D275" s="254" t="s">
        <v>144</v>
      </c>
      <c r="E275" s="255">
        <v>256.40699999999998</v>
      </c>
      <c r="F275" s="256"/>
      <c r="G275" s="257">
        <f>ROUND(E275*F275,2)</f>
        <v>0</v>
      </c>
      <c r="H275" s="256"/>
      <c r="I275" s="257">
        <f>ROUND(E275*H275,2)</f>
        <v>0</v>
      </c>
      <c r="J275" s="256"/>
      <c r="K275" s="257">
        <f>ROUND(E275*J275,2)</f>
        <v>0</v>
      </c>
      <c r="L275" s="257">
        <v>15</v>
      </c>
      <c r="M275" s="257">
        <f>G275*(1+L275/100)</f>
        <v>0</v>
      </c>
      <c r="N275" s="255">
        <v>0</v>
      </c>
      <c r="O275" s="255">
        <f>ROUND(E275*N275,2)</f>
        <v>0</v>
      </c>
      <c r="P275" s="255">
        <v>0</v>
      </c>
      <c r="Q275" s="255">
        <f>ROUND(E275*P275,2)</f>
        <v>0</v>
      </c>
      <c r="R275" s="257"/>
      <c r="S275" s="257" t="s">
        <v>131</v>
      </c>
      <c r="T275" s="258" t="s">
        <v>131</v>
      </c>
      <c r="U275" s="234">
        <v>7.0000000000000001E-3</v>
      </c>
      <c r="V275" s="234">
        <f>ROUND(E275*U275,2)</f>
        <v>1.79</v>
      </c>
      <c r="W275" s="234"/>
      <c r="X275" s="234" t="s">
        <v>133</v>
      </c>
      <c r="Y275" s="214"/>
      <c r="Z275" s="214"/>
      <c r="AA275" s="214"/>
      <c r="AB275" s="214"/>
      <c r="AC275" s="214"/>
      <c r="AD275" s="214"/>
      <c r="AE275" s="214"/>
      <c r="AF275" s="214"/>
      <c r="AG275" s="214" t="s">
        <v>134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31"/>
      <c r="B276" s="232"/>
      <c r="C276" s="272" t="s">
        <v>137</v>
      </c>
      <c r="D276" s="238"/>
      <c r="E276" s="239"/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138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31"/>
      <c r="B277" s="232"/>
      <c r="C277" s="272" t="s">
        <v>317</v>
      </c>
      <c r="D277" s="238"/>
      <c r="E277" s="239"/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138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31"/>
      <c r="B278" s="232"/>
      <c r="C278" s="272" t="s">
        <v>318</v>
      </c>
      <c r="D278" s="238"/>
      <c r="E278" s="239">
        <v>56.1</v>
      </c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138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31"/>
      <c r="B279" s="232"/>
      <c r="C279" s="272" t="s">
        <v>319</v>
      </c>
      <c r="D279" s="238"/>
      <c r="E279" s="239">
        <v>10.85</v>
      </c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138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31"/>
      <c r="B280" s="232"/>
      <c r="C280" s="272" t="s">
        <v>320</v>
      </c>
      <c r="D280" s="238"/>
      <c r="E280" s="239">
        <v>16.850000000000001</v>
      </c>
      <c r="F280" s="234"/>
      <c r="G280" s="234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138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31"/>
      <c r="B281" s="232"/>
      <c r="C281" s="272" t="s">
        <v>321</v>
      </c>
      <c r="D281" s="238"/>
      <c r="E281" s="239">
        <v>39.65</v>
      </c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138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31"/>
      <c r="B282" s="232"/>
      <c r="C282" s="272" t="s">
        <v>322</v>
      </c>
      <c r="D282" s="238"/>
      <c r="E282" s="239">
        <v>44.25</v>
      </c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138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31"/>
      <c r="B283" s="232"/>
      <c r="C283" s="272" t="s">
        <v>323</v>
      </c>
      <c r="D283" s="238"/>
      <c r="E283" s="239">
        <v>33.799999999999997</v>
      </c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138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31"/>
      <c r="B284" s="232"/>
      <c r="C284" s="272" t="s">
        <v>324</v>
      </c>
      <c r="D284" s="238"/>
      <c r="E284" s="239">
        <v>16.850000000000001</v>
      </c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138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31"/>
      <c r="B285" s="232"/>
      <c r="C285" s="273" t="s">
        <v>141</v>
      </c>
      <c r="D285" s="240"/>
      <c r="E285" s="241">
        <v>218.35</v>
      </c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138</v>
      </c>
      <c r="AH285" s="214">
        <v>1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31"/>
      <c r="B286" s="232"/>
      <c r="C286" s="272" t="s">
        <v>325</v>
      </c>
      <c r="D286" s="238"/>
      <c r="E286" s="239"/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138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2" t="s">
        <v>193</v>
      </c>
      <c r="D287" s="238"/>
      <c r="E287" s="239">
        <v>12.6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138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2" t="s">
        <v>208</v>
      </c>
      <c r="D288" s="238"/>
      <c r="E288" s="239">
        <v>1</v>
      </c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138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31"/>
      <c r="B289" s="232"/>
      <c r="C289" s="272" t="s">
        <v>209</v>
      </c>
      <c r="D289" s="238"/>
      <c r="E289" s="239">
        <v>2.6</v>
      </c>
      <c r="F289" s="234"/>
      <c r="G289" s="234"/>
      <c r="H289" s="234"/>
      <c r="I289" s="234"/>
      <c r="J289" s="234"/>
      <c r="K289" s="234"/>
      <c r="L289" s="234"/>
      <c r="M289" s="234"/>
      <c r="N289" s="233"/>
      <c r="O289" s="233"/>
      <c r="P289" s="233"/>
      <c r="Q289" s="233"/>
      <c r="R289" s="234"/>
      <c r="S289" s="234"/>
      <c r="T289" s="234"/>
      <c r="U289" s="234"/>
      <c r="V289" s="234"/>
      <c r="W289" s="234"/>
      <c r="X289" s="234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138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31"/>
      <c r="B290" s="232"/>
      <c r="C290" s="272" t="s">
        <v>210</v>
      </c>
      <c r="D290" s="238"/>
      <c r="E290" s="239">
        <v>14.9</v>
      </c>
      <c r="F290" s="234"/>
      <c r="G290" s="234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138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31"/>
      <c r="B291" s="232"/>
      <c r="C291" s="272" t="s">
        <v>211</v>
      </c>
      <c r="D291" s="238"/>
      <c r="E291" s="239">
        <v>17.8</v>
      </c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138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31"/>
      <c r="B292" s="232"/>
      <c r="C292" s="272" t="s">
        <v>212</v>
      </c>
      <c r="D292" s="238"/>
      <c r="E292" s="239">
        <v>10.1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138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31"/>
      <c r="B293" s="232"/>
      <c r="C293" s="272" t="s">
        <v>213</v>
      </c>
      <c r="D293" s="238"/>
      <c r="E293" s="239">
        <v>2.6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138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31"/>
      <c r="B294" s="232"/>
      <c r="C294" s="273" t="s">
        <v>141</v>
      </c>
      <c r="D294" s="240"/>
      <c r="E294" s="241">
        <v>61.6</v>
      </c>
      <c r="F294" s="234"/>
      <c r="G294" s="234"/>
      <c r="H294" s="234"/>
      <c r="I294" s="234"/>
      <c r="J294" s="234"/>
      <c r="K294" s="234"/>
      <c r="L294" s="234"/>
      <c r="M294" s="234"/>
      <c r="N294" s="233"/>
      <c r="O294" s="233"/>
      <c r="P294" s="233"/>
      <c r="Q294" s="233"/>
      <c r="R294" s="234"/>
      <c r="S294" s="234"/>
      <c r="T294" s="234"/>
      <c r="U294" s="234"/>
      <c r="V294" s="234"/>
      <c r="W294" s="234"/>
      <c r="X294" s="234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138</v>
      </c>
      <c r="AH294" s="214">
        <v>1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2" t="s">
        <v>326</v>
      </c>
      <c r="D295" s="238"/>
      <c r="E295" s="239"/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138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31"/>
      <c r="B296" s="232"/>
      <c r="C296" s="272" t="s">
        <v>327</v>
      </c>
      <c r="D296" s="238"/>
      <c r="E296" s="239">
        <v>8.2460000000000004</v>
      </c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138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ht="20" outlineLevel="1" x14ac:dyDescent="0.25">
      <c r="A297" s="231"/>
      <c r="B297" s="232"/>
      <c r="C297" s="272" t="s">
        <v>328</v>
      </c>
      <c r="D297" s="238"/>
      <c r="E297" s="239">
        <v>11.362</v>
      </c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138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31"/>
      <c r="B298" s="232"/>
      <c r="C298" s="272" t="s">
        <v>329</v>
      </c>
      <c r="D298" s="238"/>
      <c r="E298" s="239">
        <v>8.2460000000000004</v>
      </c>
      <c r="F298" s="234"/>
      <c r="G298" s="234"/>
      <c r="H298" s="234"/>
      <c r="I298" s="234"/>
      <c r="J298" s="234"/>
      <c r="K298" s="234"/>
      <c r="L298" s="234"/>
      <c r="M298" s="234"/>
      <c r="N298" s="233"/>
      <c r="O298" s="233"/>
      <c r="P298" s="233"/>
      <c r="Q298" s="233"/>
      <c r="R298" s="234"/>
      <c r="S298" s="234"/>
      <c r="T298" s="234"/>
      <c r="U298" s="234"/>
      <c r="V298" s="234"/>
      <c r="W298" s="234"/>
      <c r="X298" s="234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138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3" t="s">
        <v>141</v>
      </c>
      <c r="D299" s="240"/>
      <c r="E299" s="241">
        <v>27.853999999999999</v>
      </c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138</v>
      </c>
      <c r="AH299" s="214">
        <v>1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31"/>
      <c r="B300" s="232"/>
      <c r="C300" s="272" t="s">
        <v>330</v>
      </c>
      <c r="D300" s="238"/>
      <c r="E300" s="239"/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138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31"/>
      <c r="B301" s="232"/>
      <c r="C301" s="272" t="s">
        <v>331</v>
      </c>
      <c r="D301" s="238"/>
      <c r="E301" s="239">
        <v>-1.5760000000000001</v>
      </c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138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31"/>
      <c r="B302" s="232"/>
      <c r="C302" s="272" t="s">
        <v>332</v>
      </c>
      <c r="D302" s="238"/>
      <c r="E302" s="239">
        <v>-2.5609999999999999</v>
      </c>
      <c r="F302" s="234"/>
      <c r="G302" s="234"/>
      <c r="H302" s="234"/>
      <c r="I302" s="234"/>
      <c r="J302" s="234"/>
      <c r="K302" s="234"/>
      <c r="L302" s="234"/>
      <c r="M302" s="234"/>
      <c r="N302" s="233"/>
      <c r="O302" s="233"/>
      <c r="P302" s="233"/>
      <c r="Q302" s="233"/>
      <c r="R302" s="234"/>
      <c r="S302" s="234"/>
      <c r="T302" s="234"/>
      <c r="U302" s="234"/>
      <c r="V302" s="234"/>
      <c r="W302" s="234"/>
      <c r="X302" s="234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138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31"/>
      <c r="B303" s="232"/>
      <c r="C303" s="272" t="s">
        <v>333</v>
      </c>
      <c r="D303" s="238"/>
      <c r="E303" s="239">
        <v>-2.5609999999999999</v>
      </c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138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2" t="s">
        <v>334</v>
      </c>
      <c r="D304" s="238"/>
      <c r="E304" s="239">
        <v>-3.1520000000000001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138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31"/>
      <c r="B305" s="232"/>
      <c r="C305" s="272" t="s">
        <v>335</v>
      </c>
      <c r="D305" s="238"/>
      <c r="E305" s="239">
        <v>-3.1520000000000001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138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31"/>
      <c r="B306" s="232"/>
      <c r="C306" s="272" t="s">
        <v>336</v>
      </c>
      <c r="D306" s="238"/>
      <c r="E306" s="239">
        <v>-3.1680000000000001</v>
      </c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138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31"/>
      <c r="B307" s="232"/>
      <c r="C307" s="272" t="s">
        <v>337</v>
      </c>
      <c r="D307" s="238"/>
      <c r="E307" s="239">
        <v>-3.1520000000000001</v>
      </c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138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31"/>
      <c r="B308" s="232"/>
      <c r="C308" s="273" t="s">
        <v>141</v>
      </c>
      <c r="D308" s="240"/>
      <c r="E308" s="241">
        <v>-19.321999999999999</v>
      </c>
      <c r="F308" s="234"/>
      <c r="G308" s="234"/>
      <c r="H308" s="234"/>
      <c r="I308" s="234"/>
      <c r="J308" s="234"/>
      <c r="K308" s="234"/>
      <c r="L308" s="234"/>
      <c r="M308" s="234"/>
      <c r="N308" s="233"/>
      <c r="O308" s="233"/>
      <c r="P308" s="233"/>
      <c r="Q308" s="233"/>
      <c r="R308" s="234"/>
      <c r="S308" s="234"/>
      <c r="T308" s="234"/>
      <c r="U308" s="234"/>
      <c r="V308" s="234"/>
      <c r="W308" s="234"/>
      <c r="X308" s="234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138</v>
      </c>
      <c r="AH308" s="214">
        <v>1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31"/>
      <c r="B309" s="232"/>
      <c r="C309" s="272" t="s">
        <v>338</v>
      </c>
      <c r="D309" s="238"/>
      <c r="E309" s="239"/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138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31"/>
      <c r="B310" s="232"/>
      <c r="C310" s="272" t="s">
        <v>339</v>
      </c>
      <c r="D310" s="238"/>
      <c r="E310" s="239">
        <v>-2.13</v>
      </c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138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ht="20" outlineLevel="1" x14ac:dyDescent="0.25">
      <c r="A311" s="231"/>
      <c r="B311" s="232"/>
      <c r="C311" s="272" t="s">
        <v>340</v>
      </c>
      <c r="D311" s="238"/>
      <c r="E311" s="239">
        <v>-3.36</v>
      </c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138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31"/>
      <c r="B312" s="232"/>
      <c r="C312" s="272" t="s">
        <v>341</v>
      </c>
      <c r="D312" s="238"/>
      <c r="E312" s="239">
        <v>-2.13</v>
      </c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138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31"/>
      <c r="B313" s="232"/>
      <c r="C313" s="273" t="s">
        <v>141</v>
      </c>
      <c r="D313" s="240"/>
      <c r="E313" s="241">
        <v>-7.62</v>
      </c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138</v>
      </c>
      <c r="AH313" s="214">
        <v>1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2" t="s">
        <v>342</v>
      </c>
      <c r="D314" s="238"/>
      <c r="E314" s="239"/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138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31"/>
      <c r="B315" s="232"/>
      <c r="C315" s="272" t="s">
        <v>343</v>
      </c>
      <c r="D315" s="238"/>
      <c r="E315" s="239">
        <v>-8.68</v>
      </c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138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31"/>
      <c r="B316" s="232"/>
      <c r="C316" s="272" t="s">
        <v>344</v>
      </c>
      <c r="D316" s="238"/>
      <c r="E316" s="239">
        <v>-13.48</v>
      </c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138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31"/>
      <c r="B317" s="232"/>
      <c r="C317" s="272" t="s">
        <v>345</v>
      </c>
      <c r="D317" s="238"/>
      <c r="E317" s="239">
        <v>-2.2949999999999999</v>
      </c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138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31"/>
      <c r="B318" s="232"/>
      <c r="C318" s="273" t="s">
        <v>141</v>
      </c>
      <c r="D318" s="240"/>
      <c r="E318" s="241">
        <v>-24.454999999999998</v>
      </c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138</v>
      </c>
      <c r="AH318" s="214">
        <v>1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52">
        <v>46</v>
      </c>
      <c r="B319" s="253" t="s">
        <v>346</v>
      </c>
      <c r="C319" s="270" t="s">
        <v>347</v>
      </c>
      <c r="D319" s="254" t="s">
        <v>144</v>
      </c>
      <c r="E319" s="255">
        <v>29.14</v>
      </c>
      <c r="F319" s="256"/>
      <c r="G319" s="257">
        <f>ROUND(E319*F319,2)</f>
        <v>0</v>
      </c>
      <c r="H319" s="256"/>
      <c r="I319" s="257">
        <f>ROUND(E319*H319,2)</f>
        <v>0</v>
      </c>
      <c r="J319" s="256"/>
      <c r="K319" s="257">
        <f>ROUND(E319*J319,2)</f>
        <v>0</v>
      </c>
      <c r="L319" s="257">
        <v>15</v>
      </c>
      <c r="M319" s="257">
        <f>G319*(1+L319/100)</f>
        <v>0</v>
      </c>
      <c r="N319" s="255">
        <v>0</v>
      </c>
      <c r="O319" s="255">
        <f>ROUND(E319*N319,2)</f>
        <v>0</v>
      </c>
      <c r="P319" s="255">
        <v>0</v>
      </c>
      <c r="Q319" s="255">
        <f>ROUND(E319*P319,2)</f>
        <v>0</v>
      </c>
      <c r="R319" s="257"/>
      <c r="S319" s="257" t="s">
        <v>131</v>
      </c>
      <c r="T319" s="258" t="s">
        <v>131</v>
      </c>
      <c r="U319" s="234">
        <v>2.1000000000000001E-2</v>
      </c>
      <c r="V319" s="234">
        <f>ROUND(E319*U319,2)</f>
        <v>0.61</v>
      </c>
      <c r="W319" s="234"/>
      <c r="X319" s="234" t="s">
        <v>133</v>
      </c>
      <c r="Y319" s="214"/>
      <c r="Z319" s="214"/>
      <c r="AA319" s="214"/>
      <c r="AB319" s="214"/>
      <c r="AC319" s="214"/>
      <c r="AD319" s="214"/>
      <c r="AE319" s="214"/>
      <c r="AF319" s="214"/>
      <c r="AG319" s="214" t="s">
        <v>134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31"/>
      <c r="B320" s="232"/>
      <c r="C320" s="272" t="s">
        <v>137</v>
      </c>
      <c r="D320" s="238"/>
      <c r="E320" s="239"/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138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31"/>
      <c r="B321" s="232"/>
      <c r="C321" s="272" t="s">
        <v>181</v>
      </c>
      <c r="D321" s="238"/>
      <c r="E321" s="239"/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138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31"/>
      <c r="B322" s="232"/>
      <c r="C322" s="272" t="s">
        <v>182</v>
      </c>
      <c r="D322" s="238"/>
      <c r="E322" s="239">
        <v>14.04</v>
      </c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138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31"/>
      <c r="B323" s="232"/>
      <c r="C323" s="273" t="s">
        <v>141</v>
      </c>
      <c r="D323" s="240"/>
      <c r="E323" s="241">
        <v>14.04</v>
      </c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138</v>
      </c>
      <c r="AH323" s="214">
        <v>1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31"/>
      <c r="B324" s="232"/>
      <c r="C324" s="272" t="s">
        <v>176</v>
      </c>
      <c r="D324" s="238"/>
      <c r="E324" s="239"/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138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31"/>
      <c r="B325" s="232"/>
      <c r="C325" s="272" t="s">
        <v>348</v>
      </c>
      <c r="D325" s="238"/>
      <c r="E325" s="239">
        <v>0.8</v>
      </c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138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31"/>
      <c r="B326" s="232"/>
      <c r="C326" s="273" t="s">
        <v>141</v>
      </c>
      <c r="D326" s="240"/>
      <c r="E326" s="241">
        <v>0.8</v>
      </c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138</v>
      </c>
      <c r="AH326" s="214">
        <v>1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31"/>
      <c r="B327" s="232"/>
      <c r="C327" s="272" t="s">
        <v>183</v>
      </c>
      <c r="D327" s="238"/>
      <c r="E327" s="239"/>
      <c r="F327" s="234"/>
      <c r="G327" s="234"/>
      <c r="H327" s="234"/>
      <c r="I327" s="234"/>
      <c r="J327" s="234"/>
      <c r="K327" s="234"/>
      <c r="L327" s="234"/>
      <c r="M327" s="234"/>
      <c r="N327" s="233"/>
      <c r="O327" s="233"/>
      <c r="P327" s="233"/>
      <c r="Q327" s="233"/>
      <c r="R327" s="234"/>
      <c r="S327" s="234"/>
      <c r="T327" s="234"/>
      <c r="U327" s="234"/>
      <c r="V327" s="234"/>
      <c r="W327" s="234"/>
      <c r="X327" s="234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138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ht="20" outlineLevel="1" x14ac:dyDescent="0.25">
      <c r="A328" s="231"/>
      <c r="B328" s="232"/>
      <c r="C328" s="272" t="s">
        <v>184</v>
      </c>
      <c r="D328" s="238"/>
      <c r="E328" s="239">
        <v>4.05</v>
      </c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138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31"/>
      <c r="B329" s="232"/>
      <c r="C329" s="273" t="s">
        <v>141</v>
      </c>
      <c r="D329" s="240"/>
      <c r="E329" s="241">
        <v>4.05</v>
      </c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138</v>
      </c>
      <c r="AH329" s="214">
        <v>1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31"/>
      <c r="B330" s="232"/>
      <c r="C330" s="272" t="s">
        <v>189</v>
      </c>
      <c r="D330" s="238"/>
      <c r="E330" s="239"/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138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31"/>
      <c r="B331" s="232"/>
      <c r="C331" s="272" t="s">
        <v>190</v>
      </c>
      <c r="D331" s="238"/>
      <c r="E331" s="239">
        <v>10.25</v>
      </c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138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3" t="s">
        <v>141</v>
      </c>
      <c r="D332" s="240"/>
      <c r="E332" s="241">
        <v>10.25</v>
      </c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138</v>
      </c>
      <c r="AH332" s="214">
        <v>1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52">
        <v>47</v>
      </c>
      <c r="B333" s="253" t="s">
        <v>349</v>
      </c>
      <c r="C333" s="270" t="s">
        <v>350</v>
      </c>
      <c r="D333" s="254" t="s">
        <v>144</v>
      </c>
      <c r="E333" s="255">
        <v>256.40699999999998</v>
      </c>
      <c r="F333" s="256"/>
      <c r="G333" s="257">
        <f>ROUND(E333*F333,2)</f>
        <v>0</v>
      </c>
      <c r="H333" s="256"/>
      <c r="I333" s="257">
        <f>ROUND(E333*H333,2)</f>
        <v>0</v>
      </c>
      <c r="J333" s="256"/>
      <c r="K333" s="257">
        <f>ROUND(E333*J333,2)</f>
        <v>0</v>
      </c>
      <c r="L333" s="257">
        <v>15</v>
      </c>
      <c r="M333" s="257">
        <f>G333*(1+L333/100)</f>
        <v>0</v>
      </c>
      <c r="N333" s="255">
        <v>6.9999999999999994E-5</v>
      </c>
      <c r="O333" s="255">
        <f>ROUND(E333*N333,2)</f>
        <v>0.02</v>
      </c>
      <c r="P333" s="255">
        <v>0</v>
      </c>
      <c r="Q333" s="255">
        <f>ROUND(E333*P333,2)</f>
        <v>0</v>
      </c>
      <c r="R333" s="257"/>
      <c r="S333" s="257" t="s">
        <v>131</v>
      </c>
      <c r="T333" s="258" t="s">
        <v>131</v>
      </c>
      <c r="U333" s="234">
        <v>0.03</v>
      </c>
      <c r="V333" s="234">
        <f>ROUND(E333*U333,2)</f>
        <v>7.69</v>
      </c>
      <c r="W333" s="234"/>
      <c r="X333" s="234" t="s">
        <v>133</v>
      </c>
      <c r="Y333" s="214"/>
      <c r="Z333" s="214"/>
      <c r="AA333" s="214"/>
      <c r="AB333" s="214"/>
      <c r="AC333" s="214"/>
      <c r="AD333" s="214"/>
      <c r="AE333" s="214"/>
      <c r="AF333" s="214"/>
      <c r="AG333" s="214" t="s">
        <v>134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31"/>
      <c r="B334" s="232"/>
      <c r="C334" s="271" t="s">
        <v>351</v>
      </c>
      <c r="D334" s="259"/>
      <c r="E334" s="259"/>
      <c r="F334" s="259"/>
      <c r="G334" s="259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136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31"/>
      <c r="B335" s="232"/>
      <c r="C335" s="272" t="s">
        <v>137</v>
      </c>
      <c r="D335" s="238"/>
      <c r="E335" s="239"/>
      <c r="F335" s="234"/>
      <c r="G335" s="234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138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31"/>
      <c r="B336" s="232"/>
      <c r="C336" s="272" t="s">
        <v>352</v>
      </c>
      <c r="D336" s="238"/>
      <c r="E336" s="239">
        <v>256.40699999999998</v>
      </c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138</v>
      </c>
      <c r="AH336" s="214">
        <v>5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3" t="s">
        <v>141</v>
      </c>
      <c r="D337" s="240"/>
      <c r="E337" s="241">
        <v>256.40699999999998</v>
      </c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138</v>
      </c>
      <c r="AH337" s="214">
        <v>1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52">
        <v>48</v>
      </c>
      <c r="B338" s="253" t="s">
        <v>353</v>
      </c>
      <c r="C338" s="270" t="s">
        <v>354</v>
      </c>
      <c r="D338" s="254" t="s">
        <v>144</v>
      </c>
      <c r="E338" s="255">
        <v>256.40699999999998</v>
      </c>
      <c r="F338" s="256"/>
      <c r="G338" s="257">
        <f>ROUND(E338*F338,2)</f>
        <v>0</v>
      </c>
      <c r="H338" s="256"/>
      <c r="I338" s="257">
        <f>ROUND(E338*H338,2)</f>
        <v>0</v>
      </c>
      <c r="J338" s="256"/>
      <c r="K338" s="257">
        <f>ROUND(E338*J338,2)</f>
        <v>0</v>
      </c>
      <c r="L338" s="257">
        <v>15</v>
      </c>
      <c r="M338" s="257">
        <f>G338*(1+L338/100)</f>
        <v>0</v>
      </c>
      <c r="N338" s="255">
        <v>3.6000000000000002E-4</v>
      </c>
      <c r="O338" s="255">
        <f>ROUND(E338*N338,2)</f>
        <v>0.09</v>
      </c>
      <c r="P338" s="255">
        <v>0</v>
      </c>
      <c r="Q338" s="255">
        <f>ROUND(E338*P338,2)</f>
        <v>0</v>
      </c>
      <c r="R338" s="257"/>
      <c r="S338" s="257" t="s">
        <v>131</v>
      </c>
      <c r="T338" s="258" t="s">
        <v>131</v>
      </c>
      <c r="U338" s="234">
        <v>0.19503999999999999</v>
      </c>
      <c r="V338" s="234">
        <f>ROUND(E338*U338,2)</f>
        <v>50.01</v>
      </c>
      <c r="W338" s="234"/>
      <c r="X338" s="234" t="s">
        <v>133</v>
      </c>
      <c r="Y338" s="214"/>
      <c r="Z338" s="214"/>
      <c r="AA338" s="214"/>
      <c r="AB338" s="214"/>
      <c r="AC338" s="214"/>
      <c r="AD338" s="214"/>
      <c r="AE338" s="214"/>
      <c r="AF338" s="214"/>
      <c r="AG338" s="214" t="s">
        <v>134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31"/>
      <c r="B339" s="232"/>
      <c r="C339" s="271" t="s">
        <v>355</v>
      </c>
      <c r="D339" s="259"/>
      <c r="E339" s="259"/>
      <c r="F339" s="259"/>
      <c r="G339" s="259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136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31"/>
      <c r="B340" s="232"/>
      <c r="C340" s="272" t="s">
        <v>137</v>
      </c>
      <c r="D340" s="238"/>
      <c r="E340" s="239"/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138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31"/>
      <c r="B341" s="232"/>
      <c r="C341" s="272" t="s">
        <v>352</v>
      </c>
      <c r="D341" s="238"/>
      <c r="E341" s="239">
        <v>256.40699999999998</v>
      </c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138</v>
      </c>
      <c r="AH341" s="214">
        <v>5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31"/>
      <c r="B342" s="232"/>
      <c r="C342" s="273" t="s">
        <v>141</v>
      </c>
      <c r="D342" s="240"/>
      <c r="E342" s="241">
        <v>256.40699999999998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138</v>
      </c>
      <c r="AH342" s="214">
        <v>1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52">
        <v>49</v>
      </c>
      <c r="B343" s="253" t="s">
        <v>356</v>
      </c>
      <c r="C343" s="270" t="s">
        <v>357</v>
      </c>
      <c r="D343" s="254" t="s">
        <v>144</v>
      </c>
      <c r="E343" s="255">
        <v>60.537999999999997</v>
      </c>
      <c r="F343" s="256"/>
      <c r="G343" s="257">
        <f>ROUND(E343*F343,2)</f>
        <v>0</v>
      </c>
      <c r="H343" s="256"/>
      <c r="I343" s="257">
        <f>ROUND(E343*H343,2)</f>
        <v>0</v>
      </c>
      <c r="J343" s="256"/>
      <c r="K343" s="257">
        <f>ROUND(E343*J343,2)</f>
        <v>0</v>
      </c>
      <c r="L343" s="257">
        <v>15</v>
      </c>
      <c r="M343" s="257">
        <f>G343*(1+L343/100)</f>
        <v>0</v>
      </c>
      <c r="N343" s="255">
        <v>0</v>
      </c>
      <c r="O343" s="255">
        <f>ROUND(E343*N343,2)</f>
        <v>0</v>
      </c>
      <c r="P343" s="255">
        <v>0</v>
      </c>
      <c r="Q343" s="255">
        <f>ROUND(E343*P343,2)</f>
        <v>0</v>
      </c>
      <c r="R343" s="257"/>
      <c r="S343" s="257" t="s">
        <v>131</v>
      </c>
      <c r="T343" s="258" t="s">
        <v>131</v>
      </c>
      <c r="U343" s="234">
        <v>7.6679999999999998E-2</v>
      </c>
      <c r="V343" s="234">
        <f>ROUND(E343*U343,2)</f>
        <v>4.6399999999999997</v>
      </c>
      <c r="W343" s="234"/>
      <c r="X343" s="234" t="s">
        <v>133</v>
      </c>
      <c r="Y343" s="214"/>
      <c r="Z343" s="214"/>
      <c r="AA343" s="214"/>
      <c r="AB343" s="214"/>
      <c r="AC343" s="214"/>
      <c r="AD343" s="214"/>
      <c r="AE343" s="214"/>
      <c r="AF343" s="214"/>
      <c r="AG343" s="214" t="s">
        <v>134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31"/>
      <c r="B344" s="232"/>
      <c r="C344" s="272" t="s">
        <v>137</v>
      </c>
      <c r="D344" s="238"/>
      <c r="E344" s="239"/>
      <c r="F344" s="234"/>
      <c r="G344" s="234"/>
      <c r="H344" s="234"/>
      <c r="I344" s="234"/>
      <c r="J344" s="234"/>
      <c r="K344" s="234"/>
      <c r="L344" s="234"/>
      <c r="M344" s="234"/>
      <c r="N344" s="233"/>
      <c r="O344" s="233"/>
      <c r="P344" s="233"/>
      <c r="Q344" s="233"/>
      <c r="R344" s="234"/>
      <c r="S344" s="234"/>
      <c r="T344" s="234"/>
      <c r="U344" s="234"/>
      <c r="V344" s="234"/>
      <c r="W344" s="234"/>
      <c r="X344" s="234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138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31"/>
      <c r="B345" s="232"/>
      <c r="C345" s="272" t="s">
        <v>210</v>
      </c>
      <c r="D345" s="238"/>
      <c r="E345" s="239">
        <v>14.9</v>
      </c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138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31"/>
      <c r="B346" s="232"/>
      <c r="C346" s="272" t="s">
        <v>322</v>
      </c>
      <c r="D346" s="238"/>
      <c r="E346" s="239">
        <v>44.25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138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31"/>
      <c r="B347" s="232"/>
      <c r="C347" s="272" t="s">
        <v>358</v>
      </c>
      <c r="D347" s="238"/>
      <c r="E347" s="239">
        <v>7.9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138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31"/>
      <c r="B348" s="232"/>
      <c r="C348" s="273" t="s">
        <v>141</v>
      </c>
      <c r="D348" s="240"/>
      <c r="E348" s="241">
        <v>67.05</v>
      </c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138</v>
      </c>
      <c r="AH348" s="214">
        <v>1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31"/>
      <c r="B349" s="232"/>
      <c r="C349" s="272" t="s">
        <v>330</v>
      </c>
      <c r="D349" s="238"/>
      <c r="E349" s="239"/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138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31"/>
      <c r="B350" s="232"/>
      <c r="C350" s="272" t="s">
        <v>335</v>
      </c>
      <c r="D350" s="238"/>
      <c r="E350" s="239">
        <v>-3.1520000000000001</v>
      </c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138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31"/>
      <c r="B351" s="232"/>
      <c r="C351" s="273" t="s">
        <v>141</v>
      </c>
      <c r="D351" s="240"/>
      <c r="E351" s="241">
        <v>-3.1520000000000001</v>
      </c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138</v>
      </c>
      <c r="AH351" s="214">
        <v>1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31"/>
      <c r="B352" s="232"/>
      <c r="C352" s="272" t="s">
        <v>338</v>
      </c>
      <c r="D352" s="238"/>
      <c r="E352" s="239"/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138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ht="20" outlineLevel="1" x14ac:dyDescent="0.25">
      <c r="A353" s="231"/>
      <c r="B353" s="232"/>
      <c r="C353" s="272" t="s">
        <v>340</v>
      </c>
      <c r="D353" s="238"/>
      <c r="E353" s="239">
        <v>-3.36</v>
      </c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138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31"/>
      <c r="B354" s="232"/>
      <c r="C354" s="273" t="s">
        <v>141</v>
      </c>
      <c r="D354" s="240"/>
      <c r="E354" s="241">
        <v>-3.36</v>
      </c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138</v>
      </c>
      <c r="AH354" s="214">
        <v>1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ht="13" x14ac:dyDescent="0.25">
      <c r="A355" s="245" t="s">
        <v>126</v>
      </c>
      <c r="B355" s="246" t="s">
        <v>94</v>
      </c>
      <c r="C355" s="269" t="s">
        <v>95</v>
      </c>
      <c r="D355" s="247"/>
      <c r="E355" s="248"/>
      <c r="F355" s="249"/>
      <c r="G355" s="249">
        <f>SUMIF(AG356:AG398,"&lt;&gt;NOR",G356:G398)</f>
        <v>0</v>
      </c>
      <c r="H355" s="249"/>
      <c r="I355" s="249">
        <f>SUM(I356:I398)</f>
        <v>0</v>
      </c>
      <c r="J355" s="249"/>
      <c r="K355" s="249">
        <f>SUM(K356:K398)</f>
        <v>0</v>
      </c>
      <c r="L355" s="249"/>
      <c r="M355" s="249">
        <f>SUM(M356:M398)</f>
        <v>0</v>
      </c>
      <c r="N355" s="248"/>
      <c r="O355" s="248">
        <f>SUM(O356:O398)</f>
        <v>0</v>
      </c>
      <c r="P355" s="248"/>
      <c r="Q355" s="248">
        <f>SUM(Q356:Q398)</f>
        <v>0</v>
      </c>
      <c r="R355" s="249"/>
      <c r="S355" s="249"/>
      <c r="T355" s="250"/>
      <c r="U355" s="244"/>
      <c r="V355" s="244">
        <f>SUM(V356:V398)</f>
        <v>0.1</v>
      </c>
      <c r="W355" s="244"/>
      <c r="X355" s="244"/>
      <c r="AG355" t="s">
        <v>127</v>
      </c>
    </row>
    <row r="356" spans="1:60" ht="20" outlineLevel="1" x14ac:dyDescent="0.25">
      <c r="A356" s="252">
        <v>50</v>
      </c>
      <c r="B356" s="253" t="s">
        <v>359</v>
      </c>
      <c r="C356" s="270" t="s">
        <v>360</v>
      </c>
      <c r="D356" s="254" t="s">
        <v>148</v>
      </c>
      <c r="E356" s="255">
        <v>1</v>
      </c>
      <c r="F356" s="256"/>
      <c r="G356" s="257">
        <f>ROUND(E356*F356,2)</f>
        <v>0</v>
      </c>
      <c r="H356" s="256"/>
      <c r="I356" s="257">
        <f>ROUND(E356*H356,2)</f>
        <v>0</v>
      </c>
      <c r="J356" s="256"/>
      <c r="K356" s="257">
        <f>ROUND(E356*J356,2)</f>
        <v>0</v>
      </c>
      <c r="L356" s="257">
        <v>15</v>
      </c>
      <c r="M356" s="257">
        <f>G356*(1+L356/100)</f>
        <v>0</v>
      </c>
      <c r="N356" s="255">
        <v>1.6000000000000001E-4</v>
      </c>
      <c r="O356" s="255">
        <f>ROUND(E356*N356,2)</f>
        <v>0</v>
      </c>
      <c r="P356" s="255">
        <v>0</v>
      </c>
      <c r="Q356" s="255">
        <f>ROUND(E356*P356,2)</f>
        <v>0</v>
      </c>
      <c r="R356" s="257"/>
      <c r="S356" s="257" t="s">
        <v>149</v>
      </c>
      <c r="T356" s="258" t="s">
        <v>150</v>
      </c>
      <c r="U356" s="234">
        <v>9.955E-2</v>
      </c>
      <c r="V356" s="234">
        <f>ROUND(E356*U356,2)</f>
        <v>0.1</v>
      </c>
      <c r="W356" s="234"/>
      <c r="X356" s="234" t="s">
        <v>133</v>
      </c>
      <c r="Y356" s="214"/>
      <c r="Z356" s="214"/>
      <c r="AA356" s="214"/>
      <c r="AB356" s="214"/>
      <c r="AC356" s="214"/>
      <c r="AD356" s="214"/>
      <c r="AE356" s="214"/>
      <c r="AF356" s="214"/>
      <c r="AG356" s="214" t="s">
        <v>361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ht="20.5" outlineLevel="1" x14ac:dyDescent="0.25">
      <c r="A357" s="231"/>
      <c r="B357" s="232"/>
      <c r="C357" s="271" t="s">
        <v>362</v>
      </c>
      <c r="D357" s="259"/>
      <c r="E357" s="259"/>
      <c r="F357" s="259"/>
      <c r="G357" s="259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136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60" t="str">
        <f>C357</f>
        <v>Kompletní dodávka a montáž včetně uvedení do provozu, prostupů, zaškolení, seřízení, zkoušek dle příslušných ČSN a dalších pomocných prací a zednických přípomocí.</v>
      </c>
      <c r="BB357" s="214"/>
      <c r="BC357" s="214"/>
      <c r="BD357" s="214"/>
      <c r="BE357" s="214"/>
      <c r="BF357" s="214"/>
      <c r="BG357" s="214"/>
      <c r="BH357" s="214"/>
    </row>
    <row r="358" spans="1:60" ht="20.5" outlineLevel="1" x14ac:dyDescent="0.25">
      <c r="A358" s="231"/>
      <c r="B358" s="232"/>
      <c r="C358" s="276" t="s">
        <v>397</v>
      </c>
      <c r="D358" s="268"/>
      <c r="E358" s="268"/>
      <c r="F358" s="268"/>
      <c r="G358" s="268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136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60" t="str">
        <f>C358</f>
        <v>Odstranění stávajících světel, vypínačů, zásuvek. Nové nové zásuvky, vypínače, příprava pro přisazená stropní svítidla.</v>
      </c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31"/>
      <c r="B359" s="232"/>
      <c r="C359" s="276" t="s">
        <v>363</v>
      </c>
      <c r="D359" s="268"/>
      <c r="E359" s="268"/>
      <c r="F359" s="268"/>
      <c r="G359" s="268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136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31"/>
      <c r="B360" s="232"/>
      <c r="C360" s="276" t="s">
        <v>364</v>
      </c>
      <c r="D360" s="268"/>
      <c r="E360" s="268"/>
      <c r="F360" s="268"/>
      <c r="G360" s="268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136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31"/>
      <c r="B361" s="232"/>
      <c r="C361" s="277" t="s">
        <v>365</v>
      </c>
      <c r="D361" s="235"/>
      <c r="E361" s="236"/>
      <c r="F361" s="237"/>
      <c r="G361" s="237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136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31"/>
      <c r="B362" s="232"/>
      <c r="C362" s="276" t="s">
        <v>398</v>
      </c>
      <c r="D362" s="268"/>
      <c r="E362" s="268"/>
      <c r="F362" s="268"/>
      <c r="G362" s="268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136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31"/>
      <c r="B363" s="232"/>
      <c r="C363" s="276" t="s">
        <v>399</v>
      </c>
      <c r="D363" s="268"/>
      <c r="E363" s="268"/>
      <c r="F363" s="268"/>
      <c r="G363" s="268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136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31"/>
      <c r="B364" s="232"/>
      <c r="C364" s="276" t="s">
        <v>400</v>
      </c>
      <c r="D364" s="268"/>
      <c r="E364" s="268"/>
      <c r="F364" s="268"/>
      <c r="G364" s="268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136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31"/>
      <c r="B365" s="232"/>
      <c r="C365" s="276" t="s">
        <v>401</v>
      </c>
      <c r="D365" s="268"/>
      <c r="E365" s="268"/>
      <c r="F365" s="268"/>
      <c r="G365" s="268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136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31"/>
      <c r="B366" s="232"/>
      <c r="C366" s="276" t="s">
        <v>402</v>
      </c>
      <c r="D366" s="268"/>
      <c r="E366" s="268"/>
      <c r="F366" s="268"/>
      <c r="G366" s="268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136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31"/>
      <c r="B367" s="232"/>
      <c r="C367" s="276" t="s">
        <v>403</v>
      </c>
      <c r="D367" s="268"/>
      <c r="E367" s="268"/>
      <c r="F367" s="268"/>
      <c r="G367" s="268"/>
      <c r="H367" s="234"/>
      <c r="I367" s="234"/>
      <c r="J367" s="234"/>
      <c r="K367" s="234"/>
      <c r="L367" s="234"/>
      <c r="M367" s="234"/>
      <c r="N367" s="233"/>
      <c r="O367" s="233"/>
      <c r="P367" s="233"/>
      <c r="Q367" s="233"/>
      <c r="R367" s="234"/>
      <c r="S367" s="234"/>
      <c r="T367" s="234"/>
      <c r="U367" s="234"/>
      <c r="V367" s="234"/>
      <c r="W367" s="234"/>
      <c r="X367" s="234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136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31"/>
      <c r="B368" s="232"/>
      <c r="C368" s="276" t="s">
        <v>404</v>
      </c>
      <c r="D368" s="268"/>
      <c r="E368" s="268"/>
      <c r="F368" s="268"/>
      <c r="G368" s="268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136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31"/>
      <c r="B369" s="232"/>
      <c r="C369" s="276" t="s">
        <v>405</v>
      </c>
      <c r="D369" s="268"/>
      <c r="E369" s="268"/>
      <c r="F369" s="268"/>
      <c r="G369" s="268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136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31"/>
      <c r="B370" s="232"/>
      <c r="C370" s="276" t="s">
        <v>406</v>
      </c>
      <c r="D370" s="268"/>
      <c r="E370" s="268"/>
      <c r="F370" s="268"/>
      <c r="G370" s="268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136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31"/>
      <c r="B371" s="232"/>
      <c r="C371" s="277" t="s">
        <v>366</v>
      </c>
      <c r="D371" s="235"/>
      <c r="E371" s="236"/>
      <c r="F371" s="237"/>
      <c r="G371" s="237"/>
      <c r="H371" s="234"/>
      <c r="I371" s="234"/>
      <c r="J371" s="234"/>
      <c r="K371" s="234"/>
      <c r="L371" s="234"/>
      <c r="M371" s="234"/>
      <c r="N371" s="233"/>
      <c r="O371" s="233"/>
      <c r="P371" s="233"/>
      <c r="Q371" s="233"/>
      <c r="R371" s="234"/>
      <c r="S371" s="234"/>
      <c r="T371" s="234"/>
      <c r="U371" s="234"/>
      <c r="V371" s="234"/>
      <c r="W371" s="234"/>
      <c r="X371" s="234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136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31"/>
      <c r="B372" s="232"/>
      <c r="C372" s="276" t="s">
        <v>407</v>
      </c>
      <c r="D372" s="268"/>
      <c r="E372" s="268"/>
      <c r="F372" s="268"/>
      <c r="G372" s="268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136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6" t="s">
        <v>408</v>
      </c>
      <c r="D373" s="268"/>
      <c r="E373" s="268"/>
      <c r="F373" s="268"/>
      <c r="G373" s="268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136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31"/>
      <c r="B374" s="232"/>
      <c r="C374" s="276" t="s">
        <v>409</v>
      </c>
      <c r="D374" s="268"/>
      <c r="E374" s="268"/>
      <c r="F374" s="268"/>
      <c r="G374" s="268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136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31"/>
      <c r="B375" s="232"/>
      <c r="C375" s="276" t="s">
        <v>410</v>
      </c>
      <c r="D375" s="268"/>
      <c r="E375" s="268"/>
      <c r="F375" s="268"/>
      <c r="G375" s="268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136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31"/>
      <c r="B376" s="232"/>
      <c r="C376" s="276" t="s">
        <v>411</v>
      </c>
      <c r="D376" s="268"/>
      <c r="E376" s="268"/>
      <c r="F376" s="268"/>
      <c r="G376" s="268"/>
      <c r="H376" s="234"/>
      <c r="I376" s="234"/>
      <c r="J376" s="234"/>
      <c r="K376" s="234"/>
      <c r="L376" s="234"/>
      <c r="M376" s="234"/>
      <c r="N376" s="233"/>
      <c r="O376" s="233"/>
      <c r="P376" s="233"/>
      <c r="Q376" s="233"/>
      <c r="R376" s="234"/>
      <c r="S376" s="234"/>
      <c r="T376" s="234"/>
      <c r="U376" s="234"/>
      <c r="V376" s="234"/>
      <c r="W376" s="234"/>
      <c r="X376" s="234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136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31"/>
      <c r="B377" s="232"/>
      <c r="C377" s="276" t="s">
        <v>412</v>
      </c>
      <c r="D377" s="268"/>
      <c r="E377" s="268"/>
      <c r="F377" s="268"/>
      <c r="G377" s="268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136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31"/>
      <c r="B378" s="232"/>
      <c r="C378" s="276" t="s">
        <v>413</v>
      </c>
      <c r="D378" s="268"/>
      <c r="E378" s="268"/>
      <c r="F378" s="268"/>
      <c r="G378" s="268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136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6" t="s">
        <v>414</v>
      </c>
      <c r="D379" s="268"/>
      <c r="E379" s="268"/>
      <c r="F379" s="268"/>
      <c r="G379" s="268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136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31"/>
      <c r="B380" s="232"/>
      <c r="C380" s="276" t="s">
        <v>415</v>
      </c>
      <c r="D380" s="268"/>
      <c r="E380" s="268"/>
      <c r="F380" s="268"/>
      <c r="G380" s="268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136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31"/>
      <c r="B381" s="232"/>
      <c r="C381" s="276" t="s">
        <v>416</v>
      </c>
      <c r="D381" s="268"/>
      <c r="E381" s="268"/>
      <c r="F381" s="268"/>
      <c r="G381" s="268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136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31"/>
      <c r="B382" s="232"/>
      <c r="C382" s="276" t="s">
        <v>417</v>
      </c>
      <c r="D382" s="268"/>
      <c r="E382" s="268"/>
      <c r="F382" s="268"/>
      <c r="G382" s="268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136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31"/>
      <c r="B383" s="232"/>
      <c r="C383" s="276" t="s">
        <v>418</v>
      </c>
      <c r="D383" s="268"/>
      <c r="E383" s="268"/>
      <c r="F383" s="268"/>
      <c r="G383" s="268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136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31"/>
      <c r="B384" s="232"/>
      <c r="C384" s="276" t="s">
        <v>419</v>
      </c>
      <c r="D384" s="268"/>
      <c r="E384" s="268"/>
      <c r="F384" s="268"/>
      <c r="G384" s="268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136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31"/>
      <c r="B385" s="232"/>
      <c r="C385" s="276" t="s">
        <v>420</v>
      </c>
      <c r="D385" s="268"/>
      <c r="E385" s="268"/>
      <c r="F385" s="268"/>
      <c r="G385" s="268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136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6" t="s">
        <v>421</v>
      </c>
      <c r="D386" s="268"/>
      <c r="E386" s="268"/>
      <c r="F386" s="268"/>
      <c r="G386" s="268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136</v>
      </c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31"/>
      <c r="B387" s="232"/>
      <c r="C387" s="276" t="s">
        <v>422</v>
      </c>
      <c r="D387" s="268"/>
      <c r="E387" s="268"/>
      <c r="F387" s="268"/>
      <c r="G387" s="268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136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31"/>
      <c r="B388" s="232"/>
      <c r="C388" s="276" t="s">
        <v>423</v>
      </c>
      <c r="D388" s="268"/>
      <c r="E388" s="268"/>
      <c r="F388" s="268"/>
      <c r="G388" s="268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136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31"/>
      <c r="B389" s="232"/>
      <c r="C389" s="277" t="s">
        <v>366</v>
      </c>
      <c r="D389" s="235"/>
      <c r="E389" s="236"/>
      <c r="F389" s="237"/>
      <c r="G389" s="237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136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31"/>
      <c r="B390" s="232"/>
      <c r="C390" s="276" t="s">
        <v>424</v>
      </c>
      <c r="D390" s="268"/>
      <c r="E390" s="268"/>
      <c r="F390" s="268"/>
      <c r="G390" s="268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136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6" t="s">
        <v>408</v>
      </c>
      <c r="D391" s="268"/>
      <c r="E391" s="268"/>
      <c r="F391" s="268"/>
      <c r="G391" s="268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136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76" t="s">
        <v>409</v>
      </c>
      <c r="D392" s="268"/>
      <c r="E392" s="268"/>
      <c r="F392" s="268"/>
      <c r="G392" s="268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136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31"/>
      <c r="B393" s="232"/>
      <c r="C393" s="276" t="s">
        <v>411</v>
      </c>
      <c r="D393" s="268"/>
      <c r="E393" s="268"/>
      <c r="F393" s="268"/>
      <c r="G393" s="268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136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31"/>
      <c r="B394" s="232"/>
      <c r="C394" s="276" t="s">
        <v>412</v>
      </c>
      <c r="D394" s="268"/>
      <c r="E394" s="268"/>
      <c r="F394" s="268"/>
      <c r="G394" s="268"/>
      <c r="H394" s="234"/>
      <c r="I394" s="234"/>
      <c r="J394" s="234"/>
      <c r="K394" s="234"/>
      <c r="L394" s="234"/>
      <c r="M394" s="234"/>
      <c r="N394" s="233"/>
      <c r="O394" s="233"/>
      <c r="P394" s="233"/>
      <c r="Q394" s="233"/>
      <c r="R394" s="234"/>
      <c r="S394" s="234"/>
      <c r="T394" s="234"/>
      <c r="U394" s="234"/>
      <c r="V394" s="234"/>
      <c r="W394" s="234"/>
      <c r="X394" s="234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136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31"/>
      <c r="B395" s="232"/>
      <c r="C395" s="276" t="s">
        <v>413</v>
      </c>
      <c r="D395" s="268"/>
      <c r="E395" s="268"/>
      <c r="F395" s="268"/>
      <c r="G395" s="268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136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6" t="s">
        <v>414</v>
      </c>
      <c r="D396" s="268"/>
      <c r="E396" s="268"/>
      <c r="F396" s="268"/>
      <c r="G396" s="268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136</v>
      </c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31"/>
      <c r="B397" s="232"/>
      <c r="C397" s="276" t="s">
        <v>425</v>
      </c>
      <c r="D397" s="268"/>
      <c r="E397" s="268"/>
      <c r="F397" s="268"/>
      <c r="G397" s="268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136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31"/>
      <c r="B398" s="232"/>
      <c r="C398" s="276" t="s">
        <v>367</v>
      </c>
      <c r="D398" s="268"/>
      <c r="E398" s="268"/>
      <c r="F398" s="268"/>
      <c r="G398" s="268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136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ht="13" x14ac:dyDescent="0.25">
      <c r="A399" s="245" t="s">
        <v>126</v>
      </c>
      <c r="B399" s="246" t="s">
        <v>96</v>
      </c>
      <c r="C399" s="269" t="s">
        <v>97</v>
      </c>
      <c r="D399" s="247"/>
      <c r="E399" s="248"/>
      <c r="F399" s="249"/>
      <c r="G399" s="249">
        <f>SUMIF(AG400:AG407,"&lt;&gt;NOR",G400:G407)</f>
        <v>0</v>
      </c>
      <c r="H399" s="249"/>
      <c r="I399" s="249">
        <f>SUM(I400:I407)</f>
        <v>0</v>
      </c>
      <c r="J399" s="249"/>
      <c r="K399" s="249">
        <f>SUM(K400:K407)</f>
        <v>0</v>
      </c>
      <c r="L399" s="249"/>
      <c r="M399" s="249">
        <f>SUM(M400:M407)</f>
        <v>0</v>
      </c>
      <c r="N399" s="248"/>
      <c r="O399" s="248">
        <f>SUM(O400:O407)</f>
        <v>0</v>
      </c>
      <c r="P399" s="248"/>
      <c r="Q399" s="248">
        <f>SUM(Q400:Q407)</f>
        <v>0</v>
      </c>
      <c r="R399" s="249"/>
      <c r="S399" s="249"/>
      <c r="T399" s="250"/>
      <c r="U399" s="244"/>
      <c r="V399" s="244">
        <f>SUM(V400:V407)</f>
        <v>2.99</v>
      </c>
      <c r="W399" s="244"/>
      <c r="X399" s="244"/>
      <c r="AG399" t="s">
        <v>127</v>
      </c>
    </row>
    <row r="400" spans="1:60" outlineLevel="1" x14ac:dyDescent="0.25">
      <c r="A400" s="261">
        <v>51</v>
      </c>
      <c r="B400" s="262" t="s">
        <v>368</v>
      </c>
      <c r="C400" s="274" t="s">
        <v>369</v>
      </c>
      <c r="D400" s="263" t="s">
        <v>223</v>
      </c>
      <c r="E400" s="264">
        <v>0.63929999999999998</v>
      </c>
      <c r="F400" s="265"/>
      <c r="G400" s="266">
        <f>ROUND(E400*F400,2)</f>
        <v>0</v>
      </c>
      <c r="H400" s="265"/>
      <c r="I400" s="266">
        <f>ROUND(E400*H400,2)</f>
        <v>0</v>
      </c>
      <c r="J400" s="265"/>
      <c r="K400" s="266">
        <f>ROUND(E400*J400,2)</f>
        <v>0</v>
      </c>
      <c r="L400" s="266">
        <v>15</v>
      </c>
      <c r="M400" s="266">
        <f>G400*(1+L400/100)</f>
        <v>0</v>
      </c>
      <c r="N400" s="264">
        <v>0</v>
      </c>
      <c r="O400" s="264">
        <f>ROUND(E400*N400,2)</f>
        <v>0</v>
      </c>
      <c r="P400" s="264">
        <v>0</v>
      </c>
      <c r="Q400" s="264">
        <f>ROUND(E400*P400,2)</f>
        <v>0</v>
      </c>
      <c r="R400" s="266"/>
      <c r="S400" s="266" t="s">
        <v>131</v>
      </c>
      <c r="T400" s="267" t="s">
        <v>131</v>
      </c>
      <c r="U400" s="234">
        <v>2.0089999999999999</v>
      </c>
      <c r="V400" s="234">
        <f>ROUND(E400*U400,2)</f>
        <v>1.28</v>
      </c>
      <c r="W400" s="234"/>
      <c r="X400" s="234" t="s">
        <v>370</v>
      </c>
      <c r="Y400" s="214"/>
      <c r="Z400" s="214"/>
      <c r="AA400" s="214"/>
      <c r="AB400" s="214"/>
      <c r="AC400" s="214"/>
      <c r="AD400" s="214"/>
      <c r="AE400" s="214"/>
      <c r="AF400" s="214"/>
      <c r="AG400" s="214" t="s">
        <v>371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52">
        <v>52</v>
      </c>
      <c r="B401" s="253" t="s">
        <v>372</v>
      </c>
      <c r="C401" s="270" t="s">
        <v>373</v>
      </c>
      <c r="D401" s="254" t="s">
        <v>223</v>
      </c>
      <c r="E401" s="255">
        <v>0.63929999999999998</v>
      </c>
      <c r="F401" s="256"/>
      <c r="G401" s="257">
        <f>ROUND(E401*F401,2)</f>
        <v>0</v>
      </c>
      <c r="H401" s="256"/>
      <c r="I401" s="257">
        <f>ROUND(E401*H401,2)</f>
        <v>0</v>
      </c>
      <c r="J401" s="256"/>
      <c r="K401" s="257">
        <f>ROUND(E401*J401,2)</f>
        <v>0</v>
      </c>
      <c r="L401" s="257">
        <v>15</v>
      </c>
      <c r="M401" s="257">
        <f>G401*(1+L401/100)</f>
        <v>0</v>
      </c>
      <c r="N401" s="255">
        <v>0</v>
      </c>
      <c r="O401" s="255">
        <f>ROUND(E401*N401,2)</f>
        <v>0</v>
      </c>
      <c r="P401" s="255">
        <v>0</v>
      </c>
      <c r="Q401" s="255">
        <f>ROUND(E401*P401,2)</f>
        <v>0</v>
      </c>
      <c r="R401" s="257"/>
      <c r="S401" s="257" t="s">
        <v>131</v>
      </c>
      <c r="T401" s="258" t="s">
        <v>131</v>
      </c>
      <c r="U401" s="234">
        <v>0.49</v>
      </c>
      <c r="V401" s="234">
        <f>ROUND(E401*U401,2)</f>
        <v>0.31</v>
      </c>
      <c r="W401" s="234"/>
      <c r="X401" s="234" t="s">
        <v>370</v>
      </c>
      <c r="Y401" s="214"/>
      <c r="Z401" s="214"/>
      <c r="AA401" s="214"/>
      <c r="AB401" s="214"/>
      <c r="AC401" s="214"/>
      <c r="AD401" s="214"/>
      <c r="AE401" s="214"/>
      <c r="AF401" s="214"/>
      <c r="AG401" s="214" t="s">
        <v>371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1" t="s">
        <v>374</v>
      </c>
      <c r="D402" s="259"/>
      <c r="E402" s="259"/>
      <c r="F402" s="259"/>
      <c r="G402" s="259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136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61">
        <v>53</v>
      </c>
      <c r="B403" s="262" t="s">
        <v>375</v>
      </c>
      <c r="C403" s="274" t="s">
        <v>376</v>
      </c>
      <c r="D403" s="263" t="s">
        <v>223</v>
      </c>
      <c r="E403" s="264">
        <v>12.146699999999999</v>
      </c>
      <c r="F403" s="265"/>
      <c r="G403" s="266">
        <f>ROUND(E403*F403,2)</f>
        <v>0</v>
      </c>
      <c r="H403" s="265"/>
      <c r="I403" s="266">
        <f>ROUND(E403*H403,2)</f>
        <v>0</v>
      </c>
      <c r="J403" s="265"/>
      <c r="K403" s="266">
        <f>ROUND(E403*J403,2)</f>
        <v>0</v>
      </c>
      <c r="L403" s="266">
        <v>15</v>
      </c>
      <c r="M403" s="266">
        <f>G403*(1+L403/100)</f>
        <v>0</v>
      </c>
      <c r="N403" s="264">
        <v>0</v>
      </c>
      <c r="O403" s="264">
        <f>ROUND(E403*N403,2)</f>
        <v>0</v>
      </c>
      <c r="P403" s="264">
        <v>0</v>
      </c>
      <c r="Q403" s="264">
        <f>ROUND(E403*P403,2)</f>
        <v>0</v>
      </c>
      <c r="R403" s="266"/>
      <c r="S403" s="266" t="s">
        <v>131</v>
      </c>
      <c r="T403" s="267" t="s">
        <v>131</v>
      </c>
      <c r="U403" s="234">
        <v>0</v>
      </c>
      <c r="V403" s="234">
        <f>ROUND(E403*U403,2)</f>
        <v>0</v>
      </c>
      <c r="W403" s="234"/>
      <c r="X403" s="234" t="s">
        <v>370</v>
      </c>
      <c r="Y403" s="214"/>
      <c r="Z403" s="214"/>
      <c r="AA403" s="214"/>
      <c r="AB403" s="214"/>
      <c r="AC403" s="214"/>
      <c r="AD403" s="214"/>
      <c r="AE403" s="214"/>
      <c r="AF403" s="214"/>
      <c r="AG403" s="214" t="s">
        <v>371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52">
        <v>54</v>
      </c>
      <c r="B404" s="253" t="s">
        <v>377</v>
      </c>
      <c r="C404" s="270" t="s">
        <v>378</v>
      </c>
      <c r="D404" s="254" t="s">
        <v>223</v>
      </c>
      <c r="E404" s="255">
        <v>0.63929999999999998</v>
      </c>
      <c r="F404" s="256"/>
      <c r="G404" s="257">
        <f>ROUND(E404*F404,2)</f>
        <v>0</v>
      </c>
      <c r="H404" s="256"/>
      <c r="I404" s="257">
        <f>ROUND(E404*H404,2)</f>
        <v>0</v>
      </c>
      <c r="J404" s="256"/>
      <c r="K404" s="257">
        <f>ROUND(E404*J404,2)</f>
        <v>0</v>
      </c>
      <c r="L404" s="257">
        <v>15</v>
      </c>
      <c r="M404" s="257">
        <f>G404*(1+L404/100)</f>
        <v>0</v>
      </c>
      <c r="N404" s="255">
        <v>0</v>
      </c>
      <c r="O404" s="255">
        <f>ROUND(E404*N404,2)</f>
        <v>0</v>
      </c>
      <c r="P404" s="255">
        <v>0</v>
      </c>
      <c r="Q404" s="255">
        <f>ROUND(E404*P404,2)</f>
        <v>0</v>
      </c>
      <c r="R404" s="257"/>
      <c r="S404" s="257" t="s">
        <v>131</v>
      </c>
      <c r="T404" s="258" t="s">
        <v>131</v>
      </c>
      <c r="U404" s="234">
        <v>0.752</v>
      </c>
      <c r="V404" s="234">
        <f>ROUND(E404*U404,2)</f>
        <v>0.48</v>
      </c>
      <c r="W404" s="234"/>
      <c r="X404" s="234" t="s">
        <v>370</v>
      </c>
      <c r="Y404" s="214"/>
      <c r="Z404" s="214"/>
      <c r="AA404" s="214"/>
      <c r="AB404" s="214"/>
      <c r="AC404" s="214"/>
      <c r="AD404" s="214"/>
      <c r="AE404" s="214"/>
      <c r="AF404" s="214"/>
      <c r="AG404" s="214" t="s">
        <v>371</v>
      </c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ht="20.5" outlineLevel="1" x14ac:dyDescent="0.25">
      <c r="A405" s="231"/>
      <c r="B405" s="232"/>
      <c r="C405" s="271" t="s">
        <v>379</v>
      </c>
      <c r="D405" s="259"/>
      <c r="E405" s="259"/>
      <c r="F405" s="259"/>
      <c r="G405" s="259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136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60" t="str">
        <f>C405</f>
        <v>S naložením suti nebo vybouraných hmot do dopravního prostředku a na jejich vyložením, popřípadě přeložením na normální dopravní prostředek.</v>
      </c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61">
        <v>55</v>
      </c>
      <c r="B406" s="262" t="s">
        <v>380</v>
      </c>
      <c r="C406" s="274" t="s">
        <v>381</v>
      </c>
      <c r="D406" s="263" t="s">
        <v>223</v>
      </c>
      <c r="E406" s="264">
        <v>2.5571999999999999</v>
      </c>
      <c r="F406" s="265"/>
      <c r="G406" s="266">
        <f>ROUND(E406*F406,2)</f>
        <v>0</v>
      </c>
      <c r="H406" s="265"/>
      <c r="I406" s="266">
        <f>ROUND(E406*H406,2)</f>
        <v>0</v>
      </c>
      <c r="J406" s="265"/>
      <c r="K406" s="266">
        <f>ROUND(E406*J406,2)</f>
        <v>0</v>
      </c>
      <c r="L406" s="266">
        <v>15</v>
      </c>
      <c r="M406" s="266">
        <f>G406*(1+L406/100)</f>
        <v>0</v>
      </c>
      <c r="N406" s="264">
        <v>0</v>
      </c>
      <c r="O406" s="264">
        <f>ROUND(E406*N406,2)</f>
        <v>0</v>
      </c>
      <c r="P406" s="264">
        <v>0</v>
      </c>
      <c r="Q406" s="264">
        <f>ROUND(E406*P406,2)</f>
        <v>0</v>
      </c>
      <c r="R406" s="266"/>
      <c r="S406" s="266" t="s">
        <v>131</v>
      </c>
      <c r="T406" s="267" t="s">
        <v>131</v>
      </c>
      <c r="U406" s="234">
        <v>0.36</v>
      </c>
      <c r="V406" s="234">
        <f>ROUND(E406*U406,2)</f>
        <v>0.92</v>
      </c>
      <c r="W406" s="234"/>
      <c r="X406" s="234" t="s">
        <v>370</v>
      </c>
      <c r="Y406" s="214"/>
      <c r="Z406" s="214"/>
      <c r="AA406" s="214"/>
      <c r="AB406" s="214"/>
      <c r="AC406" s="214"/>
      <c r="AD406" s="214"/>
      <c r="AE406" s="214"/>
      <c r="AF406" s="214"/>
      <c r="AG406" s="214" t="s">
        <v>371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ht="20" outlineLevel="1" x14ac:dyDescent="0.25">
      <c r="A407" s="261">
        <v>56</v>
      </c>
      <c r="B407" s="262" t="s">
        <v>382</v>
      </c>
      <c r="C407" s="274" t="s">
        <v>383</v>
      </c>
      <c r="D407" s="263" t="s">
        <v>223</v>
      </c>
      <c r="E407" s="264">
        <v>0.63929999999999998</v>
      </c>
      <c r="F407" s="265"/>
      <c r="G407" s="266">
        <f>ROUND(E407*F407,2)</f>
        <v>0</v>
      </c>
      <c r="H407" s="265"/>
      <c r="I407" s="266">
        <f>ROUND(E407*H407,2)</f>
        <v>0</v>
      </c>
      <c r="J407" s="265"/>
      <c r="K407" s="266">
        <f>ROUND(E407*J407,2)</f>
        <v>0</v>
      </c>
      <c r="L407" s="266">
        <v>15</v>
      </c>
      <c r="M407" s="266">
        <f>G407*(1+L407/100)</f>
        <v>0</v>
      </c>
      <c r="N407" s="264">
        <v>0</v>
      </c>
      <c r="O407" s="264">
        <f>ROUND(E407*N407,2)</f>
        <v>0</v>
      </c>
      <c r="P407" s="264">
        <v>0</v>
      </c>
      <c r="Q407" s="264">
        <f>ROUND(E407*P407,2)</f>
        <v>0</v>
      </c>
      <c r="R407" s="266"/>
      <c r="S407" s="266" t="s">
        <v>131</v>
      </c>
      <c r="T407" s="267" t="s">
        <v>131</v>
      </c>
      <c r="U407" s="234">
        <v>0</v>
      </c>
      <c r="V407" s="234">
        <f>ROUND(E407*U407,2)</f>
        <v>0</v>
      </c>
      <c r="W407" s="234"/>
      <c r="X407" s="234" t="s">
        <v>370</v>
      </c>
      <c r="Y407" s="214"/>
      <c r="Z407" s="214"/>
      <c r="AA407" s="214"/>
      <c r="AB407" s="214"/>
      <c r="AC407" s="214"/>
      <c r="AD407" s="214"/>
      <c r="AE407" s="214"/>
      <c r="AF407" s="214"/>
      <c r="AG407" s="214" t="s">
        <v>371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ht="13" x14ac:dyDescent="0.25">
      <c r="A408" s="245" t="s">
        <v>126</v>
      </c>
      <c r="B408" s="246" t="s">
        <v>99</v>
      </c>
      <c r="C408" s="269" t="s">
        <v>30</v>
      </c>
      <c r="D408" s="247"/>
      <c r="E408" s="248"/>
      <c r="F408" s="249"/>
      <c r="G408" s="249">
        <f>SUMIF(AG409:AG414,"&lt;&gt;NOR",G409:G414)</f>
        <v>0</v>
      </c>
      <c r="H408" s="249"/>
      <c r="I408" s="249">
        <f>SUM(I409:I414)</f>
        <v>0</v>
      </c>
      <c r="J408" s="249"/>
      <c r="K408" s="249">
        <f>SUM(K409:K414)</f>
        <v>0</v>
      </c>
      <c r="L408" s="249"/>
      <c r="M408" s="249">
        <f>SUM(M409:M414)</f>
        <v>0</v>
      </c>
      <c r="N408" s="248"/>
      <c r="O408" s="248">
        <f>SUM(O409:O414)</f>
        <v>0</v>
      </c>
      <c r="P408" s="248"/>
      <c r="Q408" s="248">
        <f>SUM(Q409:Q414)</f>
        <v>0</v>
      </c>
      <c r="R408" s="249"/>
      <c r="S408" s="249"/>
      <c r="T408" s="250"/>
      <c r="U408" s="244"/>
      <c r="V408" s="244">
        <f>SUM(V409:V414)</f>
        <v>0</v>
      </c>
      <c r="W408" s="244"/>
      <c r="X408" s="244"/>
      <c r="AG408" t="s">
        <v>127</v>
      </c>
    </row>
    <row r="409" spans="1:60" outlineLevel="1" x14ac:dyDescent="0.25">
      <c r="A409" s="252">
        <v>57</v>
      </c>
      <c r="B409" s="253" t="s">
        <v>384</v>
      </c>
      <c r="C409" s="270" t="s">
        <v>385</v>
      </c>
      <c r="D409" s="254" t="s">
        <v>386</v>
      </c>
      <c r="E409" s="255">
        <v>1</v>
      </c>
      <c r="F409" s="256"/>
      <c r="G409" s="257">
        <f>ROUND(E409*F409,2)</f>
        <v>0</v>
      </c>
      <c r="H409" s="256"/>
      <c r="I409" s="257">
        <f>ROUND(E409*H409,2)</f>
        <v>0</v>
      </c>
      <c r="J409" s="256"/>
      <c r="K409" s="257">
        <f>ROUND(E409*J409,2)</f>
        <v>0</v>
      </c>
      <c r="L409" s="257">
        <v>15</v>
      </c>
      <c r="M409" s="257">
        <f>G409*(1+L409/100)</f>
        <v>0</v>
      </c>
      <c r="N409" s="255">
        <v>0</v>
      </c>
      <c r="O409" s="255">
        <f>ROUND(E409*N409,2)</f>
        <v>0</v>
      </c>
      <c r="P409" s="255">
        <v>0</v>
      </c>
      <c r="Q409" s="255">
        <f>ROUND(E409*P409,2)</f>
        <v>0</v>
      </c>
      <c r="R409" s="257"/>
      <c r="S409" s="257" t="s">
        <v>131</v>
      </c>
      <c r="T409" s="258" t="s">
        <v>150</v>
      </c>
      <c r="U409" s="234">
        <v>0</v>
      </c>
      <c r="V409" s="234">
        <f>ROUND(E409*U409,2)</f>
        <v>0</v>
      </c>
      <c r="W409" s="234"/>
      <c r="X409" s="234" t="s">
        <v>387</v>
      </c>
      <c r="Y409" s="214"/>
      <c r="Z409" s="214"/>
      <c r="AA409" s="214"/>
      <c r="AB409" s="214"/>
      <c r="AC409" s="214"/>
      <c r="AD409" s="214"/>
      <c r="AE409" s="214"/>
      <c r="AF409" s="214"/>
      <c r="AG409" s="214" t="s">
        <v>388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ht="20.5" outlineLevel="1" x14ac:dyDescent="0.25">
      <c r="A410" s="231"/>
      <c r="B410" s="232"/>
      <c r="C410" s="271" t="s">
        <v>389</v>
      </c>
      <c r="D410" s="259"/>
      <c r="E410" s="259"/>
      <c r="F410" s="259"/>
      <c r="G410" s="259"/>
      <c r="H410" s="234"/>
      <c r="I410" s="234"/>
      <c r="J410" s="234"/>
      <c r="K410" s="234"/>
      <c r="L410" s="234"/>
      <c r="M410" s="234"/>
      <c r="N410" s="233"/>
      <c r="O410" s="233"/>
      <c r="P410" s="233"/>
      <c r="Q410" s="233"/>
      <c r="R410" s="234"/>
      <c r="S410" s="234"/>
      <c r="T410" s="234"/>
      <c r="U410" s="234"/>
      <c r="V410" s="234"/>
      <c r="W410" s="234"/>
      <c r="X410" s="234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136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60" t="str">
        <f>C410</f>
        <v>Náklady zhotovitele, související s prováděním zkoušek a revizí předepsaných technickými normami nebo objednatelem a které jsou pro provedení díla nezbytné.</v>
      </c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31"/>
      <c r="B411" s="232"/>
      <c r="C411" s="277" t="s">
        <v>365</v>
      </c>
      <c r="D411" s="235"/>
      <c r="E411" s="236"/>
      <c r="F411" s="237"/>
      <c r="G411" s="237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136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31"/>
      <c r="B412" s="232"/>
      <c r="C412" s="276" t="s">
        <v>390</v>
      </c>
      <c r="D412" s="268"/>
      <c r="E412" s="268"/>
      <c r="F412" s="268"/>
      <c r="G412" s="268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136</v>
      </c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ht="20" outlineLevel="1" x14ac:dyDescent="0.25">
      <c r="A413" s="252">
        <v>58</v>
      </c>
      <c r="B413" s="253" t="s">
        <v>391</v>
      </c>
      <c r="C413" s="270" t="s">
        <v>392</v>
      </c>
      <c r="D413" s="254" t="s">
        <v>386</v>
      </c>
      <c r="E413" s="255">
        <v>1</v>
      </c>
      <c r="F413" s="256"/>
      <c r="G413" s="257">
        <f>ROUND(E413*F413,2)</f>
        <v>0</v>
      </c>
      <c r="H413" s="256"/>
      <c r="I413" s="257">
        <f>ROUND(E413*H413,2)</f>
        <v>0</v>
      </c>
      <c r="J413" s="256"/>
      <c r="K413" s="257">
        <f>ROUND(E413*J413,2)</f>
        <v>0</v>
      </c>
      <c r="L413" s="257">
        <v>15</v>
      </c>
      <c r="M413" s="257">
        <f>G413*(1+L413/100)</f>
        <v>0</v>
      </c>
      <c r="N413" s="255">
        <v>0</v>
      </c>
      <c r="O413" s="255">
        <f>ROUND(E413*N413,2)</f>
        <v>0</v>
      </c>
      <c r="P413" s="255">
        <v>0</v>
      </c>
      <c r="Q413" s="255">
        <f>ROUND(E413*P413,2)</f>
        <v>0</v>
      </c>
      <c r="R413" s="257"/>
      <c r="S413" s="257" t="s">
        <v>131</v>
      </c>
      <c r="T413" s="258" t="s">
        <v>150</v>
      </c>
      <c r="U413" s="234">
        <v>0</v>
      </c>
      <c r="V413" s="234">
        <f>ROUND(E413*U413,2)</f>
        <v>0</v>
      </c>
      <c r="W413" s="234"/>
      <c r="X413" s="234" t="s">
        <v>387</v>
      </c>
      <c r="Y413" s="214"/>
      <c r="Z413" s="214"/>
      <c r="AA413" s="214"/>
      <c r="AB413" s="214"/>
      <c r="AC413" s="214"/>
      <c r="AD413" s="214"/>
      <c r="AE413" s="214"/>
      <c r="AF413" s="214"/>
      <c r="AG413" s="214" t="s">
        <v>388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ht="20.5" outlineLevel="1" x14ac:dyDescent="0.25">
      <c r="A414" s="231"/>
      <c r="B414" s="232"/>
      <c r="C414" s="271" t="s">
        <v>393</v>
      </c>
      <c r="D414" s="259"/>
      <c r="E414" s="259"/>
      <c r="F414" s="259"/>
      <c r="G414" s="259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136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60" t="str">
        <f>C414</f>
        <v>Náklady na vyhotovení dokumentace skutečného provedení stavby a její předání objednateli v požadované formě a požadovaném počtu.</v>
      </c>
      <c r="BB414" s="214"/>
      <c r="BC414" s="214"/>
      <c r="BD414" s="214"/>
      <c r="BE414" s="214"/>
      <c r="BF414" s="214"/>
      <c r="BG414" s="214"/>
      <c r="BH414" s="214"/>
    </row>
    <row r="415" spans="1:60" x14ac:dyDescent="0.25">
      <c r="A415" s="3"/>
      <c r="B415" s="4"/>
      <c r="C415" s="278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AE415">
        <v>15</v>
      </c>
      <c r="AF415">
        <v>21</v>
      </c>
      <c r="AG415" t="s">
        <v>113</v>
      </c>
    </row>
    <row r="416" spans="1:60" ht="13" x14ac:dyDescent="0.25">
      <c r="A416" s="217"/>
      <c r="B416" s="218" t="s">
        <v>31</v>
      </c>
      <c r="C416" s="279"/>
      <c r="D416" s="219"/>
      <c r="E416" s="220"/>
      <c r="F416" s="220"/>
      <c r="G416" s="251">
        <f>G8+G20+G23+G72+G81+G88+G114+G128+G130+G166+G199+G223+G234+G264+G355+G399+G408</f>
        <v>0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AE416">
        <f>SUMIF(L7:L414,AE415,G7:G414)</f>
        <v>0</v>
      </c>
      <c r="AF416">
        <f>SUMIF(L7:L414,AF415,G7:G414)</f>
        <v>0</v>
      </c>
      <c r="AG416" t="s">
        <v>394</v>
      </c>
    </row>
    <row r="417" spans="1:33" x14ac:dyDescent="0.25">
      <c r="A417" s="3"/>
      <c r="B417" s="4"/>
      <c r="C417" s="278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33" x14ac:dyDescent="0.25">
      <c r="A418" s="3"/>
      <c r="B418" s="4"/>
      <c r="C418" s="278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33" x14ac:dyDescent="0.25">
      <c r="A419" s="221" t="s">
        <v>395</v>
      </c>
      <c r="B419" s="221"/>
      <c r="C419" s="280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33" x14ac:dyDescent="0.25">
      <c r="A420" s="222"/>
      <c r="B420" s="223"/>
      <c r="C420" s="281"/>
      <c r="D420" s="223"/>
      <c r="E420" s="223"/>
      <c r="F420" s="223"/>
      <c r="G420" s="22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AG420" t="s">
        <v>396</v>
      </c>
    </row>
    <row r="421" spans="1:33" x14ac:dyDescent="0.25">
      <c r="A421" s="225"/>
      <c r="B421" s="226"/>
      <c r="C421" s="282"/>
      <c r="D421" s="226"/>
      <c r="E421" s="226"/>
      <c r="F421" s="226"/>
      <c r="G421" s="227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33" x14ac:dyDescent="0.25">
      <c r="A422" s="225"/>
      <c r="B422" s="226"/>
      <c r="C422" s="282"/>
      <c r="D422" s="226"/>
      <c r="E422" s="226"/>
      <c r="F422" s="226"/>
      <c r="G422" s="227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33" x14ac:dyDescent="0.25">
      <c r="A423" s="225"/>
      <c r="B423" s="226"/>
      <c r="C423" s="282"/>
      <c r="D423" s="226"/>
      <c r="E423" s="226"/>
      <c r="F423" s="226"/>
      <c r="G423" s="227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33" x14ac:dyDescent="0.25">
      <c r="A424" s="228"/>
      <c r="B424" s="229"/>
      <c r="C424" s="283"/>
      <c r="D424" s="229"/>
      <c r="E424" s="229"/>
      <c r="F424" s="229"/>
      <c r="G424" s="230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33" x14ac:dyDescent="0.25">
      <c r="A425" s="3"/>
      <c r="B425" s="4"/>
      <c r="C425" s="278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33" x14ac:dyDescent="0.25">
      <c r="C426" s="284"/>
      <c r="D426" s="10"/>
      <c r="AG426" t="s">
        <v>426</v>
      </c>
    </row>
    <row r="427" spans="1:33" x14ac:dyDescent="0.25">
      <c r="D427" s="10"/>
    </row>
    <row r="428" spans="1:33" x14ac:dyDescent="0.25">
      <c r="D428" s="10"/>
    </row>
    <row r="429" spans="1:33" x14ac:dyDescent="0.25">
      <c r="D429" s="10"/>
    </row>
    <row r="430" spans="1:33" x14ac:dyDescent="0.25">
      <c r="D430" s="10"/>
    </row>
    <row r="431" spans="1:33" x14ac:dyDescent="0.25">
      <c r="D431" s="10"/>
    </row>
    <row r="432" spans="1:33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3">
    <mergeCell ref="C402:G402"/>
    <mergeCell ref="C405:G405"/>
    <mergeCell ref="C410:G410"/>
    <mergeCell ref="C412:G412"/>
    <mergeCell ref="C414:G414"/>
    <mergeCell ref="C393:G393"/>
    <mergeCell ref="C394:G394"/>
    <mergeCell ref="C395:G395"/>
    <mergeCell ref="C396:G396"/>
    <mergeCell ref="C397:G397"/>
    <mergeCell ref="C398:G398"/>
    <mergeCell ref="C386:G386"/>
    <mergeCell ref="C387:G387"/>
    <mergeCell ref="C388:G388"/>
    <mergeCell ref="C390:G390"/>
    <mergeCell ref="C391:G391"/>
    <mergeCell ref="C392:G392"/>
    <mergeCell ref="C380:G380"/>
    <mergeCell ref="C381:G381"/>
    <mergeCell ref="C382:G382"/>
    <mergeCell ref="C383:G383"/>
    <mergeCell ref="C384:G384"/>
    <mergeCell ref="C385:G385"/>
    <mergeCell ref="C374:G374"/>
    <mergeCell ref="C375:G375"/>
    <mergeCell ref="C376:G376"/>
    <mergeCell ref="C377:G377"/>
    <mergeCell ref="C378:G378"/>
    <mergeCell ref="C379:G379"/>
    <mergeCell ref="C367:G367"/>
    <mergeCell ref="C368:G368"/>
    <mergeCell ref="C369:G369"/>
    <mergeCell ref="C370:G370"/>
    <mergeCell ref="C372:G372"/>
    <mergeCell ref="C373:G373"/>
    <mergeCell ref="C360:G360"/>
    <mergeCell ref="C362:G362"/>
    <mergeCell ref="C363:G363"/>
    <mergeCell ref="C364:G364"/>
    <mergeCell ref="C365:G365"/>
    <mergeCell ref="C366:G366"/>
    <mergeCell ref="C256:G256"/>
    <mergeCell ref="C334:G334"/>
    <mergeCell ref="C339:G339"/>
    <mergeCell ref="C357:G357"/>
    <mergeCell ref="C358:G358"/>
    <mergeCell ref="C359:G359"/>
    <mergeCell ref="C54:G54"/>
    <mergeCell ref="C83:G83"/>
    <mergeCell ref="C104:G104"/>
    <mergeCell ref="C188:G188"/>
    <mergeCell ref="C225:G225"/>
    <mergeCell ref="C251:G251"/>
    <mergeCell ref="A1:G1"/>
    <mergeCell ref="C2:G2"/>
    <mergeCell ref="C3:G3"/>
    <mergeCell ref="C4:G4"/>
    <mergeCell ref="A419:C419"/>
    <mergeCell ref="A420:G424"/>
    <mergeCell ref="C10:G10"/>
    <mergeCell ref="C22:G22"/>
    <mergeCell ref="C25:G25"/>
    <mergeCell ref="C39:G3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22.35 22.35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'22.35 22.35 Pol'!Názvy_tisku</vt:lpstr>
      <vt:lpstr>oadresa</vt:lpstr>
      <vt:lpstr>Stavba!Objednatel</vt:lpstr>
      <vt:lpstr>Stavba!Objekt</vt:lpstr>
      <vt:lpstr>'22.35 22.35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2022-06-25T13:36:46Z</dcterms:modified>
</cp:coreProperties>
</file>