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Stavební část" sheetId="2" r:id="rId2"/>
    <sheet name="02 - Gastro vybavení" sheetId="3" r:id="rId3"/>
    <sheet name="03 - Elektroinstalace" sheetId="4" r:id="rId4"/>
    <sheet name="04 - Vodovod" sheetId="5" r:id="rId5"/>
    <sheet name="05 - Splašková kanalizace" sheetId="6" r:id="rId6"/>
    <sheet name="06 - Plyn" sheetId="7" r:id="rId7"/>
    <sheet name="07 - Vytápění" sheetId="8" r:id="rId8"/>
    <sheet name="08 - Vzduchotechnika" sheetId="9" r:id="rId9"/>
    <sheet name="09 - VRN" sheetId="10" r:id="rId10"/>
    <sheet name="Seznam figur" sheetId="11" r:id="rId11"/>
    <sheet name="Pokyny pro vyplnění" sheetId="12" r:id="rId12"/>
  </sheets>
  <definedNames>
    <definedName name="_xlnm.Print_Area" localSheetId="0">'Rekapitulace stavby'!$D$4:$AO$36,'Rekapitulace stavby'!$C$42:$AQ$64</definedName>
    <definedName name="_xlnm._FilterDatabase" localSheetId="1" hidden="1">'01 - Stavební část'!$C$91:$K$564</definedName>
    <definedName name="_xlnm.Print_Area" localSheetId="1">'01 - Stavební část'!$C$4:$J$39,'01 - Stavební část'!$C$45:$J$73,'01 - Stavební část'!$C$79:$K$564</definedName>
    <definedName name="_xlnm._FilterDatabase" localSheetId="2" hidden="1">'02 - Gastro vybavení'!$C$86:$K$213</definedName>
    <definedName name="_xlnm.Print_Area" localSheetId="2">'02 - Gastro vybavení'!$C$4:$J$39,'02 - Gastro vybavení'!$C$45:$J$68,'02 - Gastro vybavení'!$C$74:$K$213</definedName>
    <definedName name="_xlnm._FilterDatabase" localSheetId="3" hidden="1">'03 - Elektroinstalace'!$C$88:$K$246</definedName>
    <definedName name="_xlnm.Print_Area" localSheetId="3">'03 - Elektroinstalace'!$C$4:$J$39,'03 - Elektroinstalace'!$C$45:$J$70,'03 - Elektroinstalace'!$C$76:$K$246</definedName>
    <definedName name="_xlnm._FilterDatabase" localSheetId="4" hidden="1">'04 - Vodovod'!$C$81:$K$110</definedName>
    <definedName name="_xlnm.Print_Area" localSheetId="4">'04 - Vodovod'!$C$4:$J$39,'04 - Vodovod'!$C$45:$J$63,'04 - Vodovod'!$C$69:$K$110</definedName>
    <definedName name="_xlnm._FilterDatabase" localSheetId="5" hidden="1">'05 - Splašková kanalizace'!$C$80:$K$107</definedName>
    <definedName name="_xlnm.Print_Area" localSheetId="5">'05 - Splašková kanalizace'!$C$4:$J$39,'05 - Splašková kanalizace'!$C$45:$J$62,'05 - Splašková kanalizace'!$C$68:$K$107</definedName>
    <definedName name="_xlnm._FilterDatabase" localSheetId="6" hidden="1">'06 - Plyn'!$C$81:$K$101</definedName>
    <definedName name="_xlnm.Print_Area" localSheetId="6">'06 - Plyn'!$C$4:$J$39,'06 - Plyn'!$C$45:$J$63,'06 - Plyn'!$C$69:$K$101</definedName>
    <definedName name="_xlnm._FilterDatabase" localSheetId="7" hidden="1">'07 - Vytápění'!$C$81:$K$104</definedName>
    <definedName name="_xlnm.Print_Area" localSheetId="7">'07 - Vytápění'!$C$4:$J$39,'07 - Vytápění'!$C$45:$J$63,'07 - Vytápění'!$C$69:$K$104</definedName>
    <definedName name="_xlnm._FilterDatabase" localSheetId="8" hidden="1">'08 - Vzduchotechnika'!$C$80:$K$104</definedName>
    <definedName name="_xlnm.Print_Area" localSheetId="8">'08 - Vzduchotechnika'!$C$4:$J$39,'08 - Vzduchotechnika'!$C$45:$J$62,'08 - Vzduchotechnika'!$C$68:$K$104</definedName>
    <definedName name="_xlnm._FilterDatabase" localSheetId="9" hidden="1">'09 - VRN'!$C$84:$K$101</definedName>
    <definedName name="_xlnm.Print_Area" localSheetId="9">'09 - VRN'!$C$4:$J$39,'09 - VRN'!$C$45:$J$66,'09 - VRN'!$C$72:$K$101</definedName>
    <definedName name="_xlnm.Print_Area" localSheetId="10">'Seznam figur'!$C$4:$G$51</definedName>
    <definedName name="_xlnm.Print_Area" localSheetId="11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'01 - Stavební část'!$91:$91</definedName>
    <definedName name="_xlnm.Print_Titles" localSheetId="2">'02 - Gastro vybavení'!$86:$86</definedName>
    <definedName name="_xlnm.Print_Titles" localSheetId="3">'03 - Elektroinstalace'!$88:$88</definedName>
    <definedName name="_xlnm.Print_Titles" localSheetId="4">'04 - Vodovod'!$81:$81</definedName>
    <definedName name="_xlnm.Print_Titles" localSheetId="5">'05 - Splašková kanalizace'!$80:$80</definedName>
    <definedName name="_xlnm.Print_Titles" localSheetId="6">'06 - Plyn'!$81:$81</definedName>
    <definedName name="_xlnm.Print_Titles" localSheetId="7">'07 - Vytápění'!$81:$81</definedName>
    <definedName name="_xlnm.Print_Titles" localSheetId="8">'08 - Vzduchotechnika'!$80:$80</definedName>
    <definedName name="_xlnm.Print_Titles" localSheetId="9">'09 - VRN'!$84:$84</definedName>
    <definedName name="_xlnm.Print_Titles" localSheetId="10">'Seznam figur'!$9:$9</definedName>
  </definedNames>
  <calcPr fullCalcOnLoad="1"/>
</workbook>
</file>

<file path=xl/sharedStrings.xml><?xml version="1.0" encoding="utf-8"?>
<sst xmlns="http://schemas.openxmlformats.org/spreadsheetml/2006/main" count="11063" uniqueCount="1817">
  <si>
    <t>Export Komplet</t>
  </si>
  <si>
    <t>VZ</t>
  </si>
  <si>
    <t>2.0</t>
  </si>
  <si>
    <t>ZAMOK</t>
  </si>
  <si>
    <t>False</t>
  </si>
  <si>
    <t>{e6d0af19-f7c7-4587-86a1-8ff00f9eb343}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</si>
  <si>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</si>
  <si>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</si>
  <si>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</si>
  <si>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</si>
  <si>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</si>
  <si>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</si>
  <si>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</si>
  <si>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</si>
  <si>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2023-012a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</si>
  <si>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</si>
  <si>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</si>
  <si>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Rekonstrukce kuchyně, ŠJ Brno</t>
  </si>
  <si>
    <t>KSO:</t>
  </si>
  <si>
    <t/>
  </si>
  <si>
    <t>CC-CZ:</t>
  </si>
  <si>
    <t>Místo:</t>
  </si>
  <si>
    <t>Úvoz 55</t>
  </si>
  <si>
    <t>Datum:</t>
  </si>
  <si>
    <t>26. 2. 2023</t>
  </si>
  <si>
    <t>Zadavatel:</t>
  </si>
  <si>
    <t>IČ:</t>
  </si>
  <si>
    <t>Staturní město Brno, MČ Brno - Střed</t>
  </si>
  <si>
    <t>DIČ:</t>
  </si>
  <si>
    <t>Uchazeč:</t>
  </si>
  <si>
    <t>Vyplň údaj</t>
  </si>
  <si>
    <t>Projektant:</t>
  </si>
  <si>
    <t xml:space="preserve">MP technik 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</si>
  <si>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</si>
  <si>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</si>
  <si>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</si>
  <si>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</si>
  <si>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</si>
  <si>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</si>
  <si>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</si>
  <si>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</si>
  <si>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</si>
  <si>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</si>
  <si>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</si>
  <si>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</si>
  <si>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</si>
  <si>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</si>
  <si>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</si>
  <si>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</si>
  <si>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</si>
  <si>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</si>
  <si>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</si>
  <si>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</si>
  <si>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</si>
  <si>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</si>
  <si>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</si>
  <si>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</si>
  <si>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</si>
  <si>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</si>
  <si>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</si>
  <si>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</si>
  <si>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</si>
  <si>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</si>
  <si>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</si>
  <si>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</si>
  <si>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</si>
  <si>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</si>
  <si>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</si>
  <si>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</si>
  <si>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</si>
  <si>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</si>
  <si>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</si>
  <si>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</si>
  <si>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</si>
  <si>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</si>
  <si>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</si>
  <si>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</si>
  <si>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</si>
  <si>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část</t>
  </si>
  <si>
    <t>STA</t>
  </si>
  <si>
    <t>1</t>
  </si>
  <si>
    <t>{525a9875-3cb2-4797-b581-f4b1f7f085dc}</t>
  </si>
  <si>
    <t>2</t>
  </si>
  <si>
    <t>02</t>
  </si>
  <si>
    <t>Gastro vybavení</t>
  </si>
  <si>
    <t>{0043c825-f5f9-49ac-ac80-6533d60a98dc}</t>
  </si>
  <si>
    <t>03</t>
  </si>
  <si>
    <t>Elektroinstalace</t>
  </si>
  <si>
    <t>{01f8dfae-06e6-4be6-8135-6ec1e4d4c59c}</t>
  </si>
  <si>
    <t>04</t>
  </si>
  <si>
    <t>Vodovod</t>
  </si>
  <si>
    <t>{388c77f6-8d0b-47d7-a96b-b3e83e132d28}</t>
  </si>
  <si>
    <t>05</t>
  </si>
  <si>
    <t>Splašková kanalizace</t>
  </si>
  <si>
    <t>{7e2ec871-bf63-483d-9ced-9b9e95334bb4}</t>
  </si>
  <si>
    <t>06</t>
  </si>
  <si>
    <t>Plyn</t>
  </si>
  <si>
    <t>{c03f68d5-f69d-44f1-bd69-aaabc44fffa1}</t>
  </si>
  <si>
    <t>07</t>
  </si>
  <si>
    <t>Vytápění</t>
  </si>
  <si>
    <t>{a030daf5-b37c-4ed7-b5f2-3e35bd12b05b}</t>
  </si>
  <si>
    <t>08</t>
  </si>
  <si>
    <t>Vzduchotechnika</t>
  </si>
  <si>
    <t>{5a7120da-52d0-49e0-838d-d0ac5ee11d99}</t>
  </si>
  <si>
    <t>09</t>
  </si>
  <si>
    <t>VRN</t>
  </si>
  <si>
    <t>{6be0afee-b434-47bf-b75c-1e3ac3863585}</t>
  </si>
  <si>
    <t>PB_plocha</t>
  </si>
  <si>
    <t>Půdorys bourání - plocha</t>
  </si>
  <si>
    <t>m2</t>
  </si>
  <si>
    <t>205,55</t>
  </si>
  <si>
    <t>3</t>
  </si>
  <si>
    <t>PN_plocha</t>
  </si>
  <si>
    <t>Půdorys nový - plocha</t>
  </si>
  <si>
    <t>KRYCÍ LIST SOUPISU PRACÍ</t>
  </si>
  <si>
    <t>Objekt:</t>
  </si>
  <si>
    <t>01 - Stavební část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</si>
  <si>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</si>
  <si>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</si>
  <si>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</si>
  <si>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</si>
  <si>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</si>
  <si>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</si>
  <si>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</si>
  <si>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</si>
  <si>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</si>
  <si>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</si>
  <si>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</si>
  <si>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</si>
  <si>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</si>
  <si>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</si>
  <si>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</si>
  <si>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</si>
  <si>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</si>
  <si>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</si>
  <si>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</si>
  <si>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</si>
  <si>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</si>
  <si>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</si>
  <si>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</si>
  <si>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</si>
  <si>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</si>
  <si>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</si>
  <si>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</si>
  <si>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</si>
  <si>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</si>
  <si>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</si>
  <si>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</si>
  <si>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</si>
  <si>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</si>
  <si>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</si>
  <si>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</si>
  <si>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</si>
  <si>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611325422</t>
  </si>
  <si>
    <t>Oprava vápenocementové omítky vnitřních ploch štukové dvouvrstvé, tloušťky do 20 mm a tloušťky štuku do 3 mm stropů, v rozsahu opravované plochy přes 10 do 30%</t>
  </si>
  <si>
    <t>CS ÚRS 2023 01</t>
  </si>
  <si>
    <t>4</t>
  </si>
  <si>
    <t>2125858485</t>
  </si>
  <si>
    <t>Online PSC</t>
  </si>
  <si>
    <t>https://podminky.urs.cz/item/CS_URS_2023_01/611325422</t>
  </si>
  <si>
    <t>VV</t>
  </si>
  <si>
    <t>"120" 104,85</t>
  </si>
  <si>
    <t>Součet</t>
  </si>
  <si>
    <t>612325422</t>
  </si>
  <si>
    <t>Oprava vápenocementové omítky vnitřních ploch štukové dvouvrstvé, tloušťky do 20 mm a tloušťky štuku do 3 mm stěn, v rozsahu opravované plochy přes 10 do 30%</t>
  </si>
  <si>
    <t>422086807</t>
  </si>
  <si>
    <t>https://podminky.urs.cz/item/CS_URS_2023_01/612325422</t>
  </si>
  <si>
    <t>skladba S03</t>
  </si>
  <si>
    <t>"120" 48,36*3,0-71,0</t>
  </si>
  <si>
    <t>"121" 11,96*2,95-(0,9*2,02+1,18*0,92*2+2,84*1,18)</t>
  </si>
  <si>
    <t>"125" 19,0*2,975-(0,9*2,02+1,18*1,5*3)</t>
  </si>
  <si>
    <t>"128" 13,077*2,96-(0,9*2,02+0,8*2,02+0,8*0,5)</t>
  </si>
  <si>
    <t>Mezisoučet</t>
  </si>
  <si>
    <t>skladba S02</t>
  </si>
  <si>
    <t>"119" (46,8*(2,95-1,8))-(1,76*1,14*2+1,8*0,91+0,9*0,22+1,7*0,22)+(0,48*6*1,15+0,47*2*1,15)</t>
  </si>
  <si>
    <t>"122" ((10,4-2,84)*(2,98-1,8))-(0,9*0,22)</t>
  </si>
  <si>
    <t>"123" (35,58*(2,985-1,8))-(0,9*0,22*9+1,7*0,22)</t>
  </si>
  <si>
    <t>"126" (9,89*(2,96-1,8))-(0,8*0,22+0,7*0,22+1,2*0,92+1,18*0,92)</t>
  </si>
  <si>
    <t>"127" (16,6*(2,99-1,8))-(0,9*0,22+1,18*0,92*2)</t>
  </si>
  <si>
    <t>"129" (7,42*(2,99-1,8))-(0,9*0,22*2)</t>
  </si>
  <si>
    <t>"130" (6,959*(2,98-1,8))-(0,9*0,22)</t>
  </si>
  <si>
    <t>"131" (10,58*(2,98-1,8))-(0,9*0,22)</t>
  </si>
  <si>
    <t>619995001</t>
  </si>
  <si>
    <t>Začištění omítek (s dodáním hmot) kolem oken, dveří, podlah, obkladů apod.</t>
  </si>
  <si>
    <t>m</t>
  </si>
  <si>
    <t>-9541302</t>
  </si>
  <si>
    <t>https://podminky.urs.cz/item/CS_URS_2023_01/619995001</t>
  </si>
  <si>
    <t>631311115</t>
  </si>
  <si>
    <t>Mazanina z betonu prostého bez zvýšených nároků na prostředí tl. přes 50 do 80 mm tř. C 20/25</t>
  </si>
  <si>
    <t>m3</t>
  </si>
  <si>
    <t>1368024362</t>
  </si>
  <si>
    <t>https://podminky.urs.cz/item/CS_URS_2023_01/631311115</t>
  </si>
  <si>
    <t>PN_plocha*0,05</t>
  </si>
  <si>
    <t>5</t>
  </si>
  <si>
    <t>631319011</t>
  </si>
  <si>
    <t>Příplatek k cenám mazanin za úpravu povrchu mazaniny přehlazením, mazanina tl. přes 50 do 80 mm</t>
  </si>
  <si>
    <t>1253272433</t>
  </si>
  <si>
    <t>https://podminky.urs.cz/item/CS_URS_2023_01/631319011</t>
  </si>
  <si>
    <t>631319171</t>
  </si>
  <si>
    <t>Příplatek k cenám mazanin za stržení povrchu spodní vrstvy mazaniny latí před vložením výztuže nebo pletiva pro tl. obou vrstev mazaniny přes 50 do 80 mm</t>
  </si>
  <si>
    <t>1357467210</t>
  </si>
  <si>
    <t>https://podminky.urs.cz/item/CS_URS_2023_01/631319171</t>
  </si>
  <si>
    <t>7</t>
  </si>
  <si>
    <t>631319195</t>
  </si>
  <si>
    <t>Příplatek k cenám mazanin za malou plochu do 5 m2 jednotlivě mazanina tl. přes 50 do 80 mm</t>
  </si>
  <si>
    <t>1503341321</t>
  </si>
  <si>
    <t>https://podminky.urs.cz/item/CS_URS_2023_01/631319195</t>
  </si>
  <si>
    <t>Tabulka místností - 1.NP</t>
  </si>
  <si>
    <t>"129" 2,72*0,05</t>
  </si>
  <si>
    <t>"130" 2,79*0,05</t>
  </si>
  <si>
    <t>8</t>
  </si>
  <si>
    <t>631362021</t>
  </si>
  <si>
    <t>Výztuž mazanin ze svařovaných sítí z drátů typu KARI</t>
  </si>
  <si>
    <t>t</t>
  </si>
  <si>
    <t>-1467649216</t>
  </si>
  <si>
    <t>https://podminky.urs.cz/item/CS_URS_2023_01/631362021</t>
  </si>
  <si>
    <t>150/150/4 - 8,12kg/6m2, přesah a prořez 25%</t>
  </si>
  <si>
    <t>PN_plocha*(8,12/6)*0,001*1,25</t>
  </si>
  <si>
    <t>9</t>
  </si>
  <si>
    <t>632451103</t>
  </si>
  <si>
    <t>Potěr cementový samonivelační ze suchých směsí tloušťky přes 5 do 10 mm</t>
  </si>
  <si>
    <t>256142891</t>
  </si>
  <si>
    <t>https://podminky.urs.cz/item/CS_URS_2023_01/632451103</t>
  </si>
  <si>
    <t>P</t>
  </si>
  <si>
    <t>Poznámka k položce:
vyspádováno směrem k vpusti</t>
  </si>
  <si>
    <t>10</t>
  </si>
  <si>
    <t>632481213</t>
  </si>
  <si>
    <t>Separační vrstva k oddělení podlahových vrstev z polyetylénové fólie</t>
  </si>
  <si>
    <t>-1421840925</t>
  </si>
  <si>
    <t>https://podminky.urs.cz/item/CS_URS_2023_01/632481213</t>
  </si>
  <si>
    <t>11</t>
  </si>
  <si>
    <t>634112123</t>
  </si>
  <si>
    <t>Obvodová dilatace mezi stěnou a mazaninou nebo potěrem podlahovým páskem z pěnového PE s fólií tl. do 10 mm, výšky do 80 mm</t>
  </si>
  <si>
    <t>-1670855292</t>
  </si>
  <si>
    <t>https://podminky.urs.cz/item/CS_URS_2023_01/634112123</t>
  </si>
  <si>
    <t>46,8+11,96+10,4+35,58+19,0+9,89+16,6+13,077+7,42+6,959+10,58</t>
  </si>
  <si>
    <t>12</t>
  </si>
  <si>
    <t>642944121</t>
  </si>
  <si>
    <t>Osazení ocelových dveřních zárubní lisovaných nebo z úhelníků dodatečně s vybetonováním prahu, plochy do 2,5 m2</t>
  </si>
  <si>
    <t>kus</t>
  </si>
  <si>
    <t>-638800531</t>
  </si>
  <si>
    <t>https://podminky.urs.cz/item/CS_URS_2023_01/642944121</t>
  </si>
  <si>
    <t>Výpis dveří</t>
  </si>
  <si>
    <t>"D01" 1</t>
  </si>
  <si>
    <t>"D02" 1</t>
  </si>
  <si>
    <t>"D03" 2</t>
  </si>
  <si>
    <t>"D04a" 1</t>
  </si>
  <si>
    <t>"D04b" 6</t>
  </si>
  <si>
    <t>13</t>
  </si>
  <si>
    <t>M</t>
  </si>
  <si>
    <t>55331430</t>
  </si>
  <si>
    <t>zárubeň jednokřídlá ocelová pro dodatečnou montáž tl stěny 75-100mm rozměru 600/1970, 2100mm</t>
  </si>
  <si>
    <t>1087763202</t>
  </si>
  <si>
    <t>14</t>
  </si>
  <si>
    <t>55331436</t>
  </si>
  <si>
    <t>zárubeň jednokřídlá ocelová pro dodatečnou montáž tl stěny 110-150mm rozměru 700/1970, 2100mm</t>
  </si>
  <si>
    <t>-1841930238</t>
  </si>
  <si>
    <t>55331437</t>
  </si>
  <si>
    <t>zárubeň jednokřídlá ocelová pro dodatečnou montáž tl stěny 110-150mm rozměru 800/1970, 2100mm</t>
  </si>
  <si>
    <t>-370532975</t>
  </si>
  <si>
    <t>16</t>
  </si>
  <si>
    <t>642944221</t>
  </si>
  <si>
    <t>Osazení ocelových dveřních zárubní lisovaných nebo z úhelníků dodatečně s vybetonováním prahu, plochy přes 2,5 m2</t>
  </si>
  <si>
    <t>-1647866456</t>
  </si>
  <si>
    <t>https://podminky.urs.cz/item/CS_URS_2023_01/642944221</t>
  </si>
  <si>
    <t>"D05" 1</t>
  </si>
  <si>
    <t>17</t>
  </si>
  <si>
    <t>55331718</t>
  </si>
  <si>
    <t>zárubeň dvoukřídlá ocelová pro dodatečnou montáž tl stěny 110-150mm rozměru 1600/1970, 2100mm</t>
  </si>
  <si>
    <t>1104576577</t>
  </si>
  <si>
    <t>Ostatní konstrukce a práce, bourání</t>
  </si>
  <si>
    <t>18</t>
  </si>
  <si>
    <t>949101111</t>
  </si>
  <si>
    <t>Lešení pomocné pracovní pro objekty pozemních staveb pro zatížení do 150 kg/m2, o výšce lešeňové podlahy do 1,9 m</t>
  </si>
  <si>
    <t>-1328916208</t>
  </si>
  <si>
    <t>https://podminky.urs.cz/item/CS_URS_2023_01/949101111</t>
  </si>
  <si>
    <t>19</t>
  </si>
  <si>
    <t>952901111</t>
  </si>
  <si>
    <t>Vyčištění budov nebo objektů před předáním do užívání budov bytové nebo občanské výstavby, světlé výšky podlaží do 4 m</t>
  </si>
  <si>
    <t>-926292827</t>
  </si>
  <si>
    <t>https://podminky.urs.cz/item/CS_URS_2023_01/952901111</t>
  </si>
  <si>
    <t>20</t>
  </si>
  <si>
    <t>965042131</t>
  </si>
  <si>
    <t>Bourání mazanin betonových nebo z litého asfaltu tl. do 100 mm, plochy do 4 m2</t>
  </si>
  <si>
    <t>1219039212</t>
  </si>
  <si>
    <t>https://podminky.urs.cz/item/CS_URS_2023_01/965042131</t>
  </si>
  <si>
    <t>"129" 2,72*0,08</t>
  </si>
  <si>
    <t>"130" 2,79*0,08</t>
  </si>
  <si>
    <t>965042141</t>
  </si>
  <si>
    <t>Bourání mazanin betonových nebo z litého asfaltu tl. do 100 mm, plochy přes 4 m2</t>
  </si>
  <si>
    <t>-576447519</t>
  </si>
  <si>
    <t>https://podminky.urs.cz/item/CS_URS_2023_01/965042141</t>
  </si>
  <si>
    <t>"119" 100,12*0,08</t>
  </si>
  <si>
    <t>"121" 8,9*0,08</t>
  </si>
  <si>
    <t>"122" 6,39*0,08</t>
  </si>
  <si>
    <t>"123" 27,94*0,08</t>
  </si>
  <si>
    <t>"125" 20,75*0,08</t>
  </si>
  <si>
    <t>"126" 5,89*0,08</t>
  </si>
  <si>
    <t>"127" 14,73*0,08</t>
  </si>
  <si>
    <t>"128" 10,07*0,08</t>
  </si>
  <si>
    <t>"131" 5,25*0,08</t>
  </si>
  <si>
    <t>22</t>
  </si>
  <si>
    <t>965049111</t>
  </si>
  <si>
    <t>Bourání mazanin Příplatek k cenám za bourání mazanin betonových se svařovanou sítí, tl. do 100 mm</t>
  </si>
  <si>
    <t>-131991756</t>
  </si>
  <si>
    <t>https://podminky.urs.cz/item/CS_URS_2023_01/965049111</t>
  </si>
  <si>
    <t>0,441+16,003</t>
  </si>
  <si>
    <t>23</t>
  </si>
  <si>
    <t>968062455</t>
  </si>
  <si>
    <t>Vybourání dřevěných rámů oken s křídly, dveřních zárubní, vrat, stěn, ostění nebo obkladů dveřních zárubní, plochy do 2 m2</t>
  </si>
  <si>
    <t>-1598569483</t>
  </si>
  <si>
    <t>https://podminky.urs.cz/item/CS_URS_2023_01/968062455</t>
  </si>
  <si>
    <t>dvířka od plynoměru</t>
  </si>
  <si>
    <t>0,95*1,15</t>
  </si>
  <si>
    <t>24</t>
  </si>
  <si>
    <t>968072455</t>
  </si>
  <si>
    <t>Vybourání kovových rámů oken s křídly, dveřních zárubní, vrat, stěn, ostění nebo obkladů dveřních zárubní, plochy do 2 m2</t>
  </si>
  <si>
    <t>-700791663</t>
  </si>
  <si>
    <t>https://podminky.urs.cz/item/CS_URS_2023_01/968072455</t>
  </si>
  <si>
    <t>0,9*2,02*9</t>
  </si>
  <si>
    <t>0,8*2,02</t>
  </si>
  <si>
    <t>0,7*2,02</t>
  </si>
  <si>
    <t>25</t>
  </si>
  <si>
    <t>968072456</t>
  </si>
  <si>
    <t>Vybourání kovových rámů oken s křídly, dveřních zárubní, vrat, stěn, ostění nebo obkladů dveřních zárubní, plochy přes 2 m2</t>
  </si>
  <si>
    <t>-1824193084</t>
  </si>
  <si>
    <t>https://podminky.urs.cz/item/CS_URS_2023_01/968072456</t>
  </si>
  <si>
    <t>1,7*2,02</t>
  </si>
  <si>
    <t>26</t>
  </si>
  <si>
    <t>971033631</t>
  </si>
  <si>
    <t>Vybourání otvorů ve zdivu základovém nebo nadzákladovém z cihel, tvárnic, příčkovek z cihel pálených na maltu vápennou nebo vápenocementovou plochy do 4 m2, tl. do 150 mm</t>
  </si>
  <si>
    <t>108030592</t>
  </si>
  <si>
    <t>https://podminky.urs.cz/item/CS_URS_2023_01/971033631</t>
  </si>
  <si>
    <t>1,8*1,15</t>
  </si>
  <si>
    <t>27</t>
  </si>
  <si>
    <t>978011141</t>
  </si>
  <si>
    <t>Otlučení vápenných nebo vápenocementových omítek vnitřních ploch stropů, v rozsahu přes 10 do 30 %</t>
  </si>
  <si>
    <t>-21762779</t>
  </si>
  <si>
    <t>https://podminky.urs.cz/item/CS_URS_2023_01/978011141</t>
  </si>
  <si>
    <t>28</t>
  </si>
  <si>
    <t>978013141</t>
  </si>
  <si>
    <t>Otlučení vápenných nebo vápenocementových omítek vnitřních ploch stěn s vyškrabáním spar, s očištěním zdiva, v rozsahu přes 10 do 30 %</t>
  </si>
  <si>
    <t>851533380</t>
  </si>
  <si>
    <t>https://podminky.urs.cz/item/CS_URS_2023_01/978013141</t>
  </si>
  <si>
    <t>29</t>
  </si>
  <si>
    <t>989000101</t>
  </si>
  <si>
    <t>Manipulace, přesun a uskladnění stávajícího zařízení a vybavení kuchyně v průběhu stavby</t>
  </si>
  <si>
    <t>soubor</t>
  </si>
  <si>
    <t>-887470080</t>
  </si>
  <si>
    <t>Poznámka k položce:
výpis zařízení a vybavení kuchyně - gastro část</t>
  </si>
  <si>
    <t>997</t>
  </si>
  <si>
    <t>Přesun sutě</t>
  </si>
  <si>
    <t>30</t>
  </si>
  <si>
    <t>997013211</t>
  </si>
  <si>
    <t>Vnitrostaveništní doprava suti a vybouraných hmot vodorovně do 50 m svisle ručně pro budovy a haly výšky do 6 m</t>
  </si>
  <si>
    <t>-775176668</t>
  </si>
  <si>
    <t>https://podminky.urs.cz/item/CS_URS_2023_01/997013211</t>
  </si>
  <si>
    <t>31</t>
  </si>
  <si>
    <t>997013501</t>
  </si>
  <si>
    <t>Odvoz suti a vybouraných hmot na skládku nebo meziskládku se složením, na vzdálenost do 1 km</t>
  </si>
  <si>
    <t>-674783503</t>
  </si>
  <si>
    <t>https://podminky.urs.cz/item/CS_URS_2023_01/997013501</t>
  </si>
  <si>
    <t>32</t>
  </si>
  <si>
    <t>997013509</t>
  </si>
  <si>
    <t>Odvoz suti a vybouraných hmot na skládku nebo meziskládku se složením, na vzdálenost Příplatek k ceně za každý další i započatý 1 km přes 1 km</t>
  </si>
  <si>
    <t>-735718968</t>
  </si>
  <si>
    <t>https://podminky.urs.cz/item/CS_URS_2023_01/997013509</t>
  </si>
  <si>
    <t>59,365*19 'Přepočtené koeficientem množství</t>
  </si>
  <si>
    <t>33</t>
  </si>
  <si>
    <t>997013631</t>
  </si>
  <si>
    <t>Poplatek za uložení stavebního odpadu na skládce (skládkovné) směsného stavebního a demoličního zatříděného do Katalogu odpadů pod kódem 17 09 04</t>
  </si>
  <si>
    <t>1069399592</t>
  </si>
  <si>
    <t>https://podminky.urs.cz/item/CS_URS_2023_01/997013631</t>
  </si>
  <si>
    <t>998</t>
  </si>
  <si>
    <t>Přesun hmot</t>
  </si>
  <si>
    <t>34</t>
  </si>
  <si>
    <t>998018001</t>
  </si>
  <si>
    <t>Přesun hmot pro budovy občanské výstavby, bydlení, výrobu a služby ruční - bez užití mechanizace vodorovná dopravní vzdálenost do 100 m pro budovy s jakoukoliv nosnou konstrukcí výšky do 6 m</t>
  </si>
  <si>
    <t>992761875</t>
  </si>
  <si>
    <t>https://podminky.urs.cz/item/CS_URS_2023_01/998018001</t>
  </si>
  <si>
    <t>PSV</t>
  </si>
  <si>
    <t>Práce a dodávky PSV</t>
  </si>
  <si>
    <t>766</t>
  </si>
  <si>
    <t>Konstrukce truhlářské</t>
  </si>
  <si>
    <t>35</t>
  </si>
  <si>
    <t>766411811</t>
  </si>
  <si>
    <t>Demontáž obložení stěn panely, plochy do 1,5 m2</t>
  </si>
  <si>
    <t>824587648</t>
  </si>
  <si>
    <t>https://podminky.urs.cz/item/CS_URS_2023_01/766411811</t>
  </si>
  <si>
    <t>"119"</t>
  </si>
  <si>
    <t>7,58*(2,95-1,5)</t>
  </si>
  <si>
    <t xml:space="preserve">"120" </t>
  </si>
  <si>
    <t>7,31*1,5</t>
  </si>
  <si>
    <t>(7,65-0,9)*1,5</t>
  </si>
  <si>
    <t>2,36*1,5</t>
  </si>
  <si>
    <t>36</t>
  </si>
  <si>
    <t>766416243</t>
  </si>
  <si>
    <t>Montáž obložení stěn panely obkladovými plochy přes 5 m2 z aglomerovaných desek, plochy přes 1,50 m2</t>
  </si>
  <si>
    <t>-2091285960</t>
  </si>
  <si>
    <t>https://podminky.urs.cz/item/CS_URS_2023_01/766416243</t>
  </si>
  <si>
    <t>Poznámka k položce:
včetně ostění výdejních okének</t>
  </si>
  <si>
    <t>skladba S04 - rozdílné výšky obkladu</t>
  </si>
  <si>
    <t>výměra dle skladby</t>
  </si>
  <si>
    <t>71,0</t>
  </si>
  <si>
    <t>37</t>
  </si>
  <si>
    <t>60722269</t>
  </si>
  <si>
    <t>deska dřevotřísková laminovaná dřevěný dekor 2070x2800mm tl 18mm</t>
  </si>
  <si>
    <t>-388560654</t>
  </si>
  <si>
    <t>71*1,1 'Přepočtené koeficientem množství</t>
  </si>
  <si>
    <t>38</t>
  </si>
  <si>
    <t>766417211</t>
  </si>
  <si>
    <t>Montáž obložení stěn rošt podkladový</t>
  </si>
  <si>
    <t>929721196</t>
  </si>
  <si>
    <t>https://podminky.urs.cz/item/CS_URS_2023_01/766417211</t>
  </si>
  <si>
    <t>předpoklad 2,5bm/m2</t>
  </si>
  <si>
    <t>71,0*2,5</t>
  </si>
  <si>
    <t>39</t>
  </si>
  <si>
    <t>60514103</t>
  </si>
  <si>
    <t>řezivo jehličnaté lať 30x50mm</t>
  </si>
  <si>
    <t>718035163</t>
  </si>
  <si>
    <t>177,5*(0,03*0,05)</t>
  </si>
  <si>
    <t>0,266*1,05 'Přepočtené koeficientem množství</t>
  </si>
  <si>
    <t>40</t>
  </si>
  <si>
    <t>766431811</t>
  </si>
  <si>
    <t>Demontáž obložení sloupů nebo pilířů panely, plochy do 1,5 m2</t>
  </si>
  <si>
    <t>-1618219708</t>
  </si>
  <si>
    <t>https://podminky.urs.cz/item/CS_URS_2023_01/766431811</t>
  </si>
  <si>
    <t>sloupy 120</t>
  </si>
  <si>
    <t>(0,47+0,5)*2*1,6</t>
  </si>
  <si>
    <t>(0,48+0,5)*2*1,6</t>
  </si>
  <si>
    <t>41</t>
  </si>
  <si>
    <t>766434343</t>
  </si>
  <si>
    <t>Montáž obložení sloupů nebo pilířů plochy do 5 m2 panely obkladovými z aglomerovaných desek, plochy přes 1,50 m2</t>
  </si>
  <si>
    <t>145556015</t>
  </si>
  <si>
    <t>https://podminky.urs.cz/item/CS_URS_2023_01/766434343</t>
  </si>
  <si>
    <t>skladba S04</t>
  </si>
  <si>
    <t>sloupy v jídelně</t>
  </si>
  <si>
    <t>(0,47+0,5)*2*2,57</t>
  </si>
  <si>
    <t>(0,48+0,5)*2*2,57</t>
  </si>
  <si>
    <t>42</t>
  </si>
  <si>
    <t>1371897441</t>
  </si>
  <si>
    <t>10,023*1,1 'Přepočtené koeficientem množství</t>
  </si>
  <si>
    <t>43</t>
  </si>
  <si>
    <t>766437311</t>
  </si>
  <si>
    <t>Montáž obložení sloupů nebo pilířů rošt podkladový</t>
  </si>
  <si>
    <t>272408965</t>
  </si>
  <si>
    <t>https://podminky.urs.cz/item/CS_URS_2023_01/766437311</t>
  </si>
  <si>
    <t>8ks na celou výšku sloupů</t>
  </si>
  <si>
    <t>2,57*8*2</t>
  </si>
  <si>
    <t>44</t>
  </si>
  <si>
    <t>408529657</t>
  </si>
  <si>
    <t>41,12*(0,03*0,05)</t>
  </si>
  <si>
    <t>0,062*1,05 'Přepočtené koeficientem množství</t>
  </si>
  <si>
    <t>45</t>
  </si>
  <si>
    <t>766660001</t>
  </si>
  <si>
    <t>Montáž dveřních křídel dřevěných nebo plastových otevíravých do ocelové zárubně povrchově upravených jednokřídlových, šířky do 800 mm</t>
  </si>
  <si>
    <t>-527227503</t>
  </si>
  <si>
    <t>https://podminky.urs.cz/item/CS_URS_2023_01/766660001</t>
  </si>
  <si>
    <t>46</t>
  </si>
  <si>
    <t>61162072</t>
  </si>
  <si>
    <t>dveře jednokřídlé voštinové povrch laminátový plné 600x1970-2100mm</t>
  </si>
  <si>
    <t>2103620630</t>
  </si>
  <si>
    <t>Poznámka k položce:
dveře ozn. D01 - povrchová úprava dle PD</t>
  </si>
  <si>
    <t>47</t>
  </si>
  <si>
    <t>61162073</t>
  </si>
  <si>
    <t>dveře jednokřídlé voštinové povrch laminátový plné 700x1970-2100mm</t>
  </si>
  <si>
    <t>-930733945</t>
  </si>
  <si>
    <t>Poznámka k položce:
dveře ozn. D02 - povrchová úprava dle PD</t>
  </si>
  <si>
    <t>48</t>
  </si>
  <si>
    <t>61162074</t>
  </si>
  <si>
    <t>dveře jednokřídlé voštinové povrch laminátový plné 800x1970-2100mm</t>
  </si>
  <si>
    <t>-2028877674</t>
  </si>
  <si>
    <t>Poznámka k položce:
dveře ozn. D03 a D04b - povrchová úprava dle PD</t>
  </si>
  <si>
    <t>49</t>
  </si>
  <si>
    <t>61162080</t>
  </si>
  <si>
    <t>dveře jednokřídlé voštinové povrch laminátový částečně prosklené 800x1970-2100mm</t>
  </si>
  <si>
    <t>1218446103</t>
  </si>
  <si>
    <t>Poznámka k položce:
dveře ozn. D04a - povrchová úprava dle PD včetně zasklení a polepů</t>
  </si>
  <si>
    <t>50</t>
  </si>
  <si>
    <t>766660012</t>
  </si>
  <si>
    <t>Montáž dveřních křídel dřevěných nebo plastových otevíravých do ocelové zárubně povrchově upravených dvoukřídlových, šířky přes 1450 mm</t>
  </si>
  <si>
    <t>1853057576</t>
  </si>
  <si>
    <t>https://podminky.urs.cz/item/CS_URS_2023_01/766660012</t>
  </si>
  <si>
    <t>51</t>
  </si>
  <si>
    <t>61162122</t>
  </si>
  <si>
    <t>dveře dvoukřídlé dřevotřískové povrch laminátový částečně prosklené 1600x1970-2100mm</t>
  </si>
  <si>
    <t>-287336991</t>
  </si>
  <si>
    <t>Poznámka k položce:
dveře ozn. D05 - povrchová úprava dle PD včetně zasklení a polepů</t>
  </si>
  <si>
    <t>52</t>
  </si>
  <si>
    <t>766660728</t>
  </si>
  <si>
    <t>Montáž dveřních doplňků dveřního kování interiérového zámku</t>
  </si>
  <si>
    <t>-254799320</t>
  </si>
  <si>
    <t>https://podminky.urs.cz/item/CS_URS_2023_01/766660728</t>
  </si>
  <si>
    <t>53</t>
  </si>
  <si>
    <t>54924008</t>
  </si>
  <si>
    <t>zámek zadlabací vložkový pravolevý rozteč 90x45mm</t>
  </si>
  <si>
    <t>1822868367</t>
  </si>
  <si>
    <t>54</t>
  </si>
  <si>
    <t>766660729</t>
  </si>
  <si>
    <t>Montáž dveřních doplňků dveřního kování interiérového štítku s klikou</t>
  </si>
  <si>
    <t>-1771914305</t>
  </si>
  <si>
    <t>https://podminky.urs.cz/item/CS_URS_2023_01/766660729</t>
  </si>
  <si>
    <t>55</t>
  </si>
  <si>
    <t>54914123</t>
  </si>
  <si>
    <t>nerez kování rozetové klika/klika</t>
  </si>
  <si>
    <t>1211011305</t>
  </si>
  <si>
    <t>56</t>
  </si>
  <si>
    <t>54914199</t>
  </si>
  <si>
    <t>nerez kování rozetové klika/klika s aretací</t>
  </si>
  <si>
    <t>-477521785</t>
  </si>
  <si>
    <t>57</t>
  </si>
  <si>
    <t>998766101</t>
  </si>
  <si>
    <t>Přesun hmot pro konstrukce truhlářské stanovený z hmotnosti přesunovaného materiálu vodorovná dopravní vzdálenost do 50 m v objektech výšky do 6 m</t>
  </si>
  <si>
    <t>1268391458</t>
  </si>
  <si>
    <t>https://podminky.urs.cz/item/CS_URS_2023_01/998766101</t>
  </si>
  <si>
    <t>58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</si>
  <si>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</si>
  <si>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</si>
  <si>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-637657880</t>
  </si>
  <si>
    <t>https://podminky.urs.cz/item/CS_URS_2023_01/998766181</t>
  </si>
  <si>
    <t>767</t>
  </si>
  <si>
    <t>Konstrukce zámečnické</t>
  </si>
  <si>
    <t>59</t>
  </si>
  <si>
    <t>767900D06</t>
  </si>
  <si>
    <t>Dodávka a montáž vnitřní dvoukřídlá dvířka plynoměru s nápisem HUP včetně rámu, povrchové úpravy a kování - ozn. D06 (kompletní provedení dle PD)</t>
  </si>
  <si>
    <t>2039475181</t>
  </si>
  <si>
    <t>Poznámka k položce:
rozměr 950x1100mm</t>
  </si>
  <si>
    <t>60</t>
  </si>
  <si>
    <t>767900R01</t>
  </si>
  <si>
    <t>Dodávka a montáž svodidla pro ochranu stěny, leštěný nerez včetně kotvení - ozn. Ř01 (kompletní provedení dle PD)</t>
  </si>
  <si>
    <t>2127850111</t>
  </si>
  <si>
    <t>61</t>
  </si>
  <si>
    <t>767900Z06</t>
  </si>
  <si>
    <t>Dodávka a montáž ocelový profil L 70x70x8mm - ozn. Z06 (kompletní provedení dle PD)</t>
  </si>
  <si>
    <t>-915311299</t>
  </si>
  <si>
    <t>2,12*2</t>
  </si>
  <si>
    <t>62</t>
  </si>
  <si>
    <t>767900Z07</t>
  </si>
  <si>
    <t>Dodávka a montáž rohová lišta L 30x15mm - ozn. Z07 (kompletní provedení dle PD)</t>
  </si>
  <si>
    <t>-2042888966</t>
  </si>
  <si>
    <t>1,14*6</t>
  </si>
  <si>
    <t>63</t>
  </si>
  <si>
    <t>998767101</t>
  </si>
  <si>
    <t>Přesun hmot pro zámečnické konstrukce stanovený z hmotnosti přesunovaného materiálu vodorovná dopravní vzdálenost do 50 m v objektech výšky do 6 m</t>
  </si>
  <si>
    <t>-1047480912</t>
  </si>
  <si>
    <t>https://podminky.urs.cz/item/CS_URS_2023_01/998767101</t>
  </si>
  <si>
    <t>64</t>
  </si>
  <si>
    <t>998767181</t>
  </si>
  <si>
    <t>Přesun hmot pro zámečnické konstrukce stanovený z hmotnosti přesunovaného materiálu Příplatek k cenám za přesun prováděný bez použití mechanizace pro jakoukoliv výšku objektu</t>
  </si>
  <si>
    <t>2116275954</t>
  </si>
  <si>
    <t>https://podminky.urs.cz/item/CS_URS_2023_01/998767181</t>
  </si>
  <si>
    <t>771</t>
  </si>
  <si>
    <t>Podlahy z dlaždic</t>
  </si>
  <si>
    <t>65</t>
  </si>
  <si>
    <t>771111011</t>
  </si>
  <si>
    <t>Příprava podkladu před provedením dlažby vysátí podlah</t>
  </si>
  <si>
    <t>-965431893</t>
  </si>
  <si>
    <t>https://podminky.urs.cz/item/CS_URS_2023_01/771111011</t>
  </si>
  <si>
    <t>66</t>
  </si>
  <si>
    <t>771121011</t>
  </si>
  <si>
    <t>Příprava podkladu před provedením dlažby nátěr penetrační na podlahu</t>
  </si>
  <si>
    <t>1198305220</t>
  </si>
  <si>
    <t>https://podminky.urs.cz/item/CS_URS_2023_01/771121011</t>
  </si>
  <si>
    <t>"sokl" 40,537*0,1</t>
  </si>
  <si>
    <t>67</t>
  </si>
  <si>
    <t>771474113</t>
  </si>
  <si>
    <t>Montáž soklů z dlaždic keramických lepených flexibilním lepidlem rovných, výšky přes 90 do 120 mm</t>
  </si>
  <si>
    <t>-1372513430</t>
  </si>
  <si>
    <t>https://podminky.urs.cz/item/CS_URS_2023_01/771474113</t>
  </si>
  <si>
    <t>"121" 11,96-0,9</t>
  </si>
  <si>
    <t>"125" 19,0-0,9</t>
  </si>
  <si>
    <t>"128" 13,077-0,8-0,9</t>
  </si>
  <si>
    <t>68</t>
  </si>
  <si>
    <t>59761406</t>
  </si>
  <si>
    <t>dlažba keramická slinutá protiskluzná do interiéru i exteriéru pro vysoké mechanické namáhání přes 22 do 25ks/m2</t>
  </si>
  <si>
    <t>-873657938</t>
  </si>
  <si>
    <t>40,537*0,1</t>
  </si>
  <si>
    <t>4,054*1,1 'Přepočtené koeficientem množství</t>
  </si>
  <si>
    <t>69</t>
  </si>
  <si>
    <t>771573810</t>
  </si>
  <si>
    <t>Demontáž podlah z dlaždic keramických lepených</t>
  </si>
  <si>
    <t>1235108211</t>
  </si>
  <si>
    <t>https://podminky.urs.cz/item/CS_URS_2023_01/771573810</t>
  </si>
  <si>
    <t>70</t>
  </si>
  <si>
    <t>771574266</t>
  </si>
  <si>
    <t>Montáž podlah z dlaždic keramických lepených flexibilním lepidlem maloformátových pro vysoké mechanické zatížení protiskluzných nebo reliéfních (bezbariérových) přes 22 do 25 ks/m2</t>
  </si>
  <si>
    <t>-984684876</t>
  </si>
  <si>
    <t>https://podminky.urs.cz/item/CS_URS_2023_01/771574266</t>
  </si>
  <si>
    <t>71</t>
  </si>
  <si>
    <t>-51323417</t>
  </si>
  <si>
    <t>205,55*1,1 'Přepočtené koeficientem množství</t>
  </si>
  <si>
    <t>72</t>
  </si>
  <si>
    <t>771577111</t>
  </si>
  <si>
    <t>Montáž podlah z dlaždic keramických lepených flexibilním lepidlem Příplatek k cenám za plochu do 5 m2 jednotlivě</t>
  </si>
  <si>
    <t>-1089278563</t>
  </si>
  <si>
    <t>https://podminky.urs.cz/item/CS_URS_2023_01/771577111</t>
  </si>
  <si>
    <t>"129" 2,72</t>
  </si>
  <si>
    <t>"130" 2,79</t>
  </si>
  <si>
    <t>73</t>
  </si>
  <si>
    <t>771591112</t>
  </si>
  <si>
    <t>Izolace podlahy pod dlažbu nátěrem nebo stěrkou ve dvou vrstvách</t>
  </si>
  <si>
    <t>1642271071</t>
  </si>
  <si>
    <t>https://podminky.urs.cz/item/CS_URS_2023_01/771591112</t>
  </si>
  <si>
    <t>"119" 100,12</t>
  </si>
  <si>
    <t>"122" 6,39</t>
  </si>
  <si>
    <t>"123" 27,94</t>
  </si>
  <si>
    <t>"126" 5,89</t>
  </si>
  <si>
    <t>"127" 14,73</t>
  </si>
  <si>
    <t>"131" 5,25</t>
  </si>
  <si>
    <t>74</t>
  </si>
  <si>
    <t>771591184</t>
  </si>
  <si>
    <t>Podlahy - dokončovací práce pracnější řezání dlaždic keramických rovné</t>
  </si>
  <si>
    <t>72152284</t>
  </si>
  <si>
    <t>https://podminky.urs.cz/item/CS_URS_2023_01/771591184</t>
  </si>
  <si>
    <t>"sokl" 40,537</t>
  </si>
  <si>
    <t>75</t>
  </si>
  <si>
    <t>771591241</t>
  </si>
  <si>
    <t>Izolace podlahy pod dlažbu těsnícími izolačními pásy vnitřní kout</t>
  </si>
  <si>
    <t>915945461</t>
  </si>
  <si>
    <t>https://podminky.urs.cz/item/CS_URS_2023_01/771591241</t>
  </si>
  <si>
    <t>"119" 13</t>
  </si>
  <si>
    <t>"122" 6</t>
  </si>
  <si>
    <t>"123" 8</t>
  </si>
  <si>
    <t>"126" 11</t>
  </si>
  <si>
    <t>"127" 6</t>
  </si>
  <si>
    <t>"129" 7</t>
  </si>
  <si>
    <t>"130" 4</t>
  </si>
  <si>
    <t>"131" 7</t>
  </si>
  <si>
    <t>76</t>
  </si>
  <si>
    <t>771591242</t>
  </si>
  <si>
    <t>Izolace podlahy pod dlažbu těsnícími izolačními pásy vnější roh</t>
  </si>
  <si>
    <t>296849340</t>
  </si>
  <si>
    <t>https://podminky.urs.cz/item/CS_URS_2023_01/771591242</t>
  </si>
  <si>
    <t>"119" 17</t>
  </si>
  <si>
    <t>"122" 2</t>
  </si>
  <si>
    <t>"123" 3</t>
  </si>
  <si>
    <t>"126" 2</t>
  </si>
  <si>
    <t>"127" 2</t>
  </si>
  <si>
    <t>"129" 3</t>
  </si>
  <si>
    <t>"131" 2</t>
  </si>
  <si>
    <t>77</t>
  </si>
  <si>
    <t>771591264</t>
  </si>
  <si>
    <t>Izolace podlahy pod dlažbu těsnícími izolačními pásy mezi podlahou a stěnu</t>
  </si>
  <si>
    <t>782210662</t>
  </si>
  <si>
    <t>https://podminky.urs.cz/item/CS_URS_2023_01/771591264</t>
  </si>
  <si>
    <t>obvody místností</t>
  </si>
  <si>
    <t>"119" 46,8+0,48*6+0,47*2-(0,9+1,7)</t>
  </si>
  <si>
    <t>"122" 10,4-0,9</t>
  </si>
  <si>
    <t>"123" 35,58-(1,7+0,9*10)</t>
  </si>
  <si>
    <t>"126" 9,89-(0,8+0,7)</t>
  </si>
  <si>
    <t>"127" 16,6-0,9</t>
  </si>
  <si>
    <t>"129" 7,42-0,9*2</t>
  </si>
  <si>
    <t>"130" 6,959-0,9</t>
  </si>
  <si>
    <t>"131" 10,58-0,9</t>
  </si>
  <si>
    <t>78</t>
  </si>
  <si>
    <t>771592011</t>
  </si>
  <si>
    <t>Čištění vnitřních ploch po položení dlažby podlah nebo schodišť chemickými prostředky</t>
  </si>
  <si>
    <t>-103502225</t>
  </si>
  <si>
    <t>https://podminky.urs.cz/item/CS_URS_2023_01/771592011</t>
  </si>
  <si>
    <t>79</t>
  </si>
  <si>
    <t>998771101</t>
  </si>
  <si>
    <t>Přesun hmot pro podlahy z dlaždic stanovený z hmotnosti přesunovaného materiálu vodorovná dopravní vzdálenost do 50 m v objektech výšky do 6 m</t>
  </si>
  <si>
    <t>307073001</t>
  </si>
  <si>
    <t>https://podminky.urs.cz/item/CS_URS_2023_01/998771101</t>
  </si>
  <si>
    <t>80</t>
  </si>
  <si>
    <t>998771181</t>
  </si>
  <si>
    <t>Přesun hmot pro podlahy z dlaždic stanovený z hmotnosti přesunovaného materiálu Příplatek k ceně za přesun prováděný bez použití mechanizace pro jakoukoliv výšku objektu</t>
  </si>
  <si>
    <t>-1503569819</t>
  </si>
  <si>
    <t>https://podminky.urs.cz/item/CS_URS_2023_01/998771181</t>
  </si>
  <si>
    <t>781</t>
  </si>
  <si>
    <t>Dokončovací práce - obklady</t>
  </si>
  <si>
    <t>81</t>
  </si>
  <si>
    <t>781121011</t>
  </si>
  <si>
    <t>Příprava podkladu před provedením obkladu nátěr penetrační na stěnu</t>
  </si>
  <si>
    <t>-999747575</t>
  </si>
  <si>
    <t>https://podminky.urs.cz/item/CS_URS_2023_01/781121011</t>
  </si>
  <si>
    <t>skladba S01</t>
  </si>
  <si>
    <t>"119" 46,8*1,8+0,48*6*1,8+0,47*2*1,8-(1,17*0,05+1,18*0,05*5+1,19*0,05+0,9*1,8+1,7*1,8+1,76*0,91*2+1,8*0,91)</t>
  </si>
  <si>
    <t>"122" 10,4*1,8-(0,9*1,8)</t>
  </si>
  <si>
    <t>"123" 35,58*1,8-(1,7*1,8+0,9*1,8*10)</t>
  </si>
  <si>
    <t>"126" 9,89*1,8-(0,8*1,8+0,7*1,8+1,2*0,05+1,18*0,05)</t>
  </si>
  <si>
    <t>"127" 16,6*1,8-(0,9*1,8+1,18*0,05*2)</t>
  </si>
  <si>
    <t>"129" 7,42*1,8-(0,9*1,8*2)</t>
  </si>
  <si>
    <t>"130" 6,959*1,8-(0,9*1,8)</t>
  </si>
  <si>
    <t>"131" 10,58*1,8-(0,9*1,8)</t>
  </si>
  <si>
    <t>82</t>
  </si>
  <si>
    <t>781131112</t>
  </si>
  <si>
    <t>Izolace stěny pod obklad izolace nátěrem nebo stěrkou ve dvou vrstvách</t>
  </si>
  <si>
    <t>94095499</t>
  </si>
  <si>
    <t>https://podminky.urs.cz/item/CS_URS_2023_01/781131112</t>
  </si>
  <si>
    <t>vytažení po obvodu</t>
  </si>
  <si>
    <t>"119" 46,8*0,3+0,48*6*0,3+0,47*2*0,3-(0,9*0,3+1,7*0,3)</t>
  </si>
  <si>
    <t>"122" 10,4*0,3-(0,9*0,3)</t>
  </si>
  <si>
    <t>"123" 35,58*0,3-(1,7*0,3+0,9*0,3*10)</t>
  </si>
  <si>
    <t>"126" 9,89*0,3-(0,8*0,3+0,7*0,3)</t>
  </si>
  <si>
    <t>"127" 16,6*0,3-(0,9*0,3)</t>
  </si>
  <si>
    <t>"129" 7,42*0,3-(0,9*0,3*2)</t>
  </si>
  <si>
    <t>"130" 6,959*0,3-(0,9*0,3)</t>
  </si>
  <si>
    <t>"131" 10,58*0,3-(0,9*0,3)</t>
  </si>
  <si>
    <t>"sprcha" (1,145*2+0,995)*1,7</t>
  </si>
  <si>
    <t>83</t>
  </si>
  <si>
    <t>781131232</t>
  </si>
  <si>
    <t>Izolace stěny pod obklad izolace těsnícími izolačními pásy pro styčné nebo dilatační spáry</t>
  </si>
  <si>
    <t>58721654</t>
  </si>
  <si>
    <t>https://podminky.urs.cz/item/CS_URS_2023_01/781131232</t>
  </si>
  <si>
    <t>"sprcha" 2,0*2</t>
  </si>
  <si>
    <t>84</t>
  </si>
  <si>
    <t>781151031</t>
  </si>
  <si>
    <t>Příprava podkladu před provedením obkladu celoplošné vyrovnání podkladu stěrkou, tloušťky 3 mm</t>
  </si>
  <si>
    <t>1375071845</t>
  </si>
  <si>
    <t>https://podminky.urs.cz/item/CS_URS_2023_01/781151031</t>
  </si>
  <si>
    <t>85</t>
  </si>
  <si>
    <t>781151041</t>
  </si>
  <si>
    <t>Příprava podkladu před provedením obkladu celoplošné vyrovnání podkladu příplatek za každý další 1 mm tloušťky přes 3 mm</t>
  </si>
  <si>
    <t>-866058379</t>
  </si>
  <si>
    <t>https://podminky.urs.cz/item/CS_URS_2023_01/781151041</t>
  </si>
  <si>
    <t>224,637*2 'Přepočtené koeficientem množství</t>
  </si>
  <si>
    <t>86</t>
  </si>
  <si>
    <t>781473810</t>
  </si>
  <si>
    <t>Demontáž obkladů z dlaždic keramických lepených</t>
  </si>
  <si>
    <t>498562177</t>
  </si>
  <si>
    <t>https://podminky.urs.cz/item/CS_URS_2023_01/781473810</t>
  </si>
  <si>
    <t>(7,58+13,31)*2*1,5</t>
  </si>
  <si>
    <t>1,03*1,5*2</t>
  </si>
  <si>
    <t>0,15*1,5*3</t>
  </si>
  <si>
    <t>0,17*1,5*4</t>
  </si>
  <si>
    <t>(0,47+0,48)*2*1,5</t>
  </si>
  <si>
    <t>(0,48+0,48)*2*1,5</t>
  </si>
  <si>
    <t>-(1,7*1,5)</t>
  </si>
  <si>
    <t>ostatní místností</t>
  </si>
  <si>
    <t>"122" 10,4*1,77</t>
  </si>
  <si>
    <t>"123" (35,58-1,7-0,9*9-2,19-2,49)*1,25</t>
  </si>
  <si>
    <t>"126" (9,89-0,8-0,7*2)*1,7</t>
  </si>
  <si>
    <t>"127" (16,6-0,9)*1,955</t>
  </si>
  <si>
    <t>"129" (7,42-0,9)*1,7</t>
  </si>
  <si>
    <t>"130" (6,959-0,9)*1,7</t>
  </si>
  <si>
    <t>"131" (10,58-0,9)*1,5</t>
  </si>
  <si>
    <t>87</t>
  </si>
  <si>
    <t>781474154</t>
  </si>
  <si>
    <t>Montáž obkladů vnitřních stěn z dlaždic keramických lepených flexibilním lepidlem velkoformátových hladkých přes 4 do 6 ks/m2</t>
  </si>
  <si>
    <t>150006599</t>
  </si>
  <si>
    <t>https://podminky.urs.cz/item/CS_URS_2023_01/781474154</t>
  </si>
  <si>
    <t>88</t>
  </si>
  <si>
    <t>59761001</t>
  </si>
  <si>
    <t>obklad velkoformátový keramický hladký přes 4 do 6ks/m2</t>
  </si>
  <si>
    <t>-2018918250</t>
  </si>
  <si>
    <t>224,637*1,15 'Přepočtené koeficientem množství</t>
  </si>
  <si>
    <t>89</t>
  </si>
  <si>
    <t>781494111</t>
  </si>
  <si>
    <t>Obklad - dokončující práce profily ukončovací plastové lepené flexibilním lepidlem rohové</t>
  </si>
  <si>
    <t>-1786537374</t>
  </si>
  <si>
    <t>https://podminky.urs.cz/item/CS_URS_2023_01/781494111</t>
  </si>
  <si>
    <t>"119" 17*1,8</t>
  </si>
  <si>
    <t>"122" 2*1,8</t>
  </si>
  <si>
    <t>"123" 3*1,8</t>
  </si>
  <si>
    <t>"126" 2*1,8</t>
  </si>
  <si>
    <t>"127" 2*1,8</t>
  </si>
  <si>
    <t>"129" 3*1,8</t>
  </si>
  <si>
    <t>"131" 2*1,8</t>
  </si>
  <si>
    <t>90</t>
  </si>
  <si>
    <t>781495115</t>
  </si>
  <si>
    <t>Obklad - dokončující práce ostatní práce spárování silikonem</t>
  </si>
  <si>
    <t>-1340830057</t>
  </si>
  <si>
    <t>https://podminky.urs.cz/item/CS_URS_2023_01/781495115</t>
  </si>
  <si>
    <t>93*1,8</t>
  </si>
  <si>
    <t>91</t>
  </si>
  <si>
    <t>781495211</t>
  </si>
  <si>
    <t>Čištění vnitřních ploch po provedení obkladu stěn chemickými prostředky</t>
  </si>
  <si>
    <t>-551953425</t>
  </si>
  <si>
    <t>https://podminky.urs.cz/item/CS_URS_2023_01/781495211</t>
  </si>
  <si>
    <t>92</t>
  </si>
  <si>
    <t>998781101</t>
  </si>
  <si>
    <t>Přesun hmot pro obklady keramické stanovený z hmotnosti přesunovaného materiálu vodorovná dopravní vzdálenost do 50 m v objektech výšky do 6 m</t>
  </si>
  <si>
    <t>-1751090312</t>
  </si>
  <si>
    <t>https://podminky.urs.cz/item/CS_URS_2023_01/998781101</t>
  </si>
  <si>
    <t>93</t>
  </si>
  <si>
    <t>998781181</t>
  </si>
  <si>
    <t>Přesun hmot pro obklady keramické stanovený z hmotnosti přesunovaného materiálu Příplatek k cenám za přesun prováděný bez použití mechanizace pro jakoukoliv výšku objektu</t>
  </si>
  <si>
    <t>-1538303541</t>
  </si>
  <si>
    <t>https://podminky.urs.cz/item/CS_URS_2023_01/998781181</t>
  </si>
  <si>
    <t>783</t>
  </si>
  <si>
    <t>Dokončovací práce - nátěry</t>
  </si>
  <si>
    <t>94</t>
  </si>
  <si>
    <t>783114101</t>
  </si>
  <si>
    <t>Základní nátěr truhlářských konstrukcí jednonásobný syntetický</t>
  </si>
  <si>
    <t>-1154413409</t>
  </si>
  <si>
    <t>https://podminky.urs.cz/item/CS_URS_2023_01/783114101</t>
  </si>
  <si>
    <t>Poznámka k položce:
barva a další specifikace dle investora</t>
  </si>
  <si>
    <t>obložení stěn a sloupů</t>
  </si>
  <si>
    <t>95</t>
  </si>
  <si>
    <t>783118211</t>
  </si>
  <si>
    <t>Lakovací nátěr truhlářských konstrukcí dvojnásobný s mezibroušením syntetický</t>
  </si>
  <si>
    <t>-791572822</t>
  </si>
  <si>
    <t>https://podminky.urs.cz/item/CS_URS_2023_01/783118211</t>
  </si>
  <si>
    <t>784</t>
  </si>
  <si>
    <t>Dokončovací práce - malby a tapety</t>
  </si>
  <si>
    <t>96</t>
  </si>
  <si>
    <t>784171101</t>
  </si>
  <si>
    <t>Zakrytí nemalovaných ploch (materiál ve specifikaci) včetně pozdějšího odkrytí podlah</t>
  </si>
  <si>
    <t>-817331640</t>
  </si>
  <si>
    <t>https://podminky.urs.cz/item/CS_URS_2023_01/784171101</t>
  </si>
  <si>
    <t>97</t>
  </si>
  <si>
    <t>28323156</t>
  </si>
  <si>
    <t>fólie pro malířské potřeby zakrývací tl 41µ 4x5m</t>
  </si>
  <si>
    <t>1100564763</t>
  </si>
  <si>
    <t>310,4*1,05 'Přepočtené koeficientem množství</t>
  </si>
  <si>
    <t>98</t>
  </si>
  <si>
    <t>784171121</t>
  </si>
  <si>
    <t>Zakrytí nemalovaných ploch (materiál ve specifikaci) včetně pozdějšího odkrytí konstrukcí nebo samostatných prvků např. schodišť, nábytku, radiátorů, zábradlí v místnostech výšky do 3,80</t>
  </si>
  <si>
    <t>-1002144589</t>
  </si>
  <si>
    <t>https://podminky.urs.cz/item/CS_URS_2023_01/784171121</t>
  </si>
  <si>
    <t>99</t>
  </si>
  <si>
    <t>28323157</t>
  </si>
  <si>
    <t>fólie pro malířské potřeby zakrývací tl 14µ 4x5m</t>
  </si>
  <si>
    <t>-1979721424</t>
  </si>
  <si>
    <t>250*1,05 'Přepočtené koeficientem množství</t>
  </si>
  <si>
    <t>100</t>
  </si>
  <si>
    <t>784181101</t>
  </si>
  <si>
    <t>Penetrace podkladu jednonásobná základní akrylátová bezbarvá v místnostech výšky do 3,80 m</t>
  </si>
  <si>
    <t>-1852775767</t>
  </si>
  <si>
    <t>https://podminky.urs.cz/item/CS_URS_2023_01/784181101</t>
  </si>
  <si>
    <t>"stropy" 310,4</t>
  </si>
  <si>
    <t>"stěny" 342,084</t>
  </si>
  <si>
    <t>101</t>
  </si>
  <si>
    <t>784211101</t>
  </si>
  <si>
    <t>Malby z malířských směsí oděruvzdorných za mokra dvojnásobné, bílé za mokra oděruvzdorné výborně v místnostech výšky do 3,80 m</t>
  </si>
  <si>
    <t>-1517080893</t>
  </si>
  <si>
    <t>https://podminky.urs.cz/item/CS_URS_2023_01/784211101</t>
  </si>
  <si>
    <t>Poznámka k položce:
malba latexová, bílá RAL 9010</t>
  </si>
  <si>
    <t>786</t>
  </si>
  <si>
    <t>Dokončovací práce - čalounické úpravy</t>
  </si>
  <si>
    <t>102</t>
  </si>
  <si>
    <t>786614001</t>
  </si>
  <si>
    <t>Montáž rolet ovládaných motorem, včetně horního boxu a vodících profilů, plochy do 4 m2</t>
  </si>
  <si>
    <t>-1948606198</t>
  </si>
  <si>
    <t>https://podminky.urs.cz/item/CS_URS_2023_01/786614001</t>
  </si>
  <si>
    <t>103</t>
  </si>
  <si>
    <t>63128099</t>
  </si>
  <si>
    <t xml:space="preserve">roleta z hliníkových lamel ovládaná základním motorem včetně příslušenství </t>
  </si>
  <si>
    <t>-1888550974</t>
  </si>
  <si>
    <t>1,76*1,14*2</t>
  </si>
  <si>
    <t>1,8*1,14</t>
  </si>
  <si>
    <t>104</t>
  </si>
  <si>
    <t>998786101</t>
  </si>
  <si>
    <t>Přesun hmot pro stínění a čalounické úpravy stanovený z hmotnosti přesunovaného materiálu vodorovná dopravní vzdálenost do 50 m v objektech výšky (hloubky) do 6 m</t>
  </si>
  <si>
    <t>552356899</t>
  </si>
  <si>
    <t>https://podminky.urs.cz/item/CS_URS_2023_01/998786101</t>
  </si>
  <si>
    <t>105</t>
  </si>
  <si>
    <t>998786181</t>
  </si>
  <si>
    <t>Přesun hmot pro stínění a čalounické úpravy stanovený z hmotnosti přesunovaného materiálu Příplatek k cenám za přesun prováděný bez použití mechanizace pro jakoukoliv výšku objektu</t>
  </si>
  <si>
    <t>1809373044</t>
  </si>
  <si>
    <t>https://podminky.urs.cz/item/CS_URS_2023_01/998786181</t>
  </si>
  <si>
    <t>02 - Gastro vybavení</t>
  </si>
  <si>
    <t>D1 - A. SUCHÝ SKLAD</t>
  </si>
  <si>
    <t>D2 - B. ÚPRAVNA ZELENINY</t>
  </si>
  <si>
    <t>D3 - C. ÚPRAVNA MASA</t>
  </si>
  <si>
    <t>D4 - D. VARNA</t>
  </si>
  <si>
    <t>D5 - E. PORCOVÁNÍ</t>
  </si>
  <si>
    <t>D6 - F. VÝDEJ JÍDEL</t>
  </si>
  <si>
    <t>D7 - G. MYTÍ STOLNÍHO NÁDOBÍ</t>
  </si>
  <si>
    <t>X - Doprava a instalace</t>
  </si>
  <si>
    <t>D1</t>
  </si>
  <si>
    <t>A. SUCHÝ SKLAD</t>
  </si>
  <si>
    <t>A1</t>
  </si>
  <si>
    <t xml:space="preserve">Regál, pozink, 6× police - demontáž a zpětná montáž </t>
  </si>
  <si>
    <t>Poznámka k položce:
stávající 1200×500×2000</t>
  </si>
  <si>
    <t>A2</t>
  </si>
  <si>
    <t>Poznámka k položce:
stávající 900×500×2000</t>
  </si>
  <si>
    <t>A3</t>
  </si>
  <si>
    <t xml:space="preserve">Regál, pozink, 3× police - demontáž a zpětná montáž </t>
  </si>
  <si>
    <t>Poznámka k položce:
stávající 1200×500×850</t>
  </si>
  <si>
    <t>A4</t>
  </si>
  <si>
    <t xml:space="preserve">Chladnička, bílé opláštění - demontáž a zpětná montáž </t>
  </si>
  <si>
    <t>Poznámka k položce:
stávající 750×740×1850</t>
  </si>
  <si>
    <t>A5</t>
  </si>
  <si>
    <t xml:space="preserve">Mraznička, bílé opláštění - demontáž a zpětná montáž </t>
  </si>
  <si>
    <t>A6</t>
  </si>
  <si>
    <t>Poznámka k položce:
stávající 600×600×1850</t>
  </si>
  <si>
    <t>A7</t>
  </si>
  <si>
    <t>Poznámka k položce:
stávající 780×700×1870</t>
  </si>
  <si>
    <t>A8</t>
  </si>
  <si>
    <t xml:space="preserve">Chladnička/mraznička, bílé opláštění - demontáž a zpětná montáž </t>
  </si>
  <si>
    <t>D2</t>
  </si>
  <si>
    <t>B. ÚPRAVNA ZELENINY</t>
  </si>
  <si>
    <t>B1</t>
  </si>
  <si>
    <t xml:space="preserve">Pracovní stůl, nerez, 2× zásuvka pod PD, spodní plná police, vpravo prostor pro šoker - demontáž a zpětná montáž </t>
  </si>
  <si>
    <t>Poznámka k položce:
stávající 1870×800×870</t>
  </si>
  <si>
    <t>B2</t>
  </si>
  <si>
    <t>Šoker, 5× GN 1/1 - demontáž a zpětná montáž</t>
  </si>
  <si>
    <t>Poznámka k položce:
stávající 780×700×850</t>
  </si>
  <si>
    <t>B3</t>
  </si>
  <si>
    <t xml:space="preserve">Krouhač zeleniny - demontáž a zpětná montáž </t>
  </si>
  <si>
    <t>Poznámka k položce:
CL 50 stávající</t>
  </si>
  <si>
    <t>B4</t>
  </si>
  <si>
    <t xml:space="preserve">Pracovní stůl, nerez, posuvná dvířka, 2× police - demontáž a zpětná montáž </t>
  </si>
  <si>
    <t>Poznámka k položce:
stávající 1800×700×900</t>
  </si>
  <si>
    <t>B5</t>
  </si>
  <si>
    <t>Kráječ chleba - demontáž a zpětná montáž</t>
  </si>
  <si>
    <t>Poznámka k položce:
stávající</t>
  </si>
  <si>
    <t>B6</t>
  </si>
  <si>
    <t xml:space="preserve">Škrabka zeleniny, lakovaná, kapacita 20 kg - demontáž a zpětná montáž </t>
  </si>
  <si>
    <t>Poznámka k položce:
ŠKBZ 20 L stávající</t>
  </si>
  <si>
    <t>B6a</t>
  </si>
  <si>
    <t>Podlahová vpusť, celonerezové provedení, vč. sifonu s protizápachovou uzávěrou a protiskluzného vyjímatelného roštu - ozn. Z02</t>
  </si>
  <si>
    <t>247058408</t>
  </si>
  <si>
    <t xml:space="preserve">Poznámka k položce:
rozměry 350×350mm
</t>
  </si>
  <si>
    <t>B7</t>
  </si>
  <si>
    <t>Mycí stůl, 2× vevařený lisovaný dřez, každý dřez o rozměru 600×500×375mm, čelní kapotáž dřezů, prolomená pracovní desky, zvýšený zadní lem - výška lemu 150mm, nerezové provedení</t>
  </si>
  <si>
    <t>Poznámka k položce:
nový 1400×700×900</t>
  </si>
  <si>
    <t>D3</t>
  </si>
  <si>
    <t>C. ÚPRAVNA MASA</t>
  </si>
  <si>
    <t>C1</t>
  </si>
  <si>
    <t xml:space="preserve">Pracovní stůl, nerez, spodní plná police - demontáž a zpětná montáž </t>
  </si>
  <si>
    <t>Poznámka k položce:
stávající 600×400×860</t>
  </si>
  <si>
    <t>C2</t>
  </si>
  <si>
    <t xml:space="preserve">Pracovní stůl, nerez, 3× zásuvka pod PD, spodní plná police - demontáž a zpětná montáž </t>
  </si>
  <si>
    <t>Poznámka k položce:
stávající 1800×700×860</t>
  </si>
  <si>
    <t>C4</t>
  </si>
  <si>
    <t>Mycí stůl, 1× vevařený lisovaný dřez, každý dřez o rozměru 500×500×250mm, čelní kapotáž dřezů, prolomená pracovní desky, zadní lem, levý lem, pravý přesah desky u mycího stolu + pravý úkos desky mycího stolu, nerezové provedení</t>
  </si>
  <si>
    <t>Poznámka k položce:
nový 1450×700×900</t>
  </si>
  <si>
    <t>D4</t>
  </si>
  <si>
    <t>D. VARNA</t>
  </si>
  <si>
    <t xml:space="preserve">Elektrická pánev, sklopná, objem 120 l, motorické sklápění vany - demontáž a zpětná montáž </t>
  </si>
  <si>
    <t>Poznámka k položce:
stávající 1200×900×900</t>
  </si>
  <si>
    <t xml:space="preserve">Elektrická pánev, sklopná, objem 80 l, ruční sklápění vany - demontáž a zpětná montáž </t>
  </si>
  <si>
    <t>Poznámka k položce:
stávající 800×900×900</t>
  </si>
  <si>
    <t>Poznámka k položce:
stávající 1300×900×900</t>
  </si>
  <si>
    <t xml:space="preserve">Hnětač těsta - demontáž a zpětná montáž </t>
  </si>
  <si>
    <t>D5</t>
  </si>
  <si>
    <t xml:space="preserve">Konvektomat, 20× GN 2/1, bojlerový vývin páry - demontáž a zpětná montáž </t>
  </si>
  <si>
    <t>Poznámka k položce:
iCombi Classic stávající 1082×1052×1807</t>
  </si>
  <si>
    <t>D6</t>
  </si>
  <si>
    <t xml:space="preserve">Nástěnná digestoř - demontáž a zpětná montáž </t>
  </si>
  <si>
    <t>D7</t>
  </si>
  <si>
    <t xml:space="preserve">Konvektomat, 10× GN 2/1, bojlerový vývin páry - demontáž a zpětná montáž </t>
  </si>
  <si>
    <t>Poznámka k položce:
SCC stávající 1072×975×1014</t>
  </si>
  <si>
    <t>D8</t>
  </si>
  <si>
    <t xml:space="preserve">Podstavec pod konvektomat, nerez - demontáž a zpětná montáž </t>
  </si>
  <si>
    <t>D9</t>
  </si>
  <si>
    <t>Nástěnná digestoř - demontáž a zpětná montáž</t>
  </si>
  <si>
    <t>D10</t>
  </si>
  <si>
    <t xml:space="preserve">Automatický změkčovač vody - demontáž a zpětná montáž </t>
  </si>
  <si>
    <t>D11</t>
  </si>
  <si>
    <t xml:space="preserve">Pracovní stůl, nerez, 2× zásuvka pod PD, spodní plná police - demontáž a zpětná montáž </t>
  </si>
  <si>
    <t>Poznámka k položce:
stávající 1900×700×850</t>
  </si>
  <si>
    <t>D12</t>
  </si>
  <si>
    <t xml:space="preserve">Pracovní stůl, nerez, vpravo uzavřená skříň, vlevo blok 3 zásuvek, zadní lem - demontáž a zpětná montáž </t>
  </si>
  <si>
    <t>D13</t>
  </si>
  <si>
    <t xml:space="preserve">Pracovní stůl, nerez, vpravo zásuvka pod PD - demontáž a zpětná montáž </t>
  </si>
  <si>
    <t>Poznámka k položce:
stávající 1500×800×850</t>
  </si>
  <si>
    <t>D14</t>
  </si>
  <si>
    <t xml:space="preserve">Pracovní stůl, nerez, 1× spodní plná police zvýšená - demontáž a zpětná montáž </t>
  </si>
  <si>
    <t>Poznámka k položce:
stávající 1800×900×890</t>
  </si>
  <si>
    <t>D15</t>
  </si>
  <si>
    <t xml:space="preserve">Dělička těsta - demontáž a zpětná montáž </t>
  </si>
  <si>
    <t>Poznámka k položce:
stávající 500×400×970</t>
  </si>
  <si>
    <t>D16</t>
  </si>
  <si>
    <t>Plynový varný kotel, 150 l - demontáž a zpětná montáž</t>
  </si>
  <si>
    <t>Poznámka k položce:
stávající 900×900×900</t>
  </si>
  <si>
    <t>D17</t>
  </si>
  <si>
    <t xml:space="preserve">Plynový varný kotel, 300 l - demontáž a zpětná montáž </t>
  </si>
  <si>
    <t>Poznámka k položce:
stávající 1400×900×900</t>
  </si>
  <si>
    <t>D18</t>
  </si>
  <si>
    <t xml:space="preserve">Nerezová závěstná digestoř, 2 řada tukových filtrů, osvětlení - demontáž a zpětná montáž </t>
  </si>
  <si>
    <t>Poznámka k položce:
stávající 2100×1600×450</t>
  </si>
  <si>
    <t>D19a</t>
  </si>
  <si>
    <t>Podlahová vpusť, celonerezové provedení, vč. sifonu s protizápachovou uzávěrou a protiskluzného vyjímatelného roštu - ozn. Z05</t>
  </si>
  <si>
    <t>Poznámka k položce:
nový 1400×450</t>
  </si>
  <si>
    <t>D19b</t>
  </si>
  <si>
    <t>Podlahová vpusť, celonerezové provedení, vč. sifonu s protizápachovou uzávěrou a protiskluzného vyjímatelného roštu - ozn. Z03</t>
  </si>
  <si>
    <t>Poznámka k položce:
nový 600×800</t>
  </si>
  <si>
    <t>D20</t>
  </si>
  <si>
    <t>Poznámka k položce:
stávající 1900×800×860</t>
  </si>
  <si>
    <t>D24</t>
  </si>
  <si>
    <t>Podlahová vpusť, celonerezové provedení, vč. sifonu s protizápachovou uzávěrou a protiskluzného vyjímatelného roštu - ozn. Z04</t>
  </si>
  <si>
    <t>Poznámka k položce:
nový 1900×450</t>
  </si>
  <si>
    <t>D25</t>
  </si>
  <si>
    <t xml:space="preserve">Závěsná digestoř, nerez - demontáž a zpětná montáž </t>
  </si>
  <si>
    <t>Poznámka k položce:
stávající 1700×1100×450</t>
  </si>
  <si>
    <t>D26</t>
  </si>
  <si>
    <t>Rozšíření stávající digestoře, nerez</t>
  </si>
  <si>
    <t>Poznámka k položce:
nový 400×1100</t>
  </si>
  <si>
    <t>D27</t>
  </si>
  <si>
    <t xml:space="preserve">Kombinovaný sporák, 4× plynový hořák, elektrická trouba - demontáž a zpětná montáž </t>
  </si>
  <si>
    <t>Poznámka k položce:
stávající 800×700×900</t>
  </si>
  <si>
    <t>D28</t>
  </si>
  <si>
    <t xml:space="preserve">Pracovní stůl, nerez, vlevo blok 3 zásuvek, 2× plná police - demontáž a zpětná montáž </t>
  </si>
  <si>
    <t>D29</t>
  </si>
  <si>
    <t xml:space="preserve">Kráječ chleba a knedlíků - demontáž a zpětná montáž </t>
  </si>
  <si>
    <t>D30</t>
  </si>
  <si>
    <t xml:space="preserve">Universální robot - demontáž a zpětná montáž </t>
  </si>
  <si>
    <t>106</t>
  </si>
  <si>
    <t>Poznámka k položce:
RE 22 stávající</t>
  </si>
  <si>
    <t>E. PORCOVÁNÍ</t>
  </si>
  <si>
    <t>E1</t>
  </si>
  <si>
    <t xml:space="preserve">Pracovní stůl, nerez, 3× zásuvka pod PD, plná police - demontáž a zpětná montáž </t>
  </si>
  <si>
    <t>108</t>
  </si>
  <si>
    <t>Poznámka k položce:
stávající 1900×950×840</t>
  </si>
  <si>
    <t>E2</t>
  </si>
  <si>
    <t>Vozík, nerez - demontáž a zpětná montáž</t>
  </si>
  <si>
    <t>110</t>
  </si>
  <si>
    <t>Poznámka k položce:
stávající 450×450×500</t>
  </si>
  <si>
    <t>F. VÝDEJ JÍDEL</t>
  </si>
  <si>
    <t>F1</t>
  </si>
  <si>
    <t xml:space="preserve">Pracovní stůl, nerez, 1× plná police - demontáž a zpětná montáž </t>
  </si>
  <si>
    <t>112</t>
  </si>
  <si>
    <t>Poznámka k položce:
stávající 1000×300×850</t>
  </si>
  <si>
    <t>F2</t>
  </si>
  <si>
    <t>Parapetní deska, nerezová včetně konzol</t>
  </si>
  <si>
    <t>114</t>
  </si>
  <si>
    <t>Poznámka k položce:
1750×400×40</t>
  </si>
  <si>
    <t>F3</t>
  </si>
  <si>
    <t xml:space="preserve">Výdejní lázeň, 3× GN 1/1 - demontáž a zpětná montáž </t>
  </si>
  <si>
    <t>116</t>
  </si>
  <si>
    <t>F4</t>
  </si>
  <si>
    <t>Vyhřívaná vodní lázeň, pojízdná, dělená - kapacita 3× GN 1/1 - 200, každá ze tři van opatřena samostatným vypínačem, samostatným výpustný kohoutem a samostatným termostatem pro regulaci teploty až do +90°, 1× plná police, ovládání na kratší straně</t>
  </si>
  <si>
    <t>118</t>
  </si>
  <si>
    <t>Poznámka k položce:
nový 1220×660×900</t>
  </si>
  <si>
    <t>F5</t>
  </si>
  <si>
    <t xml:space="preserve">Zásobník na tácy a příbory, 3× GN na příbory - demontáž a zpětná montáž </t>
  </si>
  <si>
    <t>120</t>
  </si>
  <si>
    <t>F6</t>
  </si>
  <si>
    <t xml:space="preserve">Zásobník na tácy a příbory, 6× GN na příbory - demontáž a zpětná montáž </t>
  </si>
  <si>
    <t>122</t>
  </si>
  <si>
    <t>F7</t>
  </si>
  <si>
    <t>Pojezdová dráha trubková, nerezová, včetně konzol</t>
  </si>
  <si>
    <t>124</t>
  </si>
  <si>
    <t>Poznámka k položce:
6400 x 350</t>
  </si>
  <si>
    <t>G. MYTÍ STOLNÍHO NÁDOBÍ</t>
  </si>
  <si>
    <t>G13</t>
  </si>
  <si>
    <t xml:space="preserve">Skladový regál, nerezové provedení, 5× police, zapláštěné boky, z obou delších stran přístupný posuvnými dvířky - demontáž a zpětná montáž </t>
  </si>
  <si>
    <t>150</t>
  </si>
  <si>
    <t>Poznámka k položce:
stávající 1700×630×1950</t>
  </si>
  <si>
    <t>G14</t>
  </si>
  <si>
    <t xml:space="preserve">Skladový regál, nerezové provedení, 5× police - demontáž a zpětná montáž </t>
  </si>
  <si>
    <t>152</t>
  </si>
  <si>
    <t>X</t>
  </si>
  <si>
    <t>Doprava a instalace</t>
  </si>
  <si>
    <t>X1</t>
  </si>
  <si>
    <t xml:space="preserve">Doprava a instalace nových zařízení </t>
  </si>
  <si>
    <t>-1059954268</t>
  </si>
  <si>
    <t>Poznámka k položce:
Instalací zařízení se rozumí :
- montáž zařízení na přípravené přívody elektroinstalace
- montáž zařízení na přípravené přívody vodoinstalace
- montáž zařízení na přípravené přívody kanalizace
- použitý montážní materiál
- zprovoznění
- kalibrace zařízení
- seřízení
- odzkoušení
- základní technické zaškolení obsluhy
- rozšířené kuchařené zaškolení obsluhy na obsluhu nových konvektomatů a nové multifunkční pánve
- odvoz a ekologická likvidace obalových materiálů</t>
  </si>
  <si>
    <t>03 - Elektroinstalace</t>
  </si>
  <si>
    <t>D1 - OSVĚTLENÍ</t>
  </si>
  <si>
    <t>D2 - ZAŘÍZENÍ A DOPLŇKY</t>
  </si>
  <si>
    <t>D3 - PŘÍSTROJE</t>
  </si>
  <si>
    <t>D4 - VEDENÍ</t>
  </si>
  <si>
    <t>D5 - ULOŽENÍ VEDENÍ</t>
  </si>
  <si>
    <t>D6 - ROZVADĚČE</t>
  </si>
  <si>
    <t>D7 - OBJEDNÁVKOVÝ SYSTÉM</t>
  </si>
  <si>
    <t>D8 - INTERKOM</t>
  </si>
  <si>
    <t>D9 - UZEMNĚNÍ</t>
  </si>
  <si>
    <t>D10 - OSTATNÍ</t>
  </si>
  <si>
    <t>OSVĚTLENÍ</t>
  </si>
  <si>
    <t>Pol1</t>
  </si>
  <si>
    <t>LED lineární svítidlo,základna z ABS,difuzor translucentní AC (ozn. A)</t>
  </si>
  <si>
    <t>ks</t>
  </si>
  <si>
    <t>Poznámka k položce:
14W, 1910Lm</t>
  </si>
  <si>
    <t>Pol2</t>
  </si>
  <si>
    <t>LED interiérové kruhové svítidlo, stropní přisazené (ozn. B)</t>
  </si>
  <si>
    <t>Poznámka k položce:
24W, 2840Lm</t>
  </si>
  <si>
    <t>Pol3</t>
  </si>
  <si>
    <t>LED lineární svítidlo, základna z ABS,difuzor translucentní AC (ozn. C)</t>
  </si>
  <si>
    <t>Poznámka k položce:
38W, 5450Lm</t>
  </si>
  <si>
    <t>Pol4</t>
  </si>
  <si>
    <t>LED lineární svítidlo,základna z ABS,difuzor translucentní AC (ozn. D)</t>
  </si>
  <si>
    <t>Poznámka k položce:
20W, 2710Lm</t>
  </si>
  <si>
    <t>Pol5</t>
  </si>
  <si>
    <t>LEDlineární svítidlo,základna z ABS,difuzor translucentní AC (ozn. E)</t>
  </si>
  <si>
    <t>Poznámka k položce:
27W, 3780Lm</t>
  </si>
  <si>
    <t>Pol6</t>
  </si>
  <si>
    <t>LED lineární svítidlo,základna z ABS,difuzor translucentní AC (ozn. F)</t>
  </si>
  <si>
    <t>Poznámka k položce:
16W, 2310Lm</t>
  </si>
  <si>
    <t>Pol7</t>
  </si>
  <si>
    <t>LED interiérové LED svítidlo na přisazení ke stropu, 600x600 (ozn. G)</t>
  </si>
  <si>
    <t>Poznámka k položce:
26W, 3230Lm</t>
  </si>
  <si>
    <t>Pol8</t>
  </si>
  <si>
    <t>Nástěnné svítidlo nad kuchyňskou linku</t>
  </si>
  <si>
    <t>Pol9</t>
  </si>
  <si>
    <t>Vestavný modul nouzového osvětlení s Em1h, dle typu svítidla a výrobce</t>
  </si>
  <si>
    <t>Poznámka k položce:
nouzový modul pro dobu svícení 1 hodina</t>
  </si>
  <si>
    <t>Pol10</t>
  </si>
  <si>
    <t>Držáky a závěs pro lineární svítidla</t>
  </si>
  <si>
    <t>Pol11</t>
  </si>
  <si>
    <t>Napojení osvětlení chladícího/mrazícího boxu</t>
  </si>
  <si>
    <t>kpl</t>
  </si>
  <si>
    <t>ZAŘÍZENÍ A DOPLŇKY</t>
  </si>
  <si>
    <t>Pol12</t>
  </si>
  <si>
    <t>Připojení ventilátoru</t>
  </si>
  <si>
    <t>Pol13</t>
  </si>
  <si>
    <t>Připojení rolety</t>
  </si>
  <si>
    <t>Pol14</t>
  </si>
  <si>
    <t>Připojení flexibilního přívodu na svorkovnici</t>
  </si>
  <si>
    <t>Pol15</t>
  </si>
  <si>
    <t>Připojení osvětlení digestoře</t>
  </si>
  <si>
    <t>PŘÍSTROJE</t>
  </si>
  <si>
    <t>Pol16</t>
  </si>
  <si>
    <t>Zásuvka 230V/16A jednonásobná bezšroubová s clonkami s rámečkem</t>
  </si>
  <si>
    <t>Pol17</t>
  </si>
  <si>
    <t>Zásuvka 230V/16A jednonásobná IP 44, s rámečkem, s clonkami, s víčkem</t>
  </si>
  <si>
    <t>Pol18</t>
  </si>
  <si>
    <t>Zásuvka dvojnásobná IP44 s ochrannými kolíky, s clonkami, s víčkem (2x jednonásovná zásuvka IP44)</t>
  </si>
  <si>
    <t>Pol19</t>
  </si>
  <si>
    <t>Zásuvka komunikační dvojnásobná</t>
  </si>
  <si>
    <t>Poznámka k položce:
včetně keystonů RJ45 Cat.6 a rámečku</t>
  </si>
  <si>
    <t>Pol20</t>
  </si>
  <si>
    <t>Zásuvka telefonnní</t>
  </si>
  <si>
    <t>Poznámka k položce:
kompletní včetně rámečku</t>
  </si>
  <si>
    <t>Pol21</t>
  </si>
  <si>
    <t>Spínač řazení 1</t>
  </si>
  <si>
    <t>Poznámka k položce:
včetně krytu a rámečku</t>
  </si>
  <si>
    <t>Pol22</t>
  </si>
  <si>
    <t>Spínač seriový řazení 5</t>
  </si>
  <si>
    <t>Pol23</t>
  </si>
  <si>
    <t>Přepínač střídavý řazení 6</t>
  </si>
  <si>
    <t>Pol24</t>
  </si>
  <si>
    <t>Přepínač střídavý dvojitý řazení 6+6, IP44</t>
  </si>
  <si>
    <t>Pol25</t>
  </si>
  <si>
    <t>Spínač žaluziový kolébkový</t>
  </si>
  <si>
    <t>Pol26</t>
  </si>
  <si>
    <t>Zásuvka 400V 16A 5p, IP 44, vestavná s instalační krabicí</t>
  </si>
  <si>
    <t>Pol27</t>
  </si>
  <si>
    <t>Spínač 16A 3p</t>
  </si>
  <si>
    <t>Poznámka k položce:
otočný s krytem IP65</t>
  </si>
  <si>
    <t>Pol28</t>
  </si>
  <si>
    <t>Spínač 25A 3p</t>
  </si>
  <si>
    <t>Pol29</t>
  </si>
  <si>
    <t>Spínač 40A 3p</t>
  </si>
  <si>
    <t>Pol30</t>
  </si>
  <si>
    <t>Spínač 63A 3p</t>
  </si>
  <si>
    <t>Pol31</t>
  </si>
  <si>
    <t>Spínač 100A 3p</t>
  </si>
  <si>
    <t>Pol32</t>
  </si>
  <si>
    <t>Krabice přístrojová - různé druhy</t>
  </si>
  <si>
    <t>Pol33</t>
  </si>
  <si>
    <t>Svorky - různé druhy</t>
  </si>
  <si>
    <t>Pol34</t>
  </si>
  <si>
    <t>Nouzové tlačítko vestavné</t>
  </si>
  <si>
    <t>Pol35</t>
  </si>
  <si>
    <t>Doplňkový materiál</t>
  </si>
  <si>
    <t>VEDENÍ</t>
  </si>
  <si>
    <t>Pol36</t>
  </si>
  <si>
    <t>CYKY-J 2x1,5</t>
  </si>
  <si>
    <t>Pol37</t>
  </si>
  <si>
    <t>CYKY-J 3x1,5</t>
  </si>
  <si>
    <t>Pol38</t>
  </si>
  <si>
    <t>CYKY-J 5x1,5</t>
  </si>
  <si>
    <t>Pol39</t>
  </si>
  <si>
    <t>CYKY-J 3x2,5</t>
  </si>
  <si>
    <t>Pol40</t>
  </si>
  <si>
    <t>CYKY-J 5x2,5</t>
  </si>
  <si>
    <t>Pol41</t>
  </si>
  <si>
    <t>CYKY-J 5x4</t>
  </si>
  <si>
    <t>Pol42</t>
  </si>
  <si>
    <t>CYKY-J 5x6</t>
  </si>
  <si>
    <t>Pol43</t>
  </si>
  <si>
    <t>CYKY-J 5x10</t>
  </si>
  <si>
    <t>Pol44</t>
  </si>
  <si>
    <t>CYKY-J 5x25</t>
  </si>
  <si>
    <t>Pol45</t>
  </si>
  <si>
    <t>CYKY-J 5x70</t>
  </si>
  <si>
    <t>Pol46</t>
  </si>
  <si>
    <t>1-YY 4x(1x150)</t>
  </si>
  <si>
    <t>Pol47</t>
  </si>
  <si>
    <t>H07RN-F 5x1,5</t>
  </si>
  <si>
    <t>Pol48</t>
  </si>
  <si>
    <t>H07RN-F 5x4</t>
  </si>
  <si>
    <t>Pol49</t>
  </si>
  <si>
    <t>H07RN-F 5x6</t>
  </si>
  <si>
    <t>Pol50</t>
  </si>
  <si>
    <t>H07RN-F 5x10</t>
  </si>
  <si>
    <t>Pol51</t>
  </si>
  <si>
    <t>H07RN-F 5x16</t>
  </si>
  <si>
    <t>Pol52</t>
  </si>
  <si>
    <t>H07RN-F 5x25</t>
  </si>
  <si>
    <t>Pol53</t>
  </si>
  <si>
    <t>H07RN-F 5x35</t>
  </si>
  <si>
    <t>Pol54</t>
  </si>
  <si>
    <t>H07V-U 6 zž</t>
  </si>
  <si>
    <t>Pol55</t>
  </si>
  <si>
    <t>H07V-U 10 zž</t>
  </si>
  <si>
    <t>Pol56</t>
  </si>
  <si>
    <t>H07V-U 16 zž</t>
  </si>
  <si>
    <t>Pol57</t>
  </si>
  <si>
    <t>H07V-U 25 zž</t>
  </si>
  <si>
    <t>Pol58</t>
  </si>
  <si>
    <t>UTP Cat.6</t>
  </si>
  <si>
    <t>Pol59</t>
  </si>
  <si>
    <t>SYKFY 4x2x0,5</t>
  </si>
  <si>
    <t>ULOŽENÍ VEDENÍ</t>
  </si>
  <si>
    <t>Pol60</t>
  </si>
  <si>
    <t>Trubka ohebná Ø25 mm</t>
  </si>
  <si>
    <t>Pol61</t>
  </si>
  <si>
    <t>Trubka ohebná Ø40 mm</t>
  </si>
  <si>
    <t>Pol62</t>
  </si>
  <si>
    <t>Trubka ohebná Ø50 mm</t>
  </si>
  <si>
    <t>Pol63</t>
  </si>
  <si>
    <t>Kabelový žlab 300x100 mm, drátěný, kotvení do stropu po 1m</t>
  </si>
  <si>
    <t>126</t>
  </si>
  <si>
    <t>Poznámka k položce:
včetně spojovacího a upevňovacího materiálu</t>
  </si>
  <si>
    <t>ROZVADĚČE</t>
  </si>
  <si>
    <t>Pol64</t>
  </si>
  <si>
    <t>Chránič Ir=250A, typ A, 4-pól, Idn=0.03A, In=40A</t>
  </si>
  <si>
    <t>128</t>
  </si>
  <si>
    <t>Pol65</t>
  </si>
  <si>
    <t>Chránič Ir=250A, typ A, 4-pól, Idn=0.03A, In=63A</t>
  </si>
  <si>
    <t>130</t>
  </si>
  <si>
    <t>Pol66</t>
  </si>
  <si>
    <t>Chránič Ir=250A, typ A, 4-pól, Idn=0.03A, In=100A</t>
  </si>
  <si>
    <t>132</t>
  </si>
  <si>
    <t>Pol67</t>
  </si>
  <si>
    <t>Chránič s nadproudovou ochranou, Ir=250A+puls.SS, A, 1+N, 10kA, char.B, Idn=0.03A, In=16A</t>
  </si>
  <si>
    <t>134</t>
  </si>
  <si>
    <t>Pol68</t>
  </si>
  <si>
    <t>Chránič s nadproudovou ochranou, Ir=250A+puls.SS, A, 1+N, 10kA, char.C, Idn=0.03A, In=10A</t>
  </si>
  <si>
    <t>136</t>
  </si>
  <si>
    <t>Pol69</t>
  </si>
  <si>
    <t>Jistič, char B, 1-pólový, Icn=10kA, In=2A</t>
  </si>
  <si>
    <t>138</t>
  </si>
  <si>
    <t>Pol70</t>
  </si>
  <si>
    <t>Jistič, char B, 3-pólový, Icn=10kA, In=40A</t>
  </si>
  <si>
    <t>140</t>
  </si>
  <si>
    <t>Pol71</t>
  </si>
  <si>
    <t>Jistič, char B, 3-pólový, Icn=10kA, In=10A</t>
  </si>
  <si>
    <t>142</t>
  </si>
  <si>
    <t>Pol72</t>
  </si>
  <si>
    <t>Jistič, char B, 1-pólový, Icn=10kA, In=16A</t>
  </si>
  <si>
    <t>144</t>
  </si>
  <si>
    <t>Pol73</t>
  </si>
  <si>
    <t>Jistič, char B, 3-pólový, Icn=10kA, In=32A</t>
  </si>
  <si>
    <t>146</t>
  </si>
  <si>
    <t>Pol74</t>
  </si>
  <si>
    <t>Jistič, char B, 3-pólový, Icn=10kA, In=63A</t>
  </si>
  <si>
    <t>148</t>
  </si>
  <si>
    <t>Pol75</t>
  </si>
  <si>
    <t>Jistič, char B, 3-pólový, Icn=10kA, In=16A</t>
  </si>
  <si>
    <t>Pol76</t>
  </si>
  <si>
    <t>Jistič, char B, 3-pólový, Icn=10kA, In=25A</t>
  </si>
  <si>
    <t>Pol77</t>
  </si>
  <si>
    <t>Jistič, char B, 1-pólový, Icn=10kA, In=10A</t>
  </si>
  <si>
    <t>154</t>
  </si>
  <si>
    <t>Pol78</t>
  </si>
  <si>
    <t>Jistič, char B, 1-pólový, Icn=10kA, In=6A</t>
  </si>
  <si>
    <t>156</t>
  </si>
  <si>
    <t>Pol79</t>
  </si>
  <si>
    <t>Jistič, char B, 3-pólový, Icn=10kA, In=50A</t>
  </si>
  <si>
    <t>158</t>
  </si>
  <si>
    <t>Pol80</t>
  </si>
  <si>
    <t>Jistič, char C, 3-pólový, Icn=10kA, In=63A</t>
  </si>
  <si>
    <t>160</t>
  </si>
  <si>
    <t>Pol81</t>
  </si>
  <si>
    <t>Jistič, char C, 3-pólový, Icn=10kA, In=40A</t>
  </si>
  <si>
    <t>162</t>
  </si>
  <si>
    <t>Pol82</t>
  </si>
  <si>
    <t>Jistič, char B, 3-pólový, Icn=10kA, In=20A</t>
  </si>
  <si>
    <t>164</t>
  </si>
  <si>
    <t>Pol83</t>
  </si>
  <si>
    <t>Jistič, char C, 3-pólový, Icn=10kA, In=16A</t>
  </si>
  <si>
    <t>166</t>
  </si>
  <si>
    <t>Pol84</t>
  </si>
  <si>
    <t>Jistič, char C, 3-pólový, Icn=10kA, In=10A</t>
  </si>
  <si>
    <t>168</t>
  </si>
  <si>
    <t>Pol85</t>
  </si>
  <si>
    <t>Jistič, char D, 1-pólový, Icn=10kA, In=16A</t>
  </si>
  <si>
    <t>170</t>
  </si>
  <si>
    <t>Pol86</t>
  </si>
  <si>
    <t>Jistič, char B, 3-pólový, In=100A, Icu=20kA</t>
  </si>
  <si>
    <t>172</t>
  </si>
  <si>
    <t>Pol87</t>
  </si>
  <si>
    <t>Svodič přepětí třídy T1+T2 (B+C), komplet, síť TN-C, pom.kontakt, Un=350V AC</t>
  </si>
  <si>
    <t>174</t>
  </si>
  <si>
    <t>Pol88</t>
  </si>
  <si>
    <t>Zkušební svorkovnice</t>
  </si>
  <si>
    <t>176</t>
  </si>
  <si>
    <t>Pol89</t>
  </si>
  <si>
    <t>Měřící transformátor proudu 250/5A cejchované</t>
  </si>
  <si>
    <t>178</t>
  </si>
  <si>
    <t>Pol90</t>
  </si>
  <si>
    <t>Výkonový vypínač, 3pól, In=250A</t>
  </si>
  <si>
    <t>180</t>
  </si>
  <si>
    <t>Pol91</t>
  </si>
  <si>
    <t>Výkonový jistič, 3pól, In=250A, Icu=36kA</t>
  </si>
  <si>
    <t>182</t>
  </si>
  <si>
    <t>Pol92</t>
  </si>
  <si>
    <t>Oceloplechový rozvaděč, dvoukřídlé dveře, montáž pod omítku, IP30, otočný zámek, schránka na dokumentaci, panel pro montáž výkonových jističů, 18x24 modulů, plechové krycí desky, oddělené elektroměrové pole pro nepřímé měření ČEZ</t>
  </si>
  <si>
    <t>184</t>
  </si>
  <si>
    <t>Pol93</t>
  </si>
  <si>
    <t>N/PE svorkovnice</t>
  </si>
  <si>
    <t>186</t>
  </si>
  <si>
    <t>Pol94</t>
  </si>
  <si>
    <t>Zaslepovací pás max. délka 1m, pro výřezy 45mm, šedý</t>
  </si>
  <si>
    <t>188</t>
  </si>
  <si>
    <t>Pol95</t>
  </si>
  <si>
    <t>Podpěťová spoušť pro výkonový vypínač, 208-240V~</t>
  </si>
  <si>
    <t>190</t>
  </si>
  <si>
    <t>Pol96</t>
  </si>
  <si>
    <t>Jistič, char C, 1-pólový, In=0,5A, Icu=15kA (ČSN EN 60947-2)</t>
  </si>
  <si>
    <t>192</t>
  </si>
  <si>
    <t>Pol97</t>
  </si>
  <si>
    <t>Pojistka C10 2A gG</t>
  </si>
  <si>
    <t>194</t>
  </si>
  <si>
    <t>Pol98</t>
  </si>
  <si>
    <t>Pojistka C22 100A gG</t>
  </si>
  <si>
    <t>196</t>
  </si>
  <si>
    <t>Pol99</t>
  </si>
  <si>
    <t>Pojistkový odpínač pro válcové pojistky C10 do 32A, 3-pól</t>
  </si>
  <si>
    <t>198</t>
  </si>
  <si>
    <t>Pol100</t>
  </si>
  <si>
    <t>Pojistkový odpojovač C22 3-Pól, 690V AC / 125A</t>
  </si>
  <si>
    <t>200</t>
  </si>
  <si>
    <t>Pol101</t>
  </si>
  <si>
    <t>Napojení stávajících vývodů do rozváděče</t>
  </si>
  <si>
    <t>202</t>
  </si>
  <si>
    <t>Pol102</t>
  </si>
  <si>
    <t>Pojistka nožová</t>
  </si>
  <si>
    <t>204</t>
  </si>
  <si>
    <t>Pol103</t>
  </si>
  <si>
    <t>Doplňkový materiál rozvaděčů (připojovací svorkovnice, nulové můstky, propojovací lišty, propojovací vodiče, apod.)</t>
  </si>
  <si>
    <t>206</t>
  </si>
  <si>
    <t>OBJEDNÁVKOVÝ SYSTÉM</t>
  </si>
  <si>
    <t>Pol104</t>
  </si>
  <si>
    <t>Výdejní terminál s Poe sadou</t>
  </si>
  <si>
    <t>208</t>
  </si>
  <si>
    <t>Poznámka k položce:
barevný grafický displej - úhlopříčka 8,9“; dotykové ovládání; signalizace tóny či lidským hlasem dle výběru obsluhy;  zobrazení počtu nevydaných jídel přímo na terminálu;  barevné rozlišení velikosti porce;  zobrazení jména a třídy strávníka;  zobrazení posledních 3 výdejů přímo na obrazovce;  přehledné zobrazení vydaných a nevydaných jídel;  možnost pozastavit výdej na terminálu;  výdej pro vícenásobné strávníky; zvuková signalizace pro jednotlivé druhy jídla  a velikosti porce; zvuková signalizace při pokusu o druhý odběr  či pokusu o odběr neobjednané stravy; uchování historii výdeje; možnost výdeje na jméno</t>
  </si>
  <si>
    <t>Pol105</t>
  </si>
  <si>
    <t>Výdejní terminál s Poe Injektor</t>
  </si>
  <si>
    <t>210</t>
  </si>
  <si>
    <t>Pol106</t>
  </si>
  <si>
    <t>Objednací terminál s Poe Injektor</t>
  </si>
  <si>
    <t>212</t>
  </si>
  <si>
    <t>Poznámka k položce:
CPU 1.00GHz, 2000MHz, 4 jádra; pasivní chlazení; úložiště 57,9 GB; paměť 6 GB; interní čtecí jednotka terminálu, 10,1” kapacitní dotykový displej; IP30, 2x USB, 1x RJ45 100/100 Ethernet, WiFi, HDMI, Bluetooth, Micro SD; komunikace LAN TCP/IP RJ45čtecí jednotka pro bezkontaktní identifikační čip/kartu, přiblížením média ke čtecímu poli; napájení DC 12V 3A, 25W, PoE, montáž na rovnou stěnu</t>
  </si>
  <si>
    <t>Pol107</t>
  </si>
  <si>
    <t>Instalace, oživení a nastavení všech 3 terminálů, školení obsluhy</t>
  </si>
  <si>
    <t>214</t>
  </si>
  <si>
    <t>Pol108</t>
  </si>
  <si>
    <t>Úprava stávajícího Racku</t>
  </si>
  <si>
    <t>216</t>
  </si>
  <si>
    <t>Poznámka k položce:
ukončení kabeláže UTP Cat.6 na patch panelu, doplnění switche, propojení patch kabely UTP Cat.6</t>
  </si>
  <si>
    <t>Pol109</t>
  </si>
  <si>
    <t>Ukončení kabeláže UTP konektorem RJ45 Cat.6</t>
  </si>
  <si>
    <t>218</t>
  </si>
  <si>
    <t>INTERKOM</t>
  </si>
  <si>
    <t>Pol110</t>
  </si>
  <si>
    <t>Prověření správnosti zapojení stávajícího systému</t>
  </si>
  <si>
    <t>220</t>
  </si>
  <si>
    <t>Pol111</t>
  </si>
  <si>
    <t>Proměření spojitosti veškeré kabeláže</t>
  </si>
  <si>
    <t>222</t>
  </si>
  <si>
    <t>Pol112</t>
  </si>
  <si>
    <t>Síťový zdroj</t>
  </si>
  <si>
    <t>224</t>
  </si>
  <si>
    <t>Pol113</t>
  </si>
  <si>
    <t>Domácí telefon</t>
  </si>
  <si>
    <t>226</t>
  </si>
  <si>
    <t>Pol114</t>
  </si>
  <si>
    <t>Venkovní tablo</t>
  </si>
  <si>
    <t>228</t>
  </si>
  <si>
    <t>UZEMNĚNÍ</t>
  </si>
  <si>
    <t>Pol115</t>
  </si>
  <si>
    <t>Ekvipotenciální přípojnice s krytem</t>
  </si>
  <si>
    <t>230</t>
  </si>
  <si>
    <t>Poznámka k položce:
13x 2,5-25mm², 1x 16-95mm²</t>
  </si>
  <si>
    <t>Pol213</t>
  </si>
  <si>
    <t>Instalační krabice pro ekvipotencionální přípojnici</t>
  </si>
  <si>
    <t>232</t>
  </si>
  <si>
    <t>Pol214</t>
  </si>
  <si>
    <t>Připojení vývodu na zemnící svorku</t>
  </si>
  <si>
    <t>234</t>
  </si>
  <si>
    <t>OSTATNÍ</t>
  </si>
  <si>
    <t>Pol215</t>
  </si>
  <si>
    <t>Revize elektroinstalace</t>
  </si>
  <si>
    <t>236</t>
  </si>
  <si>
    <t>Pol216</t>
  </si>
  <si>
    <t>Přesun materiálu</t>
  </si>
  <si>
    <t>238</t>
  </si>
  <si>
    <t>Pol217</t>
  </si>
  <si>
    <t>Stavební přípomoce</t>
  </si>
  <si>
    <t>240</t>
  </si>
  <si>
    <t>Pol218</t>
  </si>
  <si>
    <t>Dokumentace skutečného stavu</t>
  </si>
  <si>
    <t>242</t>
  </si>
  <si>
    <t>04 - Vodovod</t>
  </si>
  <si>
    <t>D1 - POTRUBÍ VNITŘNÍHO VODOVODU</t>
  </si>
  <si>
    <t>D2 - ARMATURY</t>
  </si>
  <si>
    <t>D3 - OSTATNÍ</t>
  </si>
  <si>
    <t>POTRUBÍ VNITŘNÍHO VODOVODU</t>
  </si>
  <si>
    <t>Pol116</t>
  </si>
  <si>
    <t>Trubka pro instalaci pitné vody PPR 20x2,8mm, včetně kolen, redukcí, T-kusů, se svařovanými spoji</t>
  </si>
  <si>
    <t>Pol117</t>
  </si>
  <si>
    <t>Trubka pro instalaci pitné vody PPR 25x3,5mm, včetně kolen, redukcí, T-kusů, se svařovanými spoji</t>
  </si>
  <si>
    <t>Pol118</t>
  </si>
  <si>
    <t>Trubka pro instalaci pitné vody PPR 32x4,4mm, včetně kolen, redukcí, T-kusů, se svařovanými spoji</t>
  </si>
  <si>
    <t>Pol119</t>
  </si>
  <si>
    <t>Izolace rozvodů vody 20/13 mm</t>
  </si>
  <si>
    <t>Pol120</t>
  </si>
  <si>
    <t>Izolace rozvodů vody 25/13 mm</t>
  </si>
  <si>
    <t>Pol121</t>
  </si>
  <si>
    <t>Izolace rozvodů vody 32/20 mm</t>
  </si>
  <si>
    <t>ARMATURY</t>
  </si>
  <si>
    <t>Pol122</t>
  </si>
  <si>
    <t>Rohový ventil 1/2"x3/4" s vnějším závitem</t>
  </si>
  <si>
    <t>Pol123</t>
  </si>
  <si>
    <t>Rohový ventil 1/2"x3/8" s vnějším závitem</t>
  </si>
  <si>
    <t>Pol124</t>
  </si>
  <si>
    <t>Kulový kohout + šroubení 1/2"</t>
  </si>
  <si>
    <t>Pol125</t>
  </si>
  <si>
    <t>Kulový kohout 1/2"</t>
  </si>
  <si>
    <t>Pol126</t>
  </si>
  <si>
    <t>Baterie dřezová nástěnná, dlouhé rameno, včetně etáží a příslušenství DN15</t>
  </si>
  <si>
    <t>Pol127</t>
  </si>
  <si>
    <t>Baterie sprchová nástěnná, včetně ruční sprchy, etáží a příslušenství DN15</t>
  </si>
  <si>
    <t>Poznámka k položce:
* V rámci VV se uvažuje, že gastro zařízení a ostatní zařízení části gastro jsou vybaveny připojovacími komponenty, jako například flexi hadice a podobně.</t>
  </si>
  <si>
    <t>Pol128</t>
  </si>
  <si>
    <t>Demontáž stávajícího potrubí vnitřního vodovodu</t>
  </si>
  <si>
    <t>Pol129</t>
  </si>
  <si>
    <t>Zaslepení stávajících odboček potrubí</t>
  </si>
  <si>
    <t>Pol130</t>
  </si>
  <si>
    <t>Připojení na stávající vodovod</t>
  </si>
  <si>
    <t>Pol131</t>
  </si>
  <si>
    <t>Montáž</t>
  </si>
  <si>
    <t>Pol132</t>
  </si>
  <si>
    <t>Doprava</t>
  </si>
  <si>
    <t>Pol133</t>
  </si>
  <si>
    <t>Pol134</t>
  </si>
  <si>
    <t>Montážní a těsnící materiál</t>
  </si>
  <si>
    <t>Pol135</t>
  </si>
  <si>
    <t>Pročištění potrubí vodovodu</t>
  </si>
  <si>
    <t>Pol136</t>
  </si>
  <si>
    <t>Tlaková zkouška</t>
  </si>
  <si>
    <t>Pol137</t>
  </si>
  <si>
    <t>Stavební výpomoci</t>
  </si>
  <si>
    <t>Pol138</t>
  </si>
  <si>
    <t>Koordinační činnost</t>
  </si>
  <si>
    <t>Pol139</t>
  </si>
  <si>
    <t>Dokumentace skutečného provedení stavby</t>
  </si>
  <si>
    <t>05 - Splašková kanalizace</t>
  </si>
  <si>
    <t>D2 - POTRUBÍ</t>
  </si>
  <si>
    <t>POTRUBÍ</t>
  </si>
  <si>
    <t>Pol140</t>
  </si>
  <si>
    <t>Připojovací potrubí HT-PP do DN40, vč odboček a kolen</t>
  </si>
  <si>
    <t>Pol141</t>
  </si>
  <si>
    <t>Připojovací potrubí HT-PP do DN50, vč odboček a kolen</t>
  </si>
  <si>
    <t>Pol142</t>
  </si>
  <si>
    <t>Připojovací potrubí HT-PP do DN110, vč odboček a kolen</t>
  </si>
  <si>
    <t>Pol143</t>
  </si>
  <si>
    <t>Čistící kus DN110, včetně reviz. dvířek</t>
  </si>
  <si>
    <t>Pol144</t>
  </si>
  <si>
    <t>Přivzdušňovací ventil DN110, včetně reviz. dvířek</t>
  </si>
  <si>
    <t>Pol145</t>
  </si>
  <si>
    <t>Svodné potrubí KG PVC DN110, vč odboček a kolen</t>
  </si>
  <si>
    <t>Pol146</t>
  </si>
  <si>
    <t>Svodné potrubí KG PVC DN125, vč odboček a kolen</t>
  </si>
  <si>
    <t>Pol147</t>
  </si>
  <si>
    <t xml:space="preserve">Podlahová vpusť svislá 150x150 provedení nerez - s nerezovou mřížkou a se suchou zápachovou uzávěrkou, dimenze dle stávajícího svodného potrubí </t>
  </si>
  <si>
    <t>Pol190</t>
  </si>
  <si>
    <t>Kombinovaný klozet dle výběru investora, vč příslušenství</t>
  </si>
  <si>
    <t>-171183786</t>
  </si>
  <si>
    <t>Pol191</t>
  </si>
  <si>
    <t>Sprchová vanička dle výběru investora, vč odpadního sifonu</t>
  </si>
  <si>
    <t>1855833221</t>
  </si>
  <si>
    <t>Pol192</t>
  </si>
  <si>
    <t>Umyvadlo dle výběru investora, vč odpadního sifonu</t>
  </si>
  <si>
    <t>-1098218927</t>
  </si>
  <si>
    <t>Pol152</t>
  </si>
  <si>
    <t>Demontáž stávajícího kanalizačního potrubí</t>
  </si>
  <si>
    <t>Pol153</t>
  </si>
  <si>
    <t>Zemní práce</t>
  </si>
  <si>
    <t>Pol154</t>
  </si>
  <si>
    <t>Osazení podlahových vpustí, koordinace na stavbě</t>
  </si>
  <si>
    <t>Pol155</t>
  </si>
  <si>
    <t>Napojení na stávající rozvod vnitřní kanalizace</t>
  </si>
  <si>
    <t>Pol156</t>
  </si>
  <si>
    <t>Napojení na stávající rozvod svodné kanalizace</t>
  </si>
  <si>
    <t>Pol157</t>
  </si>
  <si>
    <t>Zkouška těsnosti kanalizace</t>
  </si>
  <si>
    <t>Pol158</t>
  </si>
  <si>
    <t>Pol159</t>
  </si>
  <si>
    <t>Pol160</t>
  </si>
  <si>
    <t>Pol161</t>
  </si>
  <si>
    <t>Pol162</t>
  </si>
  <si>
    <t>Stavební výpomocI</t>
  </si>
  <si>
    <t>06 - Plyn</t>
  </si>
  <si>
    <t>D1 - ARMATURY, ZAŘÍZENÍ</t>
  </si>
  <si>
    <t>D2 - HLAVNÍ ROZVODY OTOPNÉ SOUSTAVY</t>
  </si>
  <si>
    <t>ARMATURY, ZAŘÍZENÍ</t>
  </si>
  <si>
    <t>Pol163</t>
  </si>
  <si>
    <t>Kulový kohout 1/2" s atestem na plyn, včetně příslušenství</t>
  </si>
  <si>
    <t>HLAVNÍ ROZVODY OTOPNÉ SOUSTAVY</t>
  </si>
  <si>
    <t>Pol164</t>
  </si>
  <si>
    <t>Potrubí ocelové černé, izolované, DN25, spojováno tavným svařováním</t>
  </si>
  <si>
    <t>Pol165</t>
  </si>
  <si>
    <t>Potrubí ocelové černé, izolované, DN32, spojováno tavným svařováním</t>
  </si>
  <si>
    <t>Pol166</t>
  </si>
  <si>
    <t>Potrubí ocelové černé, izolované, DN40, spojováno tavným svařováním</t>
  </si>
  <si>
    <t>Pol167</t>
  </si>
  <si>
    <t>Potrubí ocelové černé, izolované, DN65, spojováno tavným svařováním</t>
  </si>
  <si>
    <t>Pol168</t>
  </si>
  <si>
    <t>Pol169</t>
  </si>
  <si>
    <t>Pol170</t>
  </si>
  <si>
    <t>Pol171</t>
  </si>
  <si>
    <t>Pol172</t>
  </si>
  <si>
    <t>Zkouška pevnosti</t>
  </si>
  <si>
    <t>Pol173</t>
  </si>
  <si>
    <t>Zkouška těsnosti</t>
  </si>
  <si>
    <t>Pol174</t>
  </si>
  <si>
    <t>Napojení na stávající rozvod vnitřního plynovodu</t>
  </si>
  <si>
    <t>Pol175</t>
  </si>
  <si>
    <t>Stavební přípomoci</t>
  </si>
  <si>
    <t>Pol176</t>
  </si>
  <si>
    <t>Zálivka potrubí asfaltovou směsí, dle TPG</t>
  </si>
  <si>
    <t>07 - Vytápění</t>
  </si>
  <si>
    <t>D1 - OTOPNÁ TĚLESA</t>
  </si>
  <si>
    <t>D2 - DOPOJENÍ OTOPNÝCH TĚLES</t>
  </si>
  <si>
    <t>OTOPNÁ TĚLESA</t>
  </si>
  <si>
    <t>Pol177</t>
  </si>
  <si>
    <t>Deskové otopné těleso 155/554/900, včetně příslušenství</t>
  </si>
  <si>
    <t>Pol178</t>
  </si>
  <si>
    <t>Deskové otopné těleso 155/554/1200, včetně příslušenství</t>
  </si>
  <si>
    <t>Pol179</t>
  </si>
  <si>
    <t>Termostatický ventil, včetně hlavice a šroubení</t>
  </si>
  <si>
    <t>Pol180</t>
  </si>
  <si>
    <t>Demontáž stávajících otopných těles</t>
  </si>
  <si>
    <t>Pol181</t>
  </si>
  <si>
    <t>Montáž a přesun stávajících otopných těles</t>
  </si>
  <si>
    <t>DOPOJENÍ OTOPNÝCH TĚLES</t>
  </si>
  <si>
    <t>Pol182</t>
  </si>
  <si>
    <t>Dopojení otopných těles na stávající rozvod vytápění, předpokládané provedení potrubí DN15, měděné spojováno lisováním, včetně tvarovek (nutná koordinace na stavbě)</t>
  </si>
  <si>
    <t>Pol183</t>
  </si>
  <si>
    <t>Likvidace stávajících otopných těles</t>
  </si>
  <si>
    <t>Pol184</t>
  </si>
  <si>
    <t>Proplach potrubí vytápění</t>
  </si>
  <si>
    <t>Pol185</t>
  </si>
  <si>
    <t>Napouštění soustavy vytápění upravenou vodou</t>
  </si>
  <si>
    <t>Pol186</t>
  </si>
  <si>
    <t>Pol187</t>
  </si>
  <si>
    <t>Pol188</t>
  </si>
  <si>
    <t>Pol189</t>
  </si>
  <si>
    <t>Topná zkouška</t>
  </si>
  <si>
    <t>hod</t>
  </si>
  <si>
    <t>Zaregulování soustavy</t>
  </si>
  <si>
    <t>Stavební přípomoci - vysekání drážek, osazení potrubí, zahození a začištění drážek</t>
  </si>
  <si>
    <t>Pol193</t>
  </si>
  <si>
    <t>08 - Vzduchotechnika</t>
  </si>
  <si>
    <t>D1 - ODTAH Z KOUPELEN A KUCHYNĚ</t>
  </si>
  <si>
    <t>D2 - OSTATNÍ</t>
  </si>
  <si>
    <t>ODTAH Z KOUPELEN A KUCHYNĚ</t>
  </si>
  <si>
    <t>Pol194</t>
  </si>
  <si>
    <t>Regulační klapka kruhová-s ručním ovládáním Ø200/170mm; těsná</t>
  </si>
  <si>
    <t>Pol195</t>
  </si>
  <si>
    <t>Regulační klapka kruhová-s ručním ovládáním Ø280/230mm; těsná</t>
  </si>
  <si>
    <t>Pol196</t>
  </si>
  <si>
    <t>Regulační klapka kruhová-s ručním ovládáním Ø315/230mm; těsná</t>
  </si>
  <si>
    <t>Pol197</t>
  </si>
  <si>
    <t>Zaslepení VZT potrubí Ø315mm</t>
  </si>
  <si>
    <t>Pol198</t>
  </si>
  <si>
    <t>Spiro potrubí d200 mm vč. tvarovek (30%)</t>
  </si>
  <si>
    <t>Pol199</t>
  </si>
  <si>
    <t>Spiro potrubí d280 mm vč. tvarovek (34%)</t>
  </si>
  <si>
    <t>Pol200</t>
  </si>
  <si>
    <t>Spiro potrubí d315 mm vč. tvarovek (8%)</t>
  </si>
  <si>
    <t>Pol201</t>
  </si>
  <si>
    <t>Spiro potrubí d355 mm vč. tvarovek (28%)</t>
  </si>
  <si>
    <t>Pol202</t>
  </si>
  <si>
    <t>Výústka velká 825x125/160</t>
  </si>
  <si>
    <t>Pol203</t>
  </si>
  <si>
    <t>Rozšíření zákrytu stávající digestoře 1100x400x450mm, nerez, závěsný, včetně příslušenství (nutná koordinace před realizací a na stavbě)</t>
  </si>
  <si>
    <t>Pol204</t>
  </si>
  <si>
    <t>Demontáž stávajícího potrubí, potrubních a distribučních elementů gastra provozu vč. odvozu a ekologické likvidace</t>
  </si>
  <si>
    <t>Pol205</t>
  </si>
  <si>
    <t>Pomocné ocelové konstrukce (závěsy, upevnění)</t>
  </si>
  <si>
    <t>Pol206</t>
  </si>
  <si>
    <t>Zaregulování soustavy + uvedení do provozu</t>
  </si>
  <si>
    <t>Pol207</t>
  </si>
  <si>
    <t>Pol208</t>
  </si>
  <si>
    <t>Pol209</t>
  </si>
  <si>
    <t>Pol210</t>
  </si>
  <si>
    <t>Pol211</t>
  </si>
  <si>
    <t>Pročištění stávajícího rozvodu</t>
  </si>
  <si>
    <t>Pol212</t>
  </si>
  <si>
    <t>Údržba stávajícího vzduchovodu a digestoří</t>
  </si>
  <si>
    <t>09 - VRN</t>
  </si>
  <si>
    <t>VRN - Vedlejší rozpočtové náklady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</si>
  <si>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</si>
  <si>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</si>
  <si>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</si>
  <si>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</si>
  <si>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</si>
  <si>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>Vedlejší rozpočtové náklady</t>
  </si>
  <si>
    <t>VRN2</t>
  </si>
  <si>
    <t>Příprava staveniště</t>
  </si>
  <si>
    <t>020001000</t>
  </si>
  <si>
    <t>1024</t>
  </si>
  <si>
    <t>-1668333162</t>
  </si>
  <si>
    <t>https://podminky.urs.cz/item/CS_URS_2023_01/020001000</t>
  </si>
  <si>
    <t>VRN3</t>
  </si>
  <si>
    <t>Zařízení staveniště</t>
  </si>
  <si>
    <t>030001000</t>
  </si>
  <si>
    <t>-1540515206</t>
  </si>
  <si>
    <t>https://podminky.urs.cz/item/CS_URS_2023_01/030001000</t>
  </si>
  <si>
    <t>VRN4</t>
  </si>
  <si>
    <t>Inženýrská činnost</t>
  </si>
  <si>
    <t>040001000</t>
  </si>
  <si>
    <t>-1774437950</t>
  </si>
  <si>
    <t>https://podminky.urs.cz/item/CS_URS_2023_01/040001000</t>
  </si>
  <si>
    <t>VRN6</t>
  </si>
  <si>
    <t>Územní vlivy</t>
  </si>
  <si>
    <t>060001000</t>
  </si>
  <si>
    <t>-1374548001</t>
  </si>
  <si>
    <t>https://podminky.urs.cz/item/CS_URS_2023_01/060001000</t>
  </si>
  <si>
    <t>VRN7</t>
  </si>
  <si>
    <t>Provozní vlivy</t>
  </si>
  <si>
    <t>070001000</t>
  </si>
  <si>
    <t>-1105866556</t>
  </si>
  <si>
    <t>https://podminky.urs.cz/item/CS_URS_2023_01/070001000</t>
  </si>
  <si>
    <t>SEZNAM FIGUR</t>
  </si>
  <si>
    <t>Výměra</t>
  </si>
  <si>
    <t xml:space="preserve"> 01</t>
  </si>
  <si>
    <t>"121" 8,9</t>
  </si>
  <si>
    <t>"125" 20,75</t>
  </si>
  <si>
    <t>"128" 10,07</t>
  </si>
  <si>
    <t>Použití figury:</t>
  </si>
  <si>
    <t>Otlučení (osekání) vnitřní vápenné nebo vápenocementové omítky stropů v rozsahu přes 10 do 30 %</t>
  </si>
  <si>
    <t>Oprava vnitřní vápenocementové štukové omítky stropů v rozsahu plochy přes 10 do 30 %</t>
  </si>
  <si>
    <t>Mazanina tl přes 50 do 80 mm z betonu prostého bez zvýšených nároků na prostředí tř. C 20/25</t>
  </si>
  <si>
    <t>Výztuž mazanin svařovanými sítěmi Kari</t>
  </si>
  <si>
    <t>Cementový samonivelační potěr ze suchých směsí tl přes 5 do 10 mm</t>
  </si>
  <si>
    <t>Separační vrstva z PE fólie</t>
  </si>
  <si>
    <t>Nátěr penetrační na podlahu</t>
  </si>
  <si>
    <t>Montáž podlah keramických pro mechanické zatížení protiskluzných lepených flexibilním lepidlem přes 22 do 25 ks/m2</t>
  </si>
  <si>
    <t>Zakrytí vnitřních podlah včetně pozdějšího odkrytí</t>
  </si>
  <si>
    <t>Lešení pomocné pro objekty pozemních staveb s lešeňovou podlahou v do 1,9 m zatížení do 150 kg/m2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</si>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</sst>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38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32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9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40" fillId="0" borderId="0" xfId="0" applyFont="1" applyAlignment="1" applyProtection="1">
      <alignment vertical="center" wrapText="1"/>
      <protection/>
    </xf>
    <xf numFmtId="0" fontId="41" fillId="0" borderId="22" xfId="0" applyFont="1" applyBorder="1" applyAlignment="1" applyProtection="1">
      <alignment horizontal="center" vertical="center"/>
      <protection/>
    </xf>
    <xf numFmtId="49" fontId="41" fillId="0" borderId="22" xfId="0" applyNumberFormat="1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center" vertical="center" wrapText="1"/>
      <protection/>
    </xf>
    <xf numFmtId="167" fontId="41" fillId="0" borderId="22" xfId="0" applyNumberFormat="1" applyFont="1" applyBorder="1" applyAlignment="1" applyProtection="1">
      <alignment vertical="center"/>
      <protection/>
    </xf>
    <xf numFmtId="4" fontId="41" fillId="2" borderId="22" xfId="0" applyNumberFormat="1" applyFont="1" applyFill="1" applyBorder="1" applyAlignment="1" applyProtection="1">
      <alignment vertical="center"/>
      <protection locked="0"/>
    </xf>
    <xf numFmtId="4" fontId="41" fillId="0" borderId="22" xfId="0" applyNumberFormat="1" applyFont="1" applyBorder="1" applyAlignment="1" applyProtection="1">
      <alignment vertical="center"/>
      <protection/>
    </xf>
    <xf numFmtId="0" fontId="42" fillId="0" borderId="3" xfId="0" applyFont="1" applyBorder="1" applyAlignment="1">
      <alignment vertical="center"/>
    </xf>
    <xf numFmtId="0" fontId="41" fillId="2" borderId="14" xfId="0" applyFont="1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/>
    </xf>
    <xf numFmtId="167" fontId="43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5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6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7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45" fillId="0" borderId="28" xfId="0" applyFont="1" applyBorder="1" applyAlignment="1">
      <alignment horizontal="center" vertical="center"/>
    </xf>
    <xf numFmtId="0" fontId="48" fillId="0" borderId="28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6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7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8" fillId="0" borderId="26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46" fillId="0" borderId="27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left" vertical="center" wrapText="1"/>
    </xf>
    <xf numFmtId="0" fontId="46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6" fillId="0" borderId="29" xfId="0" applyFont="1" applyBorder="1" applyAlignment="1">
      <alignment horizontal="left" vertical="center"/>
    </xf>
    <xf numFmtId="0" fontId="46" fillId="0" borderId="30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8" fillId="0" borderId="28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5" fillId="0" borderId="28" xfId="0" applyFont="1" applyBorder="1" applyAlignment="1">
      <alignment horizontal="left"/>
    </xf>
    <xf numFmtId="0" fontId="48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020001000" TargetMode="External" /><Relationship Id="rId2" Type="http://schemas.openxmlformats.org/officeDocument/2006/relationships/hyperlink" Target="https://podminky.urs.cz/item/CS_URS_2023_01/030001000" TargetMode="External" /><Relationship Id="rId3" Type="http://schemas.openxmlformats.org/officeDocument/2006/relationships/hyperlink" Target="https://podminky.urs.cz/item/CS_URS_2023_01/040001000" TargetMode="External" /><Relationship Id="rId4" Type="http://schemas.openxmlformats.org/officeDocument/2006/relationships/hyperlink" Target="https://podminky.urs.cz/item/CS_URS_2023_01/060001000" TargetMode="External" /><Relationship Id="rId5" Type="http://schemas.openxmlformats.org/officeDocument/2006/relationships/hyperlink" Target="https://podminky.urs.cz/item/CS_URS_2023_01/070001000" TargetMode="External" /><Relationship Id="rId6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611325422" TargetMode="External" /><Relationship Id="rId2" Type="http://schemas.openxmlformats.org/officeDocument/2006/relationships/hyperlink" Target="https://podminky.urs.cz/item/CS_URS_2023_01/612325422" TargetMode="External" /><Relationship Id="rId3" Type="http://schemas.openxmlformats.org/officeDocument/2006/relationships/hyperlink" Target="https://podminky.urs.cz/item/CS_URS_2023_01/619995001" TargetMode="External" /><Relationship Id="rId4" Type="http://schemas.openxmlformats.org/officeDocument/2006/relationships/hyperlink" Target="https://podminky.urs.cz/item/CS_URS_2023_01/631311115" TargetMode="External" /><Relationship Id="rId5" Type="http://schemas.openxmlformats.org/officeDocument/2006/relationships/hyperlink" Target="https://podminky.urs.cz/item/CS_URS_2023_01/631319011" TargetMode="External" /><Relationship Id="rId6" Type="http://schemas.openxmlformats.org/officeDocument/2006/relationships/hyperlink" Target="https://podminky.urs.cz/item/CS_URS_2023_01/631319171" TargetMode="External" /><Relationship Id="rId7" Type="http://schemas.openxmlformats.org/officeDocument/2006/relationships/hyperlink" Target="https://podminky.urs.cz/item/CS_URS_2023_01/631319195" TargetMode="External" /><Relationship Id="rId8" Type="http://schemas.openxmlformats.org/officeDocument/2006/relationships/hyperlink" Target="https://podminky.urs.cz/item/CS_URS_2023_01/631362021" TargetMode="External" /><Relationship Id="rId9" Type="http://schemas.openxmlformats.org/officeDocument/2006/relationships/hyperlink" Target="https://podminky.urs.cz/item/CS_URS_2023_01/632451103" TargetMode="External" /><Relationship Id="rId10" Type="http://schemas.openxmlformats.org/officeDocument/2006/relationships/hyperlink" Target="https://podminky.urs.cz/item/CS_URS_2023_01/632481213" TargetMode="External" /><Relationship Id="rId11" Type="http://schemas.openxmlformats.org/officeDocument/2006/relationships/hyperlink" Target="https://podminky.urs.cz/item/CS_URS_2023_01/634112123" TargetMode="External" /><Relationship Id="rId12" Type="http://schemas.openxmlformats.org/officeDocument/2006/relationships/hyperlink" Target="https://podminky.urs.cz/item/CS_URS_2023_01/642944121" TargetMode="External" /><Relationship Id="rId13" Type="http://schemas.openxmlformats.org/officeDocument/2006/relationships/hyperlink" Target="https://podminky.urs.cz/item/CS_URS_2023_01/642944221" TargetMode="External" /><Relationship Id="rId14" Type="http://schemas.openxmlformats.org/officeDocument/2006/relationships/hyperlink" Target="https://podminky.urs.cz/item/CS_URS_2023_01/949101111" TargetMode="External" /><Relationship Id="rId15" Type="http://schemas.openxmlformats.org/officeDocument/2006/relationships/hyperlink" Target="https://podminky.urs.cz/item/CS_URS_2023_01/952901111" TargetMode="External" /><Relationship Id="rId16" Type="http://schemas.openxmlformats.org/officeDocument/2006/relationships/hyperlink" Target="https://podminky.urs.cz/item/CS_URS_2023_01/965042131" TargetMode="External" /><Relationship Id="rId17" Type="http://schemas.openxmlformats.org/officeDocument/2006/relationships/hyperlink" Target="https://podminky.urs.cz/item/CS_URS_2023_01/965042141" TargetMode="External" /><Relationship Id="rId18" Type="http://schemas.openxmlformats.org/officeDocument/2006/relationships/hyperlink" Target="https://podminky.urs.cz/item/CS_URS_2023_01/965049111" TargetMode="External" /><Relationship Id="rId19" Type="http://schemas.openxmlformats.org/officeDocument/2006/relationships/hyperlink" Target="https://podminky.urs.cz/item/CS_URS_2023_01/968062455" TargetMode="External" /><Relationship Id="rId20" Type="http://schemas.openxmlformats.org/officeDocument/2006/relationships/hyperlink" Target="https://podminky.urs.cz/item/CS_URS_2023_01/968072455" TargetMode="External" /><Relationship Id="rId21" Type="http://schemas.openxmlformats.org/officeDocument/2006/relationships/hyperlink" Target="https://podminky.urs.cz/item/CS_URS_2023_01/968072456" TargetMode="External" /><Relationship Id="rId22" Type="http://schemas.openxmlformats.org/officeDocument/2006/relationships/hyperlink" Target="https://podminky.urs.cz/item/CS_URS_2023_01/971033631" TargetMode="External" /><Relationship Id="rId23" Type="http://schemas.openxmlformats.org/officeDocument/2006/relationships/hyperlink" Target="https://podminky.urs.cz/item/CS_URS_2023_01/978011141" TargetMode="External" /><Relationship Id="rId24" Type="http://schemas.openxmlformats.org/officeDocument/2006/relationships/hyperlink" Target="https://podminky.urs.cz/item/CS_URS_2023_01/978013141" TargetMode="External" /><Relationship Id="rId25" Type="http://schemas.openxmlformats.org/officeDocument/2006/relationships/hyperlink" Target="https://podminky.urs.cz/item/CS_URS_2023_01/997013211" TargetMode="External" /><Relationship Id="rId26" Type="http://schemas.openxmlformats.org/officeDocument/2006/relationships/hyperlink" Target="https://podminky.urs.cz/item/CS_URS_2023_01/997013501" TargetMode="External" /><Relationship Id="rId27" Type="http://schemas.openxmlformats.org/officeDocument/2006/relationships/hyperlink" Target="https://podminky.urs.cz/item/CS_URS_2023_01/997013509" TargetMode="External" /><Relationship Id="rId28" Type="http://schemas.openxmlformats.org/officeDocument/2006/relationships/hyperlink" Target="https://podminky.urs.cz/item/CS_URS_2023_01/997013631" TargetMode="External" /><Relationship Id="rId29" Type="http://schemas.openxmlformats.org/officeDocument/2006/relationships/hyperlink" Target="https://podminky.urs.cz/item/CS_URS_2023_01/998018001" TargetMode="External" /><Relationship Id="rId30" Type="http://schemas.openxmlformats.org/officeDocument/2006/relationships/hyperlink" Target="https://podminky.urs.cz/item/CS_URS_2023_01/766411811" TargetMode="External" /><Relationship Id="rId31" Type="http://schemas.openxmlformats.org/officeDocument/2006/relationships/hyperlink" Target="https://podminky.urs.cz/item/CS_URS_2023_01/766416243" TargetMode="External" /><Relationship Id="rId32" Type="http://schemas.openxmlformats.org/officeDocument/2006/relationships/hyperlink" Target="https://podminky.urs.cz/item/CS_URS_2023_01/766417211" TargetMode="External" /><Relationship Id="rId33" Type="http://schemas.openxmlformats.org/officeDocument/2006/relationships/hyperlink" Target="https://podminky.urs.cz/item/CS_URS_2023_01/766431811" TargetMode="External" /><Relationship Id="rId34" Type="http://schemas.openxmlformats.org/officeDocument/2006/relationships/hyperlink" Target="https://podminky.urs.cz/item/CS_URS_2023_01/766434343" TargetMode="External" /><Relationship Id="rId35" Type="http://schemas.openxmlformats.org/officeDocument/2006/relationships/hyperlink" Target="https://podminky.urs.cz/item/CS_URS_2023_01/766437311" TargetMode="External" /><Relationship Id="rId36" Type="http://schemas.openxmlformats.org/officeDocument/2006/relationships/hyperlink" Target="https://podminky.urs.cz/item/CS_URS_2023_01/766660001" TargetMode="External" /><Relationship Id="rId37" Type="http://schemas.openxmlformats.org/officeDocument/2006/relationships/hyperlink" Target="https://podminky.urs.cz/item/CS_URS_2023_01/766660012" TargetMode="External" /><Relationship Id="rId38" Type="http://schemas.openxmlformats.org/officeDocument/2006/relationships/hyperlink" Target="https://podminky.urs.cz/item/CS_URS_2023_01/766660728" TargetMode="External" /><Relationship Id="rId39" Type="http://schemas.openxmlformats.org/officeDocument/2006/relationships/hyperlink" Target="https://podminky.urs.cz/item/CS_URS_2023_01/766660729" TargetMode="External" /><Relationship Id="rId40" Type="http://schemas.openxmlformats.org/officeDocument/2006/relationships/hyperlink" Target="https://podminky.urs.cz/item/CS_URS_2023_01/998766101" TargetMode="External" /><Relationship Id="rId41" Type="http://schemas.openxmlformats.org/officeDocument/2006/relationships/hyperlink" Target="https://podminky.urs.cz/item/CS_URS_2023_01/998766181" TargetMode="External" /><Relationship Id="rId42" Type="http://schemas.openxmlformats.org/officeDocument/2006/relationships/hyperlink" Target="https://podminky.urs.cz/item/CS_URS_2023_01/998767101" TargetMode="External" /><Relationship Id="rId43" Type="http://schemas.openxmlformats.org/officeDocument/2006/relationships/hyperlink" Target="https://podminky.urs.cz/item/CS_URS_2023_01/998767181" TargetMode="External" /><Relationship Id="rId44" Type="http://schemas.openxmlformats.org/officeDocument/2006/relationships/hyperlink" Target="https://podminky.urs.cz/item/CS_URS_2023_01/771111011" TargetMode="External" /><Relationship Id="rId45" Type="http://schemas.openxmlformats.org/officeDocument/2006/relationships/hyperlink" Target="https://podminky.urs.cz/item/CS_URS_2023_01/771121011" TargetMode="External" /><Relationship Id="rId46" Type="http://schemas.openxmlformats.org/officeDocument/2006/relationships/hyperlink" Target="https://podminky.urs.cz/item/CS_URS_2023_01/771474113" TargetMode="External" /><Relationship Id="rId47" Type="http://schemas.openxmlformats.org/officeDocument/2006/relationships/hyperlink" Target="https://podminky.urs.cz/item/CS_URS_2023_01/771573810" TargetMode="External" /><Relationship Id="rId48" Type="http://schemas.openxmlformats.org/officeDocument/2006/relationships/hyperlink" Target="https://podminky.urs.cz/item/CS_URS_2023_01/771574266" TargetMode="External" /><Relationship Id="rId49" Type="http://schemas.openxmlformats.org/officeDocument/2006/relationships/hyperlink" Target="https://podminky.urs.cz/item/CS_URS_2023_01/771577111" TargetMode="External" /><Relationship Id="rId50" Type="http://schemas.openxmlformats.org/officeDocument/2006/relationships/hyperlink" Target="https://podminky.urs.cz/item/CS_URS_2023_01/771591112" TargetMode="External" /><Relationship Id="rId51" Type="http://schemas.openxmlformats.org/officeDocument/2006/relationships/hyperlink" Target="https://podminky.urs.cz/item/CS_URS_2023_01/771591184" TargetMode="External" /><Relationship Id="rId52" Type="http://schemas.openxmlformats.org/officeDocument/2006/relationships/hyperlink" Target="https://podminky.urs.cz/item/CS_URS_2023_01/771591241" TargetMode="External" /><Relationship Id="rId53" Type="http://schemas.openxmlformats.org/officeDocument/2006/relationships/hyperlink" Target="https://podminky.urs.cz/item/CS_URS_2023_01/771591242" TargetMode="External" /><Relationship Id="rId54" Type="http://schemas.openxmlformats.org/officeDocument/2006/relationships/hyperlink" Target="https://podminky.urs.cz/item/CS_URS_2023_01/771591264" TargetMode="External" /><Relationship Id="rId55" Type="http://schemas.openxmlformats.org/officeDocument/2006/relationships/hyperlink" Target="https://podminky.urs.cz/item/CS_URS_2023_01/771592011" TargetMode="External" /><Relationship Id="rId56" Type="http://schemas.openxmlformats.org/officeDocument/2006/relationships/hyperlink" Target="https://podminky.urs.cz/item/CS_URS_2023_01/998771101" TargetMode="External" /><Relationship Id="rId57" Type="http://schemas.openxmlformats.org/officeDocument/2006/relationships/hyperlink" Target="https://podminky.urs.cz/item/CS_URS_2023_01/998771181" TargetMode="External" /><Relationship Id="rId58" Type="http://schemas.openxmlformats.org/officeDocument/2006/relationships/hyperlink" Target="https://podminky.urs.cz/item/CS_URS_2023_01/781121011" TargetMode="External" /><Relationship Id="rId59" Type="http://schemas.openxmlformats.org/officeDocument/2006/relationships/hyperlink" Target="https://podminky.urs.cz/item/CS_URS_2023_01/781131112" TargetMode="External" /><Relationship Id="rId60" Type="http://schemas.openxmlformats.org/officeDocument/2006/relationships/hyperlink" Target="https://podminky.urs.cz/item/CS_URS_2023_01/781131232" TargetMode="External" /><Relationship Id="rId61" Type="http://schemas.openxmlformats.org/officeDocument/2006/relationships/hyperlink" Target="https://podminky.urs.cz/item/CS_URS_2023_01/781151031" TargetMode="External" /><Relationship Id="rId62" Type="http://schemas.openxmlformats.org/officeDocument/2006/relationships/hyperlink" Target="https://podminky.urs.cz/item/CS_URS_2023_01/781151041" TargetMode="External" /><Relationship Id="rId63" Type="http://schemas.openxmlformats.org/officeDocument/2006/relationships/hyperlink" Target="https://podminky.urs.cz/item/CS_URS_2023_01/781473810" TargetMode="External" /><Relationship Id="rId64" Type="http://schemas.openxmlformats.org/officeDocument/2006/relationships/hyperlink" Target="https://podminky.urs.cz/item/CS_URS_2023_01/781474154" TargetMode="External" /><Relationship Id="rId65" Type="http://schemas.openxmlformats.org/officeDocument/2006/relationships/hyperlink" Target="https://podminky.urs.cz/item/CS_URS_2023_01/781494111" TargetMode="External" /><Relationship Id="rId66" Type="http://schemas.openxmlformats.org/officeDocument/2006/relationships/hyperlink" Target="https://podminky.urs.cz/item/CS_URS_2023_01/781495115" TargetMode="External" /><Relationship Id="rId67" Type="http://schemas.openxmlformats.org/officeDocument/2006/relationships/hyperlink" Target="https://podminky.urs.cz/item/CS_URS_2023_01/781495211" TargetMode="External" /><Relationship Id="rId68" Type="http://schemas.openxmlformats.org/officeDocument/2006/relationships/hyperlink" Target="https://podminky.urs.cz/item/CS_URS_2023_01/998781101" TargetMode="External" /><Relationship Id="rId69" Type="http://schemas.openxmlformats.org/officeDocument/2006/relationships/hyperlink" Target="https://podminky.urs.cz/item/CS_URS_2023_01/998781181" TargetMode="External" /><Relationship Id="rId70" Type="http://schemas.openxmlformats.org/officeDocument/2006/relationships/hyperlink" Target="https://podminky.urs.cz/item/CS_URS_2023_01/783114101" TargetMode="External" /><Relationship Id="rId71" Type="http://schemas.openxmlformats.org/officeDocument/2006/relationships/hyperlink" Target="https://podminky.urs.cz/item/CS_URS_2023_01/783118211" TargetMode="External" /><Relationship Id="rId72" Type="http://schemas.openxmlformats.org/officeDocument/2006/relationships/hyperlink" Target="https://podminky.urs.cz/item/CS_URS_2023_01/784171101" TargetMode="External" /><Relationship Id="rId73" Type="http://schemas.openxmlformats.org/officeDocument/2006/relationships/hyperlink" Target="https://podminky.urs.cz/item/CS_URS_2023_01/784171121" TargetMode="External" /><Relationship Id="rId74" Type="http://schemas.openxmlformats.org/officeDocument/2006/relationships/hyperlink" Target="https://podminky.urs.cz/item/CS_URS_2023_01/784181101" TargetMode="External" /><Relationship Id="rId75" Type="http://schemas.openxmlformats.org/officeDocument/2006/relationships/hyperlink" Target="https://podminky.urs.cz/item/CS_URS_2023_01/784211101" TargetMode="External" /><Relationship Id="rId76" Type="http://schemas.openxmlformats.org/officeDocument/2006/relationships/hyperlink" Target="https://podminky.urs.cz/item/CS_URS_2023_01/786614001" TargetMode="External" /><Relationship Id="rId77" Type="http://schemas.openxmlformats.org/officeDocument/2006/relationships/hyperlink" Target="https://podminky.urs.cz/item/CS_URS_2023_01/998786101" TargetMode="External" /><Relationship Id="rId78" Type="http://schemas.openxmlformats.org/officeDocument/2006/relationships/hyperlink" Target="https://podminky.urs.cz/item/CS_URS_2023_01/998786181" TargetMode="External" /><Relationship Id="rId79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5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33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37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38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39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40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41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42</v>
      </c>
      <c r="E29" s="49"/>
      <c r="F29" s="34" t="s">
        <v>43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44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45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46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47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48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49</v>
      </c>
      <c r="U35" s="56"/>
      <c r="V35" s="56"/>
      <c r="W35" s="56"/>
      <c r="X35" s="58" t="s">
        <v>50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51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2023-012a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Rekonstrukce kuchyně, ŠJ Brno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Úvoz 55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26. 2. 2023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Staturní město Brno, MČ Brno - Střed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 xml:space="preserve">MP technik </v>
      </c>
      <c r="AN49" s="66"/>
      <c r="AO49" s="66"/>
      <c r="AP49" s="66"/>
      <c r="AQ49" s="42"/>
      <c r="AR49" s="46"/>
      <c r="AS49" s="76" t="s">
        <v>52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34</v>
      </c>
      <c r="AJ50" s="42"/>
      <c r="AK50" s="42"/>
      <c r="AL50" s="42"/>
      <c r="AM50" s="75" t="str">
        <f>IF(E20="","",E20)</f>
        <v xml:space="preserve"> 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53</v>
      </c>
      <c r="D52" s="89"/>
      <c r="E52" s="89"/>
      <c r="F52" s="89"/>
      <c r="G52" s="89"/>
      <c r="H52" s="90"/>
      <c r="I52" s="91" t="s">
        <v>54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55</v>
      </c>
      <c r="AH52" s="89"/>
      <c r="AI52" s="89"/>
      <c r="AJ52" s="89"/>
      <c r="AK52" s="89"/>
      <c r="AL52" s="89"/>
      <c r="AM52" s="89"/>
      <c r="AN52" s="91" t="s">
        <v>56</v>
      </c>
      <c r="AO52" s="89"/>
      <c r="AP52" s="89"/>
      <c r="AQ52" s="93" t="s">
        <v>57</v>
      </c>
      <c r="AR52" s="46"/>
      <c r="AS52" s="94" t="s">
        <v>58</v>
      </c>
      <c r="AT52" s="95" t="s">
        <v>59</v>
      </c>
      <c r="AU52" s="95" t="s">
        <v>60</v>
      </c>
      <c r="AV52" s="95" t="s">
        <v>61</v>
      </c>
      <c r="AW52" s="95" t="s">
        <v>62</v>
      </c>
      <c r="AX52" s="95" t="s">
        <v>63</v>
      </c>
      <c r="AY52" s="95" t="s">
        <v>64</v>
      </c>
      <c r="AZ52" s="95" t="s">
        <v>65</v>
      </c>
      <c r="BA52" s="95" t="s">
        <v>66</v>
      </c>
      <c r="BB52" s="95" t="s">
        <v>67</v>
      </c>
      <c r="BC52" s="95" t="s">
        <v>68</v>
      </c>
      <c r="BD52" s="96" t="s">
        <v>69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70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ROUND(SUM(AG55:AG63),2)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ROUND(SUM(AS55:AS63),2)</f>
        <v>0</v>
      </c>
      <c r="AT54" s="108">
        <f>ROUND(SUM(AV54:AW54),2)</f>
        <v>0</v>
      </c>
      <c r="AU54" s="109">
        <f>ROUND(SUM(AU55:AU63),5)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ROUND(SUM(AZ55:AZ63),2)</f>
        <v>0</v>
      </c>
      <c r="BA54" s="108">
        <f>ROUND(SUM(BA55:BA63),2)</f>
        <v>0</v>
      </c>
      <c r="BB54" s="108">
        <f>ROUND(SUM(BB55:BB63),2)</f>
        <v>0</v>
      </c>
      <c r="BC54" s="108">
        <f>ROUND(SUM(BC55:BC63),2)</f>
        <v>0</v>
      </c>
      <c r="BD54" s="110">
        <f>ROUND(SUM(BD55:BD63),2)</f>
        <v>0</v>
      </c>
      <c r="BE54" s="6"/>
      <c r="BS54" s="111" t="s">
        <v>71</v>
      </c>
      <c r="BT54" s="111" t="s">
        <v>72</v>
      </c>
      <c r="BU54" s="112" t="s">
        <v>73</v>
      </c>
      <c r="BV54" s="111" t="s">
        <v>74</v>
      </c>
      <c r="BW54" s="111" t="s">
        <v>5</v>
      </c>
      <c r="BX54" s="111" t="s">
        <v>75</v>
      </c>
      <c r="CL54" s="111" t="s">
        <v>19</v>
      </c>
    </row>
    <row r="55" spans="1:91" s="7" customFormat="1" ht="16.5" customHeight="1">
      <c r="A55" s="113" t="s">
        <v>76</v>
      </c>
      <c r="B55" s="114"/>
      <c r="C55" s="115"/>
      <c r="D55" s="116" t="s">
        <v>77</v>
      </c>
      <c r="E55" s="116"/>
      <c r="F55" s="116"/>
      <c r="G55" s="116"/>
      <c r="H55" s="116"/>
      <c r="I55" s="117"/>
      <c r="J55" s="116" t="s">
        <v>78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'01 - Stavební část'!J30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79</v>
      </c>
      <c r="AR55" s="120"/>
      <c r="AS55" s="121">
        <v>0</v>
      </c>
      <c r="AT55" s="122">
        <f>ROUND(SUM(AV55:AW55),2)</f>
        <v>0</v>
      </c>
      <c r="AU55" s="123">
        <f>'01 - Stavební část'!P92</f>
        <v>0</v>
      </c>
      <c r="AV55" s="122">
        <f>'01 - Stavební část'!J33</f>
        <v>0</v>
      </c>
      <c r="AW55" s="122">
        <f>'01 - Stavební část'!J34</f>
        <v>0</v>
      </c>
      <c r="AX55" s="122">
        <f>'01 - Stavební část'!J35</f>
        <v>0</v>
      </c>
      <c r="AY55" s="122">
        <f>'01 - Stavební část'!J36</f>
        <v>0</v>
      </c>
      <c r="AZ55" s="122">
        <f>'01 - Stavební část'!F33</f>
        <v>0</v>
      </c>
      <c r="BA55" s="122">
        <f>'01 - Stavební část'!F34</f>
        <v>0</v>
      </c>
      <c r="BB55" s="122">
        <f>'01 - Stavební část'!F35</f>
        <v>0</v>
      </c>
      <c r="BC55" s="122">
        <f>'01 - Stavební část'!F36</f>
        <v>0</v>
      </c>
      <c r="BD55" s="124">
        <f>'01 - Stavební část'!F37</f>
        <v>0</v>
      </c>
      <c r="BE55" s="7"/>
      <c r="BT55" s="125" t="s">
        <v>80</v>
      </c>
      <c r="BV55" s="125" t="s">
        <v>74</v>
      </c>
      <c r="BW55" s="125" t="s">
        <v>81</v>
      </c>
      <c r="BX55" s="125" t="s">
        <v>5</v>
      </c>
      <c r="CL55" s="125" t="s">
        <v>19</v>
      </c>
      <c r="CM55" s="125" t="s">
        <v>82</v>
      </c>
    </row>
    <row r="56" spans="1:91" s="7" customFormat="1" ht="16.5" customHeight="1">
      <c r="A56" s="113" t="s">
        <v>76</v>
      </c>
      <c r="B56" s="114"/>
      <c r="C56" s="115"/>
      <c r="D56" s="116" t="s">
        <v>83</v>
      </c>
      <c r="E56" s="116"/>
      <c r="F56" s="116"/>
      <c r="G56" s="116"/>
      <c r="H56" s="116"/>
      <c r="I56" s="117"/>
      <c r="J56" s="116" t="s">
        <v>84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'02 - Gastro vybavení'!J30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79</v>
      </c>
      <c r="AR56" s="120"/>
      <c r="AS56" s="121">
        <v>0</v>
      </c>
      <c r="AT56" s="122">
        <f>ROUND(SUM(AV56:AW56),2)</f>
        <v>0</v>
      </c>
      <c r="AU56" s="123">
        <f>'02 - Gastro vybavení'!P87</f>
        <v>0</v>
      </c>
      <c r="AV56" s="122">
        <f>'02 - Gastro vybavení'!J33</f>
        <v>0</v>
      </c>
      <c r="AW56" s="122">
        <f>'02 - Gastro vybavení'!J34</f>
        <v>0</v>
      </c>
      <c r="AX56" s="122">
        <f>'02 - Gastro vybavení'!J35</f>
        <v>0</v>
      </c>
      <c r="AY56" s="122">
        <f>'02 - Gastro vybavení'!J36</f>
        <v>0</v>
      </c>
      <c r="AZ56" s="122">
        <f>'02 - Gastro vybavení'!F33</f>
        <v>0</v>
      </c>
      <c r="BA56" s="122">
        <f>'02 - Gastro vybavení'!F34</f>
        <v>0</v>
      </c>
      <c r="BB56" s="122">
        <f>'02 - Gastro vybavení'!F35</f>
        <v>0</v>
      </c>
      <c r="BC56" s="122">
        <f>'02 - Gastro vybavení'!F36</f>
        <v>0</v>
      </c>
      <c r="BD56" s="124">
        <f>'02 - Gastro vybavení'!F37</f>
        <v>0</v>
      </c>
      <c r="BE56" s="7"/>
      <c r="BT56" s="125" t="s">
        <v>80</v>
      </c>
      <c r="BV56" s="125" t="s">
        <v>74</v>
      </c>
      <c r="BW56" s="125" t="s">
        <v>85</v>
      </c>
      <c r="BX56" s="125" t="s">
        <v>5</v>
      </c>
      <c r="CL56" s="125" t="s">
        <v>19</v>
      </c>
      <c r="CM56" s="125" t="s">
        <v>82</v>
      </c>
    </row>
    <row r="57" spans="1:91" s="7" customFormat="1" ht="16.5" customHeight="1">
      <c r="A57" s="113" t="s">
        <v>76</v>
      </c>
      <c r="B57" s="114"/>
      <c r="C57" s="115"/>
      <c r="D57" s="116" t="s">
        <v>86</v>
      </c>
      <c r="E57" s="116"/>
      <c r="F57" s="116"/>
      <c r="G57" s="116"/>
      <c r="H57" s="116"/>
      <c r="I57" s="117"/>
      <c r="J57" s="116" t="s">
        <v>87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8">
        <f>'03 - Elektroinstalace'!J30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79</v>
      </c>
      <c r="AR57" s="120"/>
      <c r="AS57" s="121">
        <v>0</v>
      </c>
      <c r="AT57" s="122">
        <f>ROUND(SUM(AV57:AW57),2)</f>
        <v>0</v>
      </c>
      <c r="AU57" s="123">
        <f>'03 - Elektroinstalace'!P89</f>
        <v>0</v>
      </c>
      <c r="AV57" s="122">
        <f>'03 - Elektroinstalace'!J33</f>
        <v>0</v>
      </c>
      <c r="AW57" s="122">
        <f>'03 - Elektroinstalace'!J34</f>
        <v>0</v>
      </c>
      <c r="AX57" s="122">
        <f>'03 - Elektroinstalace'!J35</f>
        <v>0</v>
      </c>
      <c r="AY57" s="122">
        <f>'03 - Elektroinstalace'!J36</f>
        <v>0</v>
      </c>
      <c r="AZ57" s="122">
        <f>'03 - Elektroinstalace'!F33</f>
        <v>0</v>
      </c>
      <c r="BA57" s="122">
        <f>'03 - Elektroinstalace'!F34</f>
        <v>0</v>
      </c>
      <c r="BB57" s="122">
        <f>'03 - Elektroinstalace'!F35</f>
        <v>0</v>
      </c>
      <c r="BC57" s="122">
        <f>'03 - Elektroinstalace'!F36</f>
        <v>0</v>
      </c>
      <c r="BD57" s="124">
        <f>'03 - Elektroinstalace'!F37</f>
        <v>0</v>
      </c>
      <c r="BE57" s="7"/>
      <c r="BT57" s="125" t="s">
        <v>80</v>
      </c>
      <c r="BV57" s="125" t="s">
        <v>74</v>
      </c>
      <c r="BW57" s="125" t="s">
        <v>88</v>
      </c>
      <c r="BX57" s="125" t="s">
        <v>5</v>
      </c>
      <c r="CL57" s="125" t="s">
        <v>19</v>
      </c>
      <c r="CM57" s="125" t="s">
        <v>82</v>
      </c>
    </row>
    <row r="58" spans="1:91" s="7" customFormat="1" ht="16.5" customHeight="1">
      <c r="A58" s="113" t="s">
        <v>76</v>
      </c>
      <c r="B58" s="114"/>
      <c r="C58" s="115"/>
      <c r="D58" s="116" t="s">
        <v>89</v>
      </c>
      <c r="E58" s="116"/>
      <c r="F58" s="116"/>
      <c r="G58" s="116"/>
      <c r="H58" s="116"/>
      <c r="I58" s="117"/>
      <c r="J58" s="116" t="s">
        <v>90</v>
      </c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8">
        <f>'04 - Vodovod'!J30</f>
        <v>0</v>
      </c>
      <c r="AH58" s="117"/>
      <c r="AI58" s="117"/>
      <c r="AJ58" s="117"/>
      <c r="AK58" s="117"/>
      <c r="AL58" s="117"/>
      <c r="AM58" s="117"/>
      <c r="AN58" s="118">
        <f>SUM(AG58,AT58)</f>
        <v>0</v>
      </c>
      <c r="AO58" s="117"/>
      <c r="AP58" s="117"/>
      <c r="AQ58" s="119" t="s">
        <v>79</v>
      </c>
      <c r="AR58" s="120"/>
      <c r="AS58" s="121">
        <v>0</v>
      </c>
      <c r="AT58" s="122">
        <f>ROUND(SUM(AV58:AW58),2)</f>
        <v>0</v>
      </c>
      <c r="AU58" s="123">
        <f>'04 - Vodovod'!P82</f>
        <v>0</v>
      </c>
      <c r="AV58" s="122">
        <f>'04 - Vodovod'!J33</f>
        <v>0</v>
      </c>
      <c r="AW58" s="122">
        <f>'04 - Vodovod'!J34</f>
        <v>0</v>
      </c>
      <c r="AX58" s="122">
        <f>'04 - Vodovod'!J35</f>
        <v>0</v>
      </c>
      <c r="AY58" s="122">
        <f>'04 - Vodovod'!J36</f>
        <v>0</v>
      </c>
      <c r="AZ58" s="122">
        <f>'04 - Vodovod'!F33</f>
        <v>0</v>
      </c>
      <c r="BA58" s="122">
        <f>'04 - Vodovod'!F34</f>
        <v>0</v>
      </c>
      <c r="BB58" s="122">
        <f>'04 - Vodovod'!F35</f>
        <v>0</v>
      </c>
      <c r="BC58" s="122">
        <f>'04 - Vodovod'!F36</f>
        <v>0</v>
      </c>
      <c r="BD58" s="124">
        <f>'04 - Vodovod'!F37</f>
        <v>0</v>
      </c>
      <c r="BE58" s="7"/>
      <c r="BT58" s="125" t="s">
        <v>80</v>
      </c>
      <c r="BV58" s="125" t="s">
        <v>74</v>
      </c>
      <c r="BW58" s="125" t="s">
        <v>91</v>
      </c>
      <c r="BX58" s="125" t="s">
        <v>5</v>
      </c>
      <c r="CL58" s="125" t="s">
        <v>19</v>
      </c>
      <c r="CM58" s="125" t="s">
        <v>82</v>
      </c>
    </row>
    <row r="59" spans="1:91" s="7" customFormat="1" ht="16.5" customHeight="1">
      <c r="A59" s="113" t="s">
        <v>76</v>
      </c>
      <c r="B59" s="114"/>
      <c r="C59" s="115"/>
      <c r="D59" s="116" t="s">
        <v>92</v>
      </c>
      <c r="E59" s="116"/>
      <c r="F59" s="116"/>
      <c r="G59" s="116"/>
      <c r="H59" s="116"/>
      <c r="I59" s="117"/>
      <c r="J59" s="116" t="s">
        <v>93</v>
      </c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8">
        <f>'05 - Splašková kanalizace'!J30</f>
        <v>0</v>
      </c>
      <c r="AH59" s="117"/>
      <c r="AI59" s="117"/>
      <c r="AJ59" s="117"/>
      <c r="AK59" s="117"/>
      <c r="AL59" s="117"/>
      <c r="AM59" s="117"/>
      <c r="AN59" s="118">
        <f>SUM(AG59,AT59)</f>
        <v>0</v>
      </c>
      <c r="AO59" s="117"/>
      <c r="AP59" s="117"/>
      <c r="AQ59" s="119" t="s">
        <v>79</v>
      </c>
      <c r="AR59" s="120"/>
      <c r="AS59" s="121">
        <v>0</v>
      </c>
      <c r="AT59" s="122">
        <f>ROUND(SUM(AV59:AW59),2)</f>
        <v>0</v>
      </c>
      <c r="AU59" s="123">
        <f>'05 - Splašková kanalizace'!P81</f>
        <v>0</v>
      </c>
      <c r="AV59" s="122">
        <f>'05 - Splašková kanalizace'!J33</f>
        <v>0</v>
      </c>
      <c r="AW59" s="122">
        <f>'05 - Splašková kanalizace'!J34</f>
        <v>0</v>
      </c>
      <c r="AX59" s="122">
        <f>'05 - Splašková kanalizace'!J35</f>
        <v>0</v>
      </c>
      <c r="AY59" s="122">
        <f>'05 - Splašková kanalizace'!J36</f>
        <v>0</v>
      </c>
      <c r="AZ59" s="122">
        <f>'05 - Splašková kanalizace'!F33</f>
        <v>0</v>
      </c>
      <c r="BA59" s="122">
        <f>'05 - Splašková kanalizace'!F34</f>
        <v>0</v>
      </c>
      <c r="BB59" s="122">
        <f>'05 - Splašková kanalizace'!F35</f>
        <v>0</v>
      </c>
      <c r="BC59" s="122">
        <f>'05 - Splašková kanalizace'!F36</f>
        <v>0</v>
      </c>
      <c r="BD59" s="124">
        <f>'05 - Splašková kanalizace'!F37</f>
        <v>0</v>
      </c>
      <c r="BE59" s="7"/>
      <c r="BT59" s="125" t="s">
        <v>80</v>
      </c>
      <c r="BV59" s="125" t="s">
        <v>74</v>
      </c>
      <c r="BW59" s="125" t="s">
        <v>94</v>
      </c>
      <c r="BX59" s="125" t="s">
        <v>5</v>
      </c>
      <c r="CL59" s="125" t="s">
        <v>19</v>
      </c>
      <c r="CM59" s="125" t="s">
        <v>82</v>
      </c>
    </row>
    <row r="60" spans="1:91" s="7" customFormat="1" ht="16.5" customHeight="1">
      <c r="A60" s="113" t="s">
        <v>76</v>
      </c>
      <c r="B60" s="114"/>
      <c r="C60" s="115"/>
      <c r="D60" s="116" t="s">
        <v>95</v>
      </c>
      <c r="E60" s="116"/>
      <c r="F60" s="116"/>
      <c r="G60" s="116"/>
      <c r="H60" s="116"/>
      <c r="I60" s="117"/>
      <c r="J60" s="116" t="s">
        <v>96</v>
      </c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8">
        <f>'06 - Plyn'!J30</f>
        <v>0</v>
      </c>
      <c r="AH60" s="117"/>
      <c r="AI60" s="117"/>
      <c r="AJ60" s="117"/>
      <c r="AK60" s="117"/>
      <c r="AL60" s="117"/>
      <c r="AM60" s="117"/>
      <c r="AN60" s="118">
        <f>SUM(AG60,AT60)</f>
        <v>0</v>
      </c>
      <c r="AO60" s="117"/>
      <c r="AP60" s="117"/>
      <c r="AQ60" s="119" t="s">
        <v>79</v>
      </c>
      <c r="AR60" s="120"/>
      <c r="AS60" s="121">
        <v>0</v>
      </c>
      <c r="AT60" s="122">
        <f>ROUND(SUM(AV60:AW60),2)</f>
        <v>0</v>
      </c>
      <c r="AU60" s="123">
        <f>'06 - Plyn'!P82</f>
        <v>0</v>
      </c>
      <c r="AV60" s="122">
        <f>'06 - Plyn'!J33</f>
        <v>0</v>
      </c>
      <c r="AW60" s="122">
        <f>'06 - Plyn'!J34</f>
        <v>0</v>
      </c>
      <c r="AX60" s="122">
        <f>'06 - Plyn'!J35</f>
        <v>0</v>
      </c>
      <c r="AY60" s="122">
        <f>'06 - Plyn'!J36</f>
        <v>0</v>
      </c>
      <c r="AZ60" s="122">
        <f>'06 - Plyn'!F33</f>
        <v>0</v>
      </c>
      <c r="BA60" s="122">
        <f>'06 - Plyn'!F34</f>
        <v>0</v>
      </c>
      <c r="BB60" s="122">
        <f>'06 - Plyn'!F35</f>
        <v>0</v>
      </c>
      <c r="BC60" s="122">
        <f>'06 - Plyn'!F36</f>
        <v>0</v>
      </c>
      <c r="BD60" s="124">
        <f>'06 - Plyn'!F37</f>
        <v>0</v>
      </c>
      <c r="BE60" s="7"/>
      <c r="BT60" s="125" t="s">
        <v>80</v>
      </c>
      <c r="BV60" s="125" t="s">
        <v>74</v>
      </c>
      <c r="BW60" s="125" t="s">
        <v>97</v>
      </c>
      <c r="BX60" s="125" t="s">
        <v>5</v>
      </c>
      <c r="CL60" s="125" t="s">
        <v>19</v>
      </c>
      <c r="CM60" s="125" t="s">
        <v>82</v>
      </c>
    </row>
    <row r="61" spans="1:91" s="7" customFormat="1" ht="16.5" customHeight="1">
      <c r="A61" s="113" t="s">
        <v>76</v>
      </c>
      <c r="B61" s="114"/>
      <c r="C61" s="115"/>
      <c r="D61" s="116" t="s">
        <v>98</v>
      </c>
      <c r="E61" s="116"/>
      <c r="F61" s="116"/>
      <c r="G61" s="116"/>
      <c r="H61" s="116"/>
      <c r="I61" s="117"/>
      <c r="J61" s="116" t="s">
        <v>99</v>
      </c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8">
        <f>'07 - Vytápění'!J30</f>
        <v>0</v>
      </c>
      <c r="AH61" s="117"/>
      <c r="AI61" s="117"/>
      <c r="AJ61" s="117"/>
      <c r="AK61" s="117"/>
      <c r="AL61" s="117"/>
      <c r="AM61" s="117"/>
      <c r="AN61" s="118">
        <f>SUM(AG61,AT61)</f>
        <v>0</v>
      </c>
      <c r="AO61" s="117"/>
      <c r="AP61" s="117"/>
      <c r="AQ61" s="119" t="s">
        <v>79</v>
      </c>
      <c r="AR61" s="120"/>
      <c r="AS61" s="121">
        <v>0</v>
      </c>
      <c r="AT61" s="122">
        <f>ROUND(SUM(AV61:AW61),2)</f>
        <v>0</v>
      </c>
      <c r="AU61" s="123">
        <f>'07 - Vytápění'!P82</f>
        <v>0</v>
      </c>
      <c r="AV61" s="122">
        <f>'07 - Vytápění'!J33</f>
        <v>0</v>
      </c>
      <c r="AW61" s="122">
        <f>'07 - Vytápění'!J34</f>
        <v>0</v>
      </c>
      <c r="AX61" s="122">
        <f>'07 - Vytápění'!J35</f>
        <v>0</v>
      </c>
      <c r="AY61" s="122">
        <f>'07 - Vytápění'!J36</f>
        <v>0</v>
      </c>
      <c r="AZ61" s="122">
        <f>'07 - Vytápění'!F33</f>
        <v>0</v>
      </c>
      <c r="BA61" s="122">
        <f>'07 - Vytápění'!F34</f>
        <v>0</v>
      </c>
      <c r="BB61" s="122">
        <f>'07 - Vytápění'!F35</f>
        <v>0</v>
      </c>
      <c r="BC61" s="122">
        <f>'07 - Vytápění'!F36</f>
        <v>0</v>
      </c>
      <c r="BD61" s="124">
        <f>'07 - Vytápění'!F37</f>
        <v>0</v>
      </c>
      <c r="BE61" s="7"/>
      <c r="BT61" s="125" t="s">
        <v>80</v>
      </c>
      <c r="BV61" s="125" t="s">
        <v>74</v>
      </c>
      <c r="BW61" s="125" t="s">
        <v>100</v>
      </c>
      <c r="BX61" s="125" t="s">
        <v>5</v>
      </c>
      <c r="CL61" s="125" t="s">
        <v>19</v>
      </c>
      <c r="CM61" s="125" t="s">
        <v>82</v>
      </c>
    </row>
    <row r="62" spans="1:91" s="7" customFormat="1" ht="16.5" customHeight="1">
      <c r="A62" s="113" t="s">
        <v>76</v>
      </c>
      <c r="B62" s="114"/>
      <c r="C62" s="115"/>
      <c r="D62" s="116" t="s">
        <v>101</v>
      </c>
      <c r="E62" s="116"/>
      <c r="F62" s="116"/>
      <c r="G62" s="116"/>
      <c r="H62" s="116"/>
      <c r="I62" s="117"/>
      <c r="J62" s="116" t="s">
        <v>102</v>
      </c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8">
        <f>'08 - Vzduchotechnika'!J30</f>
        <v>0</v>
      </c>
      <c r="AH62" s="117"/>
      <c r="AI62" s="117"/>
      <c r="AJ62" s="117"/>
      <c r="AK62" s="117"/>
      <c r="AL62" s="117"/>
      <c r="AM62" s="117"/>
      <c r="AN62" s="118">
        <f>SUM(AG62,AT62)</f>
        <v>0</v>
      </c>
      <c r="AO62" s="117"/>
      <c r="AP62" s="117"/>
      <c r="AQ62" s="119" t="s">
        <v>79</v>
      </c>
      <c r="AR62" s="120"/>
      <c r="AS62" s="121">
        <v>0</v>
      </c>
      <c r="AT62" s="122">
        <f>ROUND(SUM(AV62:AW62),2)</f>
        <v>0</v>
      </c>
      <c r="AU62" s="123">
        <f>'08 - Vzduchotechnika'!P81</f>
        <v>0</v>
      </c>
      <c r="AV62" s="122">
        <f>'08 - Vzduchotechnika'!J33</f>
        <v>0</v>
      </c>
      <c r="AW62" s="122">
        <f>'08 - Vzduchotechnika'!J34</f>
        <v>0</v>
      </c>
      <c r="AX62" s="122">
        <f>'08 - Vzduchotechnika'!J35</f>
        <v>0</v>
      </c>
      <c r="AY62" s="122">
        <f>'08 - Vzduchotechnika'!J36</f>
        <v>0</v>
      </c>
      <c r="AZ62" s="122">
        <f>'08 - Vzduchotechnika'!F33</f>
        <v>0</v>
      </c>
      <c r="BA62" s="122">
        <f>'08 - Vzduchotechnika'!F34</f>
        <v>0</v>
      </c>
      <c r="BB62" s="122">
        <f>'08 - Vzduchotechnika'!F35</f>
        <v>0</v>
      </c>
      <c r="BC62" s="122">
        <f>'08 - Vzduchotechnika'!F36</f>
        <v>0</v>
      </c>
      <c r="BD62" s="124">
        <f>'08 - Vzduchotechnika'!F37</f>
        <v>0</v>
      </c>
      <c r="BE62" s="7"/>
      <c r="BT62" s="125" t="s">
        <v>80</v>
      </c>
      <c r="BV62" s="125" t="s">
        <v>74</v>
      </c>
      <c r="BW62" s="125" t="s">
        <v>103</v>
      </c>
      <c r="BX62" s="125" t="s">
        <v>5</v>
      </c>
      <c r="CL62" s="125" t="s">
        <v>19</v>
      </c>
      <c r="CM62" s="125" t="s">
        <v>82</v>
      </c>
    </row>
    <row r="63" spans="1:91" s="7" customFormat="1" ht="16.5" customHeight="1">
      <c r="A63" s="113" t="s">
        <v>76</v>
      </c>
      <c r="B63" s="114"/>
      <c r="C63" s="115"/>
      <c r="D63" s="116" t="s">
        <v>104</v>
      </c>
      <c r="E63" s="116"/>
      <c r="F63" s="116"/>
      <c r="G63" s="116"/>
      <c r="H63" s="116"/>
      <c r="I63" s="117"/>
      <c r="J63" s="116" t="s">
        <v>105</v>
      </c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8">
        <f>'09 - VRN'!J30</f>
        <v>0</v>
      </c>
      <c r="AH63" s="117"/>
      <c r="AI63" s="117"/>
      <c r="AJ63" s="117"/>
      <c r="AK63" s="117"/>
      <c r="AL63" s="117"/>
      <c r="AM63" s="117"/>
      <c r="AN63" s="118">
        <f>SUM(AG63,AT63)</f>
        <v>0</v>
      </c>
      <c r="AO63" s="117"/>
      <c r="AP63" s="117"/>
      <c r="AQ63" s="119" t="s">
        <v>79</v>
      </c>
      <c r="AR63" s="120"/>
      <c r="AS63" s="126">
        <v>0</v>
      </c>
      <c r="AT63" s="127">
        <f>ROUND(SUM(AV63:AW63),2)</f>
        <v>0</v>
      </c>
      <c r="AU63" s="128">
        <f>'09 - VRN'!P85</f>
        <v>0</v>
      </c>
      <c r="AV63" s="127">
        <f>'09 - VRN'!J33</f>
        <v>0</v>
      </c>
      <c r="AW63" s="127">
        <f>'09 - VRN'!J34</f>
        <v>0</v>
      </c>
      <c r="AX63" s="127">
        <f>'09 - VRN'!J35</f>
        <v>0</v>
      </c>
      <c r="AY63" s="127">
        <f>'09 - VRN'!J36</f>
        <v>0</v>
      </c>
      <c r="AZ63" s="127">
        <f>'09 - VRN'!F33</f>
        <v>0</v>
      </c>
      <c r="BA63" s="127">
        <f>'09 - VRN'!F34</f>
        <v>0</v>
      </c>
      <c r="BB63" s="127">
        <f>'09 - VRN'!F35</f>
        <v>0</v>
      </c>
      <c r="BC63" s="127">
        <f>'09 - VRN'!F36</f>
        <v>0</v>
      </c>
      <c r="BD63" s="129">
        <f>'09 - VRN'!F37</f>
        <v>0</v>
      </c>
      <c r="BE63" s="7"/>
      <c r="BT63" s="125" t="s">
        <v>80</v>
      </c>
      <c r="BV63" s="125" t="s">
        <v>74</v>
      </c>
      <c r="BW63" s="125" t="s">
        <v>106</v>
      </c>
      <c r="BX63" s="125" t="s">
        <v>5</v>
      </c>
      <c r="CL63" s="125" t="s">
        <v>19</v>
      </c>
      <c r="CM63" s="125" t="s">
        <v>82</v>
      </c>
    </row>
    <row r="64" spans="1:57" s="2" customFormat="1" ht="30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6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</row>
    <row r="65" spans="1:57" s="2" customFormat="1" ht="6.95" customHeight="1">
      <c r="A65" s="40"/>
      <c r="B65" s="61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46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</row>
  </sheetData>
  <sheetProtection password="CC3D" sheet="1" objects="1" scenarios="1" formatColumns="0" formatRows="0"/>
  <mergeCells count="74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N62:AP62"/>
    <mergeCell ref="AG62:AM62"/>
    <mergeCell ref="D62:H62"/>
    <mergeCell ref="J62:AF62"/>
    <mergeCell ref="AN63:AP63"/>
    <mergeCell ref="AG63:AM63"/>
    <mergeCell ref="D63:H63"/>
    <mergeCell ref="J63:AF63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01 - Stavební část'!C2" display="/"/>
    <hyperlink ref="A56" location="'02 - Gastro vybavení'!C2" display="/"/>
    <hyperlink ref="A57" location="'03 - Elektroinstalace'!C2" display="/"/>
    <hyperlink ref="A58" location="'04 - Vodovod'!C2" display="/"/>
    <hyperlink ref="A59" location="'05 - Splašková kanalizace'!C2" display="/"/>
    <hyperlink ref="A60" location="'06 - Plyn'!C2" display="/"/>
    <hyperlink ref="A61" location="'07 - Vytápění'!C2" display="/"/>
    <hyperlink ref="A62" location="'08 - Vzduchotechnika'!C2" display="/"/>
    <hyperlink ref="A63" location="'09 - VR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106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82</v>
      </c>
    </row>
    <row r="4" spans="2:46" s="1" customFormat="1" ht="24.95" customHeight="1">
      <c r="B4" s="22"/>
      <c r="D4" s="133" t="s">
        <v>114</v>
      </c>
      <c r="L4" s="22"/>
      <c r="M4" s="13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5" t="s">
        <v>16</v>
      </c>
      <c r="L6" s="22"/>
    </row>
    <row r="7" spans="2:12" s="1" customFormat="1" ht="16.5" customHeight="1">
      <c r="B7" s="22"/>
      <c r="E7" s="136" t="str">
        <f>'Rekapitulace stavby'!K6</f>
        <v>Rekonstrukce kuchyně, ŠJ Brno</v>
      </c>
      <c r="F7" s="135"/>
      <c r="G7" s="135"/>
      <c r="H7" s="135"/>
      <c r="L7" s="22"/>
    </row>
    <row r="8" spans="1:31" s="2" customFormat="1" ht="12" customHeight="1">
      <c r="A8" s="40"/>
      <c r="B8" s="46"/>
      <c r="C8" s="40"/>
      <c r="D8" s="135" t="s">
        <v>115</v>
      </c>
      <c r="E8" s="40"/>
      <c r="F8" s="40"/>
      <c r="G8" s="40"/>
      <c r="H8" s="40"/>
      <c r="I8" s="40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8" t="s">
        <v>1580</v>
      </c>
      <c r="F9" s="40"/>
      <c r="G9" s="40"/>
      <c r="H9" s="40"/>
      <c r="I9" s="40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5" t="s">
        <v>18</v>
      </c>
      <c r="E11" s="40"/>
      <c r="F11" s="139" t="s">
        <v>19</v>
      </c>
      <c r="G11" s="40"/>
      <c r="H11" s="40"/>
      <c r="I11" s="135" t="s">
        <v>20</v>
      </c>
      <c r="J11" s="139" t="s">
        <v>19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5" t="s">
        <v>21</v>
      </c>
      <c r="E12" s="40"/>
      <c r="F12" s="139" t="s">
        <v>22</v>
      </c>
      <c r="G12" s="40"/>
      <c r="H12" s="40"/>
      <c r="I12" s="135" t="s">
        <v>23</v>
      </c>
      <c r="J12" s="140" t="str">
        <f>'Rekapitulace stavby'!AN8</f>
        <v>26. 2. 2023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5" t="s">
        <v>25</v>
      </c>
      <c r="E14" s="40"/>
      <c r="F14" s="40"/>
      <c r="G14" s="40"/>
      <c r="H14" s="40"/>
      <c r="I14" s="135" t="s">
        <v>26</v>
      </c>
      <c r="J14" s="139" t="s">
        <v>19</v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9" t="s">
        <v>27</v>
      </c>
      <c r="F15" s="40"/>
      <c r="G15" s="40"/>
      <c r="H15" s="40"/>
      <c r="I15" s="135" t="s">
        <v>28</v>
      </c>
      <c r="J15" s="139" t="s">
        <v>19</v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5" t="s">
        <v>29</v>
      </c>
      <c r="E17" s="40"/>
      <c r="F17" s="40"/>
      <c r="G17" s="40"/>
      <c r="H17" s="40"/>
      <c r="I17" s="135" t="s">
        <v>26</v>
      </c>
      <c r="J17" s="35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9"/>
      <c r="G18" s="139"/>
      <c r="H18" s="139"/>
      <c r="I18" s="135" t="s">
        <v>28</v>
      </c>
      <c r="J18" s="35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5" t="s">
        <v>31</v>
      </c>
      <c r="E20" s="40"/>
      <c r="F20" s="40"/>
      <c r="G20" s="40"/>
      <c r="H20" s="40"/>
      <c r="I20" s="135" t="s">
        <v>26</v>
      </c>
      <c r="J20" s="139" t="s">
        <v>19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9" t="s">
        <v>32</v>
      </c>
      <c r="F21" s="40"/>
      <c r="G21" s="40"/>
      <c r="H21" s="40"/>
      <c r="I21" s="135" t="s">
        <v>28</v>
      </c>
      <c r="J21" s="139" t="s">
        <v>19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5" t="s">
        <v>34</v>
      </c>
      <c r="E23" s="40"/>
      <c r="F23" s="40"/>
      <c r="G23" s="40"/>
      <c r="H23" s="40"/>
      <c r="I23" s="135" t="s">
        <v>26</v>
      </c>
      <c r="J23" s="139" t="str">
        <f>IF('Rekapitulace stavby'!AN19="","",'Rekapitulace stavby'!AN19)</f>
        <v/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9" t="str">
        <f>IF('Rekapitulace stavby'!E20="","",'Rekapitulace stavby'!E20)</f>
        <v xml:space="preserve"> </v>
      </c>
      <c r="F24" s="40"/>
      <c r="G24" s="40"/>
      <c r="H24" s="40"/>
      <c r="I24" s="135" t="s">
        <v>28</v>
      </c>
      <c r="J24" s="139" t="str">
        <f>IF('Rekapitulace stavby'!AN20="","",'Rekapitulace stavby'!AN20)</f>
        <v/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5" t="s">
        <v>36</v>
      </c>
      <c r="E26" s="40"/>
      <c r="F26" s="40"/>
      <c r="G26" s="40"/>
      <c r="H26" s="40"/>
      <c r="I26" s="40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47.25" customHeight="1">
      <c r="A27" s="141"/>
      <c r="B27" s="142"/>
      <c r="C27" s="141"/>
      <c r="D27" s="141"/>
      <c r="E27" s="143" t="s">
        <v>37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5"/>
      <c r="E29" s="145"/>
      <c r="F29" s="145"/>
      <c r="G29" s="145"/>
      <c r="H29" s="145"/>
      <c r="I29" s="145"/>
      <c r="J29" s="145"/>
      <c r="K29" s="145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6" t="s">
        <v>38</v>
      </c>
      <c r="E30" s="40"/>
      <c r="F30" s="40"/>
      <c r="G30" s="40"/>
      <c r="H30" s="40"/>
      <c r="I30" s="40"/>
      <c r="J30" s="147">
        <f>ROUND(J85,2)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5"/>
      <c r="E31" s="145"/>
      <c r="F31" s="145"/>
      <c r="G31" s="145"/>
      <c r="H31" s="145"/>
      <c r="I31" s="145"/>
      <c r="J31" s="145"/>
      <c r="K31" s="145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8" t="s">
        <v>40</v>
      </c>
      <c r="G32" s="40"/>
      <c r="H32" s="40"/>
      <c r="I32" s="148" t="s">
        <v>39</v>
      </c>
      <c r="J32" s="148" t="s">
        <v>41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9" t="s">
        <v>42</v>
      </c>
      <c r="E33" s="135" t="s">
        <v>43</v>
      </c>
      <c r="F33" s="150">
        <f>ROUND((SUM(BE85:BE101)),2)</f>
        <v>0</v>
      </c>
      <c r="G33" s="40"/>
      <c r="H33" s="40"/>
      <c r="I33" s="151">
        <v>0.21</v>
      </c>
      <c r="J33" s="150">
        <f>ROUND(((SUM(BE85:BE101))*I33),2)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5" t="s">
        <v>44</v>
      </c>
      <c r="F34" s="150">
        <f>ROUND((SUM(BF85:BF101)),2)</f>
        <v>0</v>
      </c>
      <c r="G34" s="40"/>
      <c r="H34" s="40"/>
      <c r="I34" s="151">
        <v>0.15</v>
      </c>
      <c r="J34" s="150">
        <f>ROUND(((SUM(BF85:BF101))*I34),2)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5" t="s">
        <v>45</v>
      </c>
      <c r="F35" s="150">
        <f>ROUND((SUM(BG85:BG101)),2)</f>
        <v>0</v>
      </c>
      <c r="G35" s="40"/>
      <c r="H35" s="40"/>
      <c r="I35" s="151">
        <v>0.21</v>
      </c>
      <c r="J35" s="150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5" t="s">
        <v>46</v>
      </c>
      <c r="F36" s="150">
        <f>ROUND((SUM(BH85:BH101)),2)</f>
        <v>0</v>
      </c>
      <c r="G36" s="40"/>
      <c r="H36" s="40"/>
      <c r="I36" s="151">
        <v>0.15</v>
      </c>
      <c r="J36" s="150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5" t="s">
        <v>47</v>
      </c>
      <c r="F37" s="150">
        <f>ROUND((SUM(BI85:BI101)),2)</f>
        <v>0</v>
      </c>
      <c r="G37" s="40"/>
      <c r="H37" s="40"/>
      <c r="I37" s="151">
        <v>0</v>
      </c>
      <c r="J37" s="150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2"/>
      <c r="D39" s="153" t="s">
        <v>48</v>
      </c>
      <c r="E39" s="154"/>
      <c r="F39" s="154"/>
      <c r="G39" s="155" t="s">
        <v>49</v>
      </c>
      <c r="H39" s="156" t="s">
        <v>50</v>
      </c>
      <c r="I39" s="154"/>
      <c r="J39" s="157">
        <f>SUM(J30:J37)</f>
        <v>0</v>
      </c>
      <c r="K39" s="158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117</v>
      </c>
      <c r="D45" s="42"/>
      <c r="E45" s="42"/>
      <c r="F45" s="42"/>
      <c r="G45" s="42"/>
      <c r="H45" s="42"/>
      <c r="I45" s="42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3" t="str">
        <f>E7</f>
        <v>Rekonstrukce kuchyně, ŠJ Brno</v>
      </c>
      <c r="F48" s="34"/>
      <c r="G48" s="34"/>
      <c r="H48" s="34"/>
      <c r="I48" s="42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115</v>
      </c>
      <c r="D49" s="42"/>
      <c r="E49" s="42"/>
      <c r="F49" s="42"/>
      <c r="G49" s="42"/>
      <c r="H49" s="42"/>
      <c r="I49" s="42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09 - VRN</v>
      </c>
      <c r="F50" s="42"/>
      <c r="G50" s="42"/>
      <c r="H50" s="42"/>
      <c r="I50" s="42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Úvoz 55</v>
      </c>
      <c r="G52" s="42"/>
      <c r="H52" s="42"/>
      <c r="I52" s="34" t="s">
        <v>23</v>
      </c>
      <c r="J52" s="74" t="str">
        <f>IF(J12="","",J12)</f>
        <v>26. 2. 2023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Staturní město Brno, MČ Brno - Střed</v>
      </c>
      <c r="G54" s="42"/>
      <c r="H54" s="42"/>
      <c r="I54" s="34" t="s">
        <v>31</v>
      </c>
      <c r="J54" s="38" t="str">
        <f>E21</f>
        <v xml:space="preserve">MP technik 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 xml:space="preserve"> 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4" t="s">
        <v>118</v>
      </c>
      <c r="D57" s="165"/>
      <c r="E57" s="165"/>
      <c r="F57" s="165"/>
      <c r="G57" s="165"/>
      <c r="H57" s="165"/>
      <c r="I57" s="165"/>
      <c r="J57" s="166" t="s">
        <v>119</v>
      </c>
      <c r="K57" s="165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7" t="s">
        <v>70</v>
      </c>
      <c r="D59" s="42"/>
      <c r="E59" s="42"/>
      <c r="F59" s="42"/>
      <c r="G59" s="42"/>
      <c r="H59" s="42"/>
      <c r="I59" s="42"/>
      <c r="J59" s="104">
        <f>J85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120</v>
      </c>
    </row>
    <row r="60" spans="1:31" s="9" customFormat="1" ht="24.95" customHeight="1">
      <c r="A60" s="9"/>
      <c r="B60" s="168"/>
      <c r="C60" s="169"/>
      <c r="D60" s="170" t="s">
        <v>1581</v>
      </c>
      <c r="E60" s="171"/>
      <c r="F60" s="171"/>
      <c r="G60" s="171"/>
      <c r="H60" s="171"/>
      <c r="I60" s="171"/>
      <c r="J60" s="172">
        <f>J86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1582</v>
      </c>
      <c r="E61" s="177"/>
      <c r="F61" s="177"/>
      <c r="G61" s="177"/>
      <c r="H61" s="177"/>
      <c r="I61" s="177"/>
      <c r="J61" s="178">
        <f>J87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1583</v>
      </c>
      <c r="E62" s="177"/>
      <c r="F62" s="177"/>
      <c r="G62" s="177"/>
      <c r="H62" s="177"/>
      <c r="I62" s="177"/>
      <c r="J62" s="178">
        <f>J90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1584</v>
      </c>
      <c r="E63" s="177"/>
      <c r="F63" s="177"/>
      <c r="G63" s="177"/>
      <c r="H63" s="177"/>
      <c r="I63" s="177"/>
      <c r="J63" s="178">
        <f>J93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1585</v>
      </c>
      <c r="E64" s="177"/>
      <c r="F64" s="177"/>
      <c r="G64" s="177"/>
      <c r="H64" s="177"/>
      <c r="I64" s="177"/>
      <c r="J64" s="178">
        <f>J96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4"/>
      <c r="C65" s="175"/>
      <c r="D65" s="176" t="s">
        <v>1586</v>
      </c>
      <c r="E65" s="177"/>
      <c r="F65" s="177"/>
      <c r="G65" s="177"/>
      <c r="H65" s="177"/>
      <c r="I65" s="177"/>
      <c r="J65" s="178">
        <f>J99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3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3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134</v>
      </c>
      <c r="D72" s="42"/>
      <c r="E72" s="42"/>
      <c r="F72" s="42"/>
      <c r="G72" s="42"/>
      <c r="H72" s="42"/>
      <c r="I72" s="42"/>
      <c r="J72" s="42"/>
      <c r="K72" s="42"/>
      <c r="L72" s="13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3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63" t="str">
        <f>E7</f>
        <v>Rekonstrukce kuchyně, ŠJ Brno</v>
      </c>
      <c r="F75" s="34"/>
      <c r="G75" s="34"/>
      <c r="H75" s="34"/>
      <c r="I75" s="42"/>
      <c r="J75" s="42"/>
      <c r="K75" s="42"/>
      <c r="L75" s="13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115</v>
      </c>
      <c r="D76" s="42"/>
      <c r="E76" s="42"/>
      <c r="F76" s="42"/>
      <c r="G76" s="42"/>
      <c r="H76" s="42"/>
      <c r="I76" s="42"/>
      <c r="J76" s="42"/>
      <c r="K76" s="42"/>
      <c r="L76" s="13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71" t="str">
        <f>E9</f>
        <v>09 - VRN</v>
      </c>
      <c r="F77" s="42"/>
      <c r="G77" s="42"/>
      <c r="H77" s="42"/>
      <c r="I77" s="42"/>
      <c r="J77" s="42"/>
      <c r="K77" s="42"/>
      <c r="L77" s="13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21</v>
      </c>
      <c r="D79" s="42"/>
      <c r="E79" s="42"/>
      <c r="F79" s="29" t="str">
        <f>F12</f>
        <v>Úvoz 55</v>
      </c>
      <c r="G79" s="42"/>
      <c r="H79" s="42"/>
      <c r="I79" s="34" t="s">
        <v>23</v>
      </c>
      <c r="J79" s="74" t="str">
        <f>IF(J12="","",J12)</f>
        <v>26. 2. 2023</v>
      </c>
      <c r="K79" s="42"/>
      <c r="L79" s="13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15" customHeight="1">
      <c r="A81" s="40"/>
      <c r="B81" s="41"/>
      <c r="C81" s="34" t="s">
        <v>25</v>
      </c>
      <c r="D81" s="42"/>
      <c r="E81" s="42"/>
      <c r="F81" s="29" t="str">
        <f>E15</f>
        <v>Staturní město Brno, MČ Brno - Střed</v>
      </c>
      <c r="G81" s="42"/>
      <c r="H81" s="42"/>
      <c r="I81" s="34" t="s">
        <v>31</v>
      </c>
      <c r="J81" s="38" t="str">
        <f>E21</f>
        <v xml:space="preserve">MP technik </v>
      </c>
      <c r="K81" s="42"/>
      <c r="L81" s="13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29</v>
      </c>
      <c r="D82" s="42"/>
      <c r="E82" s="42"/>
      <c r="F82" s="29" t="str">
        <f>IF(E18="","",E18)</f>
        <v>Vyplň údaj</v>
      </c>
      <c r="G82" s="42"/>
      <c r="H82" s="42"/>
      <c r="I82" s="34" t="s">
        <v>34</v>
      </c>
      <c r="J82" s="38" t="str">
        <f>E24</f>
        <v xml:space="preserve"> </v>
      </c>
      <c r="K82" s="42"/>
      <c r="L82" s="13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0.3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11" customFormat="1" ht="29.25" customHeight="1">
      <c r="A84" s="180"/>
      <c r="B84" s="181"/>
      <c r="C84" s="182" t="s">
        <v>135</v>
      </c>
      <c r="D84" s="183" t="s">
        <v>57</v>
      </c>
      <c r="E84" s="183" t="s">
        <v>53</v>
      </c>
      <c r="F84" s="183" t="s">
        <v>54</v>
      </c>
      <c r="G84" s="183" t="s">
        <v>136</v>
      </c>
      <c r="H84" s="183" t="s">
        <v>137</v>
      </c>
      <c r="I84" s="183" t="s">
        <v>138</v>
      </c>
      <c r="J84" s="183" t="s">
        <v>119</v>
      </c>
      <c r="K84" s="184" t="s">
        <v>139</v>
      </c>
      <c r="L84" s="185"/>
      <c r="M84" s="94" t="s">
        <v>19</v>
      </c>
      <c r="N84" s="95" t="s">
        <v>42</v>
      </c>
      <c r="O84" s="95" t="s">
        <v>140</v>
      </c>
      <c r="P84" s="95" t="s">
        <v>141</v>
      </c>
      <c r="Q84" s="95" t="s">
        <v>142</v>
      </c>
      <c r="R84" s="95" t="s">
        <v>143</v>
      </c>
      <c r="S84" s="95" t="s">
        <v>144</v>
      </c>
      <c r="T84" s="96" t="s">
        <v>145</v>
      </c>
      <c r="U84" s="180"/>
      <c r="V84" s="180"/>
      <c r="W84" s="180"/>
      <c r="X84" s="180"/>
      <c r="Y84" s="180"/>
      <c r="Z84" s="180"/>
      <c r="AA84" s="180"/>
      <c r="AB84" s="180"/>
      <c r="AC84" s="180"/>
      <c r="AD84" s="180"/>
      <c r="AE84" s="180"/>
    </row>
    <row r="85" spans="1:63" s="2" customFormat="1" ht="22.8" customHeight="1">
      <c r="A85" s="40"/>
      <c r="B85" s="41"/>
      <c r="C85" s="101" t="s">
        <v>146</v>
      </c>
      <c r="D85" s="42"/>
      <c r="E85" s="42"/>
      <c r="F85" s="42"/>
      <c r="G85" s="42"/>
      <c r="H85" s="42"/>
      <c r="I85" s="42"/>
      <c r="J85" s="186">
        <f>BK85</f>
        <v>0</v>
      </c>
      <c r="K85" s="42"/>
      <c r="L85" s="46"/>
      <c r="M85" s="97"/>
      <c r="N85" s="187"/>
      <c r="O85" s="98"/>
      <c r="P85" s="188">
        <f>P86</f>
        <v>0</v>
      </c>
      <c r="Q85" s="98"/>
      <c r="R85" s="188">
        <f>R86</f>
        <v>0</v>
      </c>
      <c r="S85" s="98"/>
      <c r="T85" s="189">
        <f>T86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71</v>
      </c>
      <c r="AU85" s="19" t="s">
        <v>120</v>
      </c>
      <c r="BK85" s="190">
        <f>BK86</f>
        <v>0</v>
      </c>
    </row>
    <row r="86" spans="1:63" s="12" customFormat="1" ht="25.9" customHeight="1">
      <c r="A86" s="12"/>
      <c r="B86" s="191"/>
      <c r="C86" s="192"/>
      <c r="D86" s="193" t="s">
        <v>71</v>
      </c>
      <c r="E86" s="194" t="s">
        <v>105</v>
      </c>
      <c r="F86" s="194" t="s">
        <v>1587</v>
      </c>
      <c r="G86" s="192"/>
      <c r="H86" s="192"/>
      <c r="I86" s="195"/>
      <c r="J86" s="196">
        <f>BK86</f>
        <v>0</v>
      </c>
      <c r="K86" s="192"/>
      <c r="L86" s="197"/>
      <c r="M86" s="198"/>
      <c r="N86" s="199"/>
      <c r="O86" s="199"/>
      <c r="P86" s="200">
        <f>P87+P90+P93+P96+P99</f>
        <v>0</v>
      </c>
      <c r="Q86" s="199"/>
      <c r="R86" s="200">
        <f>R87+R90+R93+R96+R99</f>
        <v>0</v>
      </c>
      <c r="S86" s="199"/>
      <c r="T86" s="201">
        <f>T87+T90+T93+T96+T99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2" t="s">
        <v>193</v>
      </c>
      <c r="AT86" s="203" t="s">
        <v>71</v>
      </c>
      <c r="AU86" s="203" t="s">
        <v>72</v>
      </c>
      <c r="AY86" s="202" t="s">
        <v>149</v>
      </c>
      <c r="BK86" s="204">
        <f>BK87+BK90+BK93+BK96+BK99</f>
        <v>0</v>
      </c>
    </row>
    <row r="87" spans="1:63" s="12" customFormat="1" ht="22.8" customHeight="1">
      <c r="A87" s="12"/>
      <c r="B87" s="191"/>
      <c r="C87" s="192"/>
      <c r="D87" s="193" t="s">
        <v>71</v>
      </c>
      <c r="E87" s="205" t="s">
        <v>1588</v>
      </c>
      <c r="F87" s="205" t="s">
        <v>1589</v>
      </c>
      <c r="G87" s="192"/>
      <c r="H87" s="192"/>
      <c r="I87" s="195"/>
      <c r="J87" s="206">
        <f>BK87</f>
        <v>0</v>
      </c>
      <c r="K87" s="192"/>
      <c r="L87" s="197"/>
      <c r="M87" s="198"/>
      <c r="N87" s="199"/>
      <c r="O87" s="199"/>
      <c r="P87" s="200">
        <f>SUM(P88:P89)</f>
        <v>0</v>
      </c>
      <c r="Q87" s="199"/>
      <c r="R87" s="200">
        <f>SUM(R88:R89)</f>
        <v>0</v>
      </c>
      <c r="S87" s="199"/>
      <c r="T87" s="201">
        <f>SUM(T88:T89)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2" t="s">
        <v>193</v>
      </c>
      <c r="AT87" s="203" t="s">
        <v>71</v>
      </c>
      <c r="AU87" s="203" t="s">
        <v>80</v>
      </c>
      <c r="AY87" s="202" t="s">
        <v>149</v>
      </c>
      <c r="BK87" s="204">
        <f>SUM(BK88:BK89)</f>
        <v>0</v>
      </c>
    </row>
    <row r="88" spans="1:65" s="2" customFormat="1" ht="16.5" customHeight="1">
      <c r="A88" s="40"/>
      <c r="B88" s="41"/>
      <c r="C88" s="207" t="s">
        <v>80</v>
      </c>
      <c r="D88" s="207" t="s">
        <v>152</v>
      </c>
      <c r="E88" s="208" t="s">
        <v>1590</v>
      </c>
      <c r="F88" s="209" t="s">
        <v>1589</v>
      </c>
      <c r="G88" s="210" t="s">
        <v>347</v>
      </c>
      <c r="H88" s="211">
        <v>1</v>
      </c>
      <c r="I88" s="212"/>
      <c r="J88" s="213">
        <f>ROUND(I88*H88,2)</f>
        <v>0</v>
      </c>
      <c r="K88" s="209" t="s">
        <v>155</v>
      </c>
      <c r="L88" s="46"/>
      <c r="M88" s="214" t="s">
        <v>19</v>
      </c>
      <c r="N88" s="215" t="s">
        <v>43</v>
      </c>
      <c r="O88" s="86"/>
      <c r="P88" s="216">
        <f>O88*H88</f>
        <v>0</v>
      </c>
      <c r="Q88" s="216">
        <v>0</v>
      </c>
      <c r="R88" s="216">
        <f>Q88*H88</f>
        <v>0</v>
      </c>
      <c r="S88" s="216">
        <v>0</v>
      </c>
      <c r="T88" s="217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8" t="s">
        <v>1591</v>
      </c>
      <c r="AT88" s="218" t="s">
        <v>152</v>
      </c>
      <c r="AU88" s="218" t="s">
        <v>82</v>
      </c>
      <c r="AY88" s="19" t="s">
        <v>149</v>
      </c>
      <c r="BE88" s="219">
        <f>IF(N88="základní",J88,0)</f>
        <v>0</v>
      </c>
      <c r="BF88" s="219">
        <f>IF(N88="snížená",J88,0)</f>
        <v>0</v>
      </c>
      <c r="BG88" s="219">
        <f>IF(N88="zákl. přenesená",J88,0)</f>
        <v>0</v>
      </c>
      <c r="BH88" s="219">
        <f>IF(N88="sníž. přenesená",J88,0)</f>
        <v>0</v>
      </c>
      <c r="BI88" s="219">
        <f>IF(N88="nulová",J88,0)</f>
        <v>0</v>
      </c>
      <c r="BJ88" s="19" t="s">
        <v>80</v>
      </c>
      <c r="BK88" s="219">
        <f>ROUND(I88*H88,2)</f>
        <v>0</v>
      </c>
      <c r="BL88" s="19" t="s">
        <v>1591</v>
      </c>
      <c r="BM88" s="218" t="s">
        <v>1592</v>
      </c>
    </row>
    <row r="89" spans="1:47" s="2" customFormat="1" ht="12">
      <c r="A89" s="40"/>
      <c r="B89" s="41"/>
      <c r="C89" s="42"/>
      <c r="D89" s="220" t="s">
        <v>158</v>
      </c>
      <c r="E89" s="42"/>
      <c r="F89" s="221" t="s">
        <v>1593</v>
      </c>
      <c r="G89" s="42"/>
      <c r="H89" s="42"/>
      <c r="I89" s="222"/>
      <c r="J89" s="42"/>
      <c r="K89" s="42"/>
      <c r="L89" s="46"/>
      <c r="M89" s="223"/>
      <c r="N89" s="224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158</v>
      </c>
      <c r="AU89" s="19" t="s">
        <v>82</v>
      </c>
    </row>
    <row r="90" spans="1:63" s="12" customFormat="1" ht="22.8" customHeight="1">
      <c r="A90" s="12"/>
      <c r="B90" s="191"/>
      <c r="C90" s="192"/>
      <c r="D90" s="193" t="s">
        <v>71</v>
      </c>
      <c r="E90" s="205" t="s">
        <v>1594</v>
      </c>
      <c r="F90" s="205" t="s">
        <v>1595</v>
      </c>
      <c r="G90" s="192"/>
      <c r="H90" s="192"/>
      <c r="I90" s="195"/>
      <c r="J90" s="206">
        <f>BK90</f>
        <v>0</v>
      </c>
      <c r="K90" s="192"/>
      <c r="L90" s="197"/>
      <c r="M90" s="198"/>
      <c r="N90" s="199"/>
      <c r="O90" s="199"/>
      <c r="P90" s="200">
        <f>SUM(P91:P92)</f>
        <v>0</v>
      </c>
      <c r="Q90" s="199"/>
      <c r="R90" s="200">
        <f>SUM(R91:R92)</f>
        <v>0</v>
      </c>
      <c r="S90" s="199"/>
      <c r="T90" s="201">
        <f>SUM(T91:T92)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2" t="s">
        <v>193</v>
      </c>
      <c r="AT90" s="203" t="s">
        <v>71</v>
      </c>
      <c r="AU90" s="203" t="s">
        <v>80</v>
      </c>
      <c r="AY90" s="202" t="s">
        <v>149</v>
      </c>
      <c r="BK90" s="204">
        <f>SUM(BK91:BK92)</f>
        <v>0</v>
      </c>
    </row>
    <row r="91" spans="1:65" s="2" customFormat="1" ht="16.5" customHeight="1">
      <c r="A91" s="40"/>
      <c r="B91" s="41"/>
      <c r="C91" s="207" t="s">
        <v>82</v>
      </c>
      <c r="D91" s="207" t="s">
        <v>152</v>
      </c>
      <c r="E91" s="208" t="s">
        <v>1596</v>
      </c>
      <c r="F91" s="209" t="s">
        <v>1595</v>
      </c>
      <c r="G91" s="210" t="s">
        <v>347</v>
      </c>
      <c r="H91" s="211">
        <v>1</v>
      </c>
      <c r="I91" s="212"/>
      <c r="J91" s="213">
        <f>ROUND(I91*H91,2)</f>
        <v>0</v>
      </c>
      <c r="K91" s="209" t="s">
        <v>155</v>
      </c>
      <c r="L91" s="46"/>
      <c r="M91" s="214" t="s">
        <v>19</v>
      </c>
      <c r="N91" s="215" t="s">
        <v>43</v>
      </c>
      <c r="O91" s="86"/>
      <c r="P91" s="216">
        <f>O91*H91</f>
        <v>0</v>
      </c>
      <c r="Q91" s="216">
        <v>0</v>
      </c>
      <c r="R91" s="216">
        <f>Q91*H91</f>
        <v>0</v>
      </c>
      <c r="S91" s="216">
        <v>0</v>
      </c>
      <c r="T91" s="217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8" t="s">
        <v>1591</v>
      </c>
      <c r="AT91" s="218" t="s">
        <v>152</v>
      </c>
      <c r="AU91" s="218" t="s">
        <v>82</v>
      </c>
      <c r="AY91" s="19" t="s">
        <v>149</v>
      </c>
      <c r="BE91" s="219">
        <f>IF(N91="základní",J91,0)</f>
        <v>0</v>
      </c>
      <c r="BF91" s="219">
        <f>IF(N91="snížená",J91,0)</f>
        <v>0</v>
      </c>
      <c r="BG91" s="219">
        <f>IF(N91="zákl. přenesená",J91,0)</f>
        <v>0</v>
      </c>
      <c r="BH91" s="219">
        <f>IF(N91="sníž. přenesená",J91,0)</f>
        <v>0</v>
      </c>
      <c r="BI91" s="219">
        <f>IF(N91="nulová",J91,0)</f>
        <v>0</v>
      </c>
      <c r="BJ91" s="19" t="s">
        <v>80</v>
      </c>
      <c r="BK91" s="219">
        <f>ROUND(I91*H91,2)</f>
        <v>0</v>
      </c>
      <c r="BL91" s="19" t="s">
        <v>1591</v>
      </c>
      <c r="BM91" s="218" t="s">
        <v>1597</v>
      </c>
    </row>
    <row r="92" spans="1:47" s="2" customFormat="1" ht="12">
      <c r="A92" s="40"/>
      <c r="B92" s="41"/>
      <c r="C92" s="42"/>
      <c r="D92" s="220" t="s">
        <v>158</v>
      </c>
      <c r="E92" s="42"/>
      <c r="F92" s="221" t="s">
        <v>1598</v>
      </c>
      <c r="G92" s="42"/>
      <c r="H92" s="42"/>
      <c r="I92" s="222"/>
      <c r="J92" s="42"/>
      <c r="K92" s="42"/>
      <c r="L92" s="46"/>
      <c r="M92" s="223"/>
      <c r="N92" s="224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158</v>
      </c>
      <c r="AU92" s="19" t="s">
        <v>82</v>
      </c>
    </row>
    <row r="93" spans="1:63" s="12" customFormat="1" ht="22.8" customHeight="1">
      <c r="A93" s="12"/>
      <c r="B93" s="191"/>
      <c r="C93" s="192"/>
      <c r="D93" s="193" t="s">
        <v>71</v>
      </c>
      <c r="E93" s="205" t="s">
        <v>1599</v>
      </c>
      <c r="F93" s="205" t="s">
        <v>1600</v>
      </c>
      <c r="G93" s="192"/>
      <c r="H93" s="192"/>
      <c r="I93" s="195"/>
      <c r="J93" s="206">
        <f>BK93</f>
        <v>0</v>
      </c>
      <c r="K93" s="192"/>
      <c r="L93" s="197"/>
      <c r="M93" s="198"/>
      <c r="N93" s="199"/>
      <c r="O93" s="199"/>
      <c r="P93" s="200">
        <f>SUM(P94:P95)</f>
        <v>0</v>
      </c>
      <c r="Q93" s="199"/>
      <c r="R93" s="200">
        <f>SUM(R94:R95)</f>
        <v>0</v>
      </c>
      <c r="S93" s="199"/>
      <c r="T93" s="201">
        <f>SUM(T94:T95)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2" t="s">
        <v>193</v>
      </c>
      <c r="AT93" s="203" t="s">
        <v>71</v>
      </c>
      <c r="AU93" s="203" t="s">
        <v>80</v>
      </c>
      <c r="AY93" s="202" t="s">
        <v>149</v>
      </c>
      <c r="BK93" s="204">
        <f>SUM(BK94:BK95)</f>
        <v>0</v>
      </c>
    </row>
    <row r="94" spans="1:65" s="2" customFormat="1" ht="16.5" customHeight="1">
      <c r="A94" s="40"/>
      <c r="B94" s="41"/>
      <c r="C94" s="207" t="s">
        <v>111</v>
      </c>
      <c r="D94" s="207" t="s">
        <v>152</v>
      </c>
      <c r="E94" s="208" t="s">
        <v>1601</v>
      </c>
      <c r="F94" s="209" t="s">
        <v>1600</v>
      </c>
      <c r="G94" s="210" t="s">
        <v>347</v>
      </c>
      <c r="H94" s="211">
        <v>1</v>
      </c>
      <c r="I94" s="212"/>
      <c r="J94" s="213">
        <f>ROUND(I94*H94,2)</f>
        <v>0</v>
      </c>
      <c r="K94" s="209" t="s">
        <v>155</v>
      </c>
      <c r="L94" s="46"/>
      <c r="M94" s="214" t="s">
        <v>19</v>
      </c>
      <c r="N94" s="215" t="s">
        <v>43</v>
      </c>
      <c r="O94" s="86"/>
      <c r="P94" s="216">
        <f>O94*H94</f>
        <v>0</v>
      </c>
      <c r="Q94" s="216">
        <v>0</v>
      </c>
      <c r="R94" s="216">
        <f>Q94*H94</f>
        <v>0</v>
      </c>
      <c r="S94" s="216">
        <v>0</v>
      </c>
      <c r="T94" s="217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8" t="s">
        <v>1591</v>
      </c>
      <c r="AT94" s="218" t="s">
        <v>152</v>
      </c>
      <c r="AU94" s="218" t="s">
        <v>82</v>
      </c>
      <c r="AY94" s="19" t="s">
        <v>149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19" t="s">
        <v>80</v>
      </c>
      <c r="BK94" s="219">
        <f>ROUND(I94*H94,2)</f>
        <v>0</v>
      </c>
      <c r="BL94" s="19" t="s">
        <v>1591</v>
      </c>
      <c r="BM94" s="218" t="s">
        <v>1602</v>
      </c>
    </row>
    <row r="95" spans="1:47" s="2" customFormat="1" ht="12">
      <c r="A95" s="40"/>
      <c r="B95" s="41"/>
      <c r="C95" s="42"/>
      <c r="D95" s="220" t="s">
        <v>158</v>
      </c>
      <c r="E95" s="42"/>
      <c r="F95" s="221" t="s">
        <v>1603</v>
      </c>
      <c r="G95" s="42"/>
      <c r="H95" s="42"/>
      <c r="I95" s="222"/>
      <c r="J95" s="42"/>
      <c r="K95" s="42"/>
      <c r="L95" s="46"/>
      <c r="M95" s="223"/>
      <c r="N95" s="224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158</v>
      </c>
      <c r="AU95" s="19" t="s">
        <v>82</v>
      </c>
    </row>
    <row r="96" spans="1:63" s="12" customFormat="1" ht="22.8" customHeight="1">
      <c r="A96" s="12"/>
      <c r="B96" s="191"/>
      <c r="C96" s="192"/>
      <c r="D96" s="193" t="s">
        <v>71</v>
      </c>
      <c r="E96" s="205" t="s">
        <v>1604</v>
      </c>
      <c r="F96" s="205" t="s">
        <v>1605</v>
      </c>
      <c r="G96" s="192"/>
      <c r="H96" s="192"/>
      <c r="I96" s="195"/>
      <c r="J96" s="206">
        <f>BK96</f>
        <v>0</v>
      </c>
      <c r="K96" s="192"/>
      <c r="L96" s="197"/>
      <c r="M96" s="198"/>
      <c r="N96" s="199"/>
      <c r="O96" s="199"/>
      <c r="P96" s="200">
        <f>SUM(P97:P98)</f>
        <v>0</v>
      </c>
      <c r="Q96" s="199"/>
      <c r="R96" s="200">
        <f>SUM(R97:R98)</f>
        <v>0</v>
      </c>
      <c r="S96" s="199"/>
      <c r="T96" s="201">
        <f>SUM(T97:T98)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2" t="s">
        <v>193</v>
      </c>
      <c r="AT96" s="203" t="s">
        <v>71</v>
      </c>
      <c r="AU96" s="203" t="s">
        <v>80</v>
      </c>
      <c r="AY96" s="202" t="s">
        <v>149</v>
      </c>
      <c r="BK96" s="204">
        <f>SUM(BK97:BK98)</f>
        <v>0</v>
      </c>
    </row>
    <row r="97" spans="1:65" s="2" customFormat="1" ht="16.5" customHeight="1">
      <c r="A97" s="40"/>
      <c r="B97" s="41"/>
      <c r="C97" s="207" t="s">
        <v>156</v>
      </c>
      <c r="D97" s="207" t="s">
        <v>152</v>
      </c>
      <c r="E97" s="208" t="s">
        <v>1606</v>
      </c>
      <c r="F97" s="209" t="s">
        <v>1605</v>
      </c>
      <c r="G97" s="210" t="s">
        <v>347</v>
      </c>
      <c r="H97" s="211">
        <v>1</v>
      </c>
      <c r="I97" s="212"/>
      <c r="J97" s="213">
        <f>ROUND(I97*H97,2)</f>
        <v>0</v>
      </c>
      <c r="K97" s="209" t="s">
        <v>155</v>
      </c>
      <c r="L97" s="46"/>
      <c r="M97" s="214" t="s">
        <v>19</v>
      </c>
      <c r="N97" s="215" t="s">
        <v>43</v>
      </c>
      <c r="O97" s="86"/>
      <c r="P97" s="216">
        <f>O97*H97</f>
        <v>0</v>
      </c>
      <c r="Q97" s="216">
        <v>0</v>
      </c>
      <c r="R97" s="216">
        <f>Q97*H97</f>
        <v>0</v>
      </c>
      <c r="S97" s="216">
        <v>0</v>
      </c>
      <c r="T97" s="217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8" t="s">
        <v>1591</v>
      </c>
      <c r="AT97" s="218" t="s">
        <v>152</v>
      </c>
      <c r="AU97" s="218" t="s">
        <v>82</v>
      </c>
      <c r="AY97" s="19" t="s">
        <v>149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9" t="s">
        <v>80</v>
      </c>
      <c r="BK97" s="219">
        <f>ROUND(I97*H97,2)</f>
        <v>0</v>
      </c>
      <c r="BL97" s="19" t="s">
        <v>1591</v>
      </c>
      <c r="BM97" s="218" t="s">
        <v>1607</v>
      </c>
    </row>
    <row r="98" spans="1:47" s="2" customFormat="1" ht="12">
      <c r="A98" s="40"/>
      <c r="B98" s="41"/>
      <c r="C98" s="42"/>
      <c r="D98" s="220" t="s">
        <v>158</v>
      </c>
      <c r="E98" s="42"/>
      <c r="F98" s="221" t="s">
        <v>1608</v>
      </c>
      <c r="G98" s="42"/>
      <c r="H98" s="42"/>
      <c r="I98" s="222"/>
      <c r="J98" s="42"/>
      <c r="K98" s="42"/>
      <c r="L98" s="46"/>
      <c r="M98" s="223"/>
      <c r="N98" s="224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158</v>
      </c>
      <c r="AU98" s="19" t="s">
        <v>82</v>
      </c>
    </row>
    <row r="99" spans="1:63" s="12" customFormat="1" ht="22.8" customHeight="1">
      <c r="A99" s="12"/>
      <c r="B99" s="191"/>
      <c r="C99" s="192"/>
      <c r="D99" s="193" t="s">
        <v>71</v>
      </c>
      <c r="E99" s="205" t="s">
        <v>1609</v>
      </c>
      <c r="F99" s="205" t="s">
        <v>1610</v>
      </c>
      <c r="G99" s="192"/>
      <c r="H99" s="192"/>
      <c r="I99" s="195"/>
      <c r="J99" s="206">
        <f>BK99</f>
        <v>0</v>
      </c>
      <c r="K99" s="192"/>
      <c r="L99" s="197"/>
      <c r="M99" s="198"/>
      <c r="N99" s="199"/>
      <c r="O99" s="199"/>
      <c r="P99" s="200">
        <f>SUM(P100:P101)</f>
        <v>0</v>
      </c>
      <c r="Q99" s="199"/>
      <c r="R99" s="200">
        <f>SUM(R100:R101)</f>
        <v>0</v>
      </c>
      <c r="S99" s="199"/>
      <c r="T99" s="201">
        <f>SUM(T100:T101)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2" t="s">
        <v>193</v>
      </c>
      <c r="AT99" s="203" t="s">
        <v>71</v>
      </c>
      <c r="AU99" s="203" t="s">
        <v>80</v>
      </c>
      <c r="AY99" s="202" t="s">
        <v>149</v>
      </c>
      <c r="BK99" s="204">
        <f>SUM(BK100:BK101)</f>
        <v>0</v>
      </c>
    </row>
    <row r="100" spans="1:65" s="2" customFormat="1" ht="16.5" customHeight="1">
      <c r="A100" s="40"/>
      <c r="B100" s="41"/>
      <c r="C100" s="207" t="s">
        <v>193</v>
      </c>
      <c r="D100" s="207" t="s">
        <v>152</v>
      </c>
      <c r="E100" s="208" t="s">
        <v>1611</v>
      </c>
      <c r="F100" s="209" t="s">
        <v>1610</v>
      </c>
      <c r="G100" s="210" t="s">
        <v>347</v>
      </c>
      <c r="H100" s="211">
        <v>1</v>
      </c>
      <c r="I100" s="212"/>
      <c r="J100" s="213">
        <f>ROUND(I100*H100,2)</f>
        <v>0</v>
      </c>
      <c r="K100" s="209" t="s">
        <v>155</v>
      </c>
      <c r="L100" s="46"/>
      <c r="M100" s="214" t="s">
        <v>19</v>
      </c>
      <c r="N100" s="215" t="s">
        <v>43</v>
      </c>
      <c r="O100" s="86"/>
      <c r="P100" s="216">
        <f>O100*H100</f>
        <v>0</v>
      </c>
      <c r="Q100" s="216">
        <v>0</v>
      </c>
      <c r="R100" s="216">
        <f>Q100*H100</f>
        <v>0</v>
      </c>
      <c r="S100" s="216">
        <v>0</v>
      </c>
      <c r="T100" s="217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8" t="s">
        <v>1591</v>
      </c>
      <c r="AT100" s="218" t="s">
        <v>152</v>
      </c>
      <c r="AU100" s="218" t="s">
        <v>82</v>
      </c>
      <c r="AY100" s="19" t="s">
        <v>149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9" t="s">
        <v>80</v>
      </c>
      <c r="BK100" s="219">
        <f>ROUND(I100*H100,2)</f>
        <v>0</v>
      </c>
      <c r="BL100" s="19" t="s">
        <v>1591</v>
      </c>
      <c r="BM100" s="218" t="s">
        <v>1612</v>
      </c>
    </row>
    <row r="101" spans="1:47" s="2" customFormat="1" ht="12">
      <c r="A101" s="40"/>
      <c r="B101" s="41"/>
      <c r="C101" s="42"/>
      <c r="D101" s="220" t="s">
        <v>158</v>
      </c>
      <c r="E101" s="42"/>
      <c r="F101" s="221" t="s">
        <v>1613</v>
      </c>
      <c r="G101" s="42"/>
      <c r="H101" s="42"/>
      <c r="I101" s="222"/>
      <c r="J101" s="42"/>
      <c r="K101" s="42"/>
      <c r="L101" s="46"/>
      <c r="M101" s="280"/>
      <c r="N101" s="281"/>
      <c r="O101" s="282"/>
      <c r="P101" s="282"/>
      <c r="Q101" s="282"/>
      <c r="R101" s="282"/>
      <c r="S101" s="282"/>
      <c r="T101" s="283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158</v>
      </c>
      <c r="AU101" s="19" t="s">
        <v>82</v>
      </c>
    </row>
    <row r="102" spans="1:31" s="2" customFormat="1" ht="6.95" customHeight="1">
      <c r="A102" s="40"/>
      <c r="B102" s="61"/>
      <c r="C102" s="62"/>
      <c r="D102" s="62"/>
      <c r="E102" s="62"/>
      <c r="F102" s="62"/>
      <c r="G102" s="62"/>
      <c r="H102" s="62"/>
      <c r="I102" s="62"/>
      <c r="J102" s="62"/>
      <c r="K102" s="62"/>
      <c r="L102" s="46"/>
      <c r="M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</sheetData>
  <sheetProtection password="CC3D" sheet="1" objects="1" scenarios="1" formatColumns="0" formatRows="0" autoFilter="0"/>
  <autoFilter ref="C84:K101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89" r:id="rId1" display="https://podminky.urs.cz/item/CS_URS_2023_01/020001000"/>
    <hyperlink ref="F92" r:id="rId2" display="https://podminky.urs.cz/item/CS_URS_2023_01/030001000"/>
    <hyperlink ref="F95" r:id="rId3" display="https://podminky.urs.cz/item/CS_URS_2023_01/040001000"/>
    <hyperlink ref="F98" r:id="rId4" display="https://podminky.urs.cz/item/CS_URS_2023_01/060001000"/>
    <hyperlink ref="F101" r:id="rId5" display="https://podminky.urs.cz/item/CS_URS_2023_01/070001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5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1"/>
      <c r="C3" s="132"/>
      <c r="D3" s="132"/>
      <c r="E3" s="132"/>
      <c r="F3" s="132"/>
      <c r="G3" s="132"/>
      <c r="H3" s="22"/>
    </row>
    <row r="4" spans="2:8" s="1" customFormat="1" ht="24.95" customHeight="1">
      <c r="B4" s="22"/>
      <c r="C4" s="133" t="s">
        <v>1614</v>
      </c>
      <c r="H4" s="22"/>
    </row>
    <row r="5" spans="2:8" s="1" customFormat="1" ht="12" customHeight="1">
      <c r="B5" s="22"/>
      <c r="C5" s="288" t="s">
        <v>13</v>
      </c>
      <c r="D5" s="143" t="s">
        <v>14</v>
      </c>
      <c r="E5" s="1"/>
      <c r="F5" s="1"/>
      <c r="H5" s="22"/>
    </row>
    <row r="6" spans="2:8" s="1" customFormat="1" ht="36.95" customHeight="1">
      <c r="B6" s="22"/>
      <c r="C6" s="289" t="s">
        <v>16</v>
      </c>
      <c r="D6" s="290" t="s">
        <v>17</v>
      </c>
      <c r="E6" s="1"/>
      <c r="F6" s="1"/>
      <c r="H6" s="22"/>
    </row>
    <row r="7" spans="2:8" s="1" customFormat="1" ht="16.5" customHeight="1">
      <c r="B7" s="22"/>
      <c r="C7" s="135" t="s">
        <v>23</v>
      </c>
      <c r="D7" s="140" t="str">
        <f>'Rekapitulace stavby'!AN8</f>
        <v>26. 2. 2023</v>
      </c>
      <c r="H7" s="22"/>
    </row>
    <row r="8" spans="1:8" s="2" customFormat="1" ht="10.8" customHeight="1">
      <c r="A8" s="40"/>
      <c r="B8" s="46"/>
      <c r="C8" s="40"/>
      <c r="D8" s="40"/>
      <c r="E8" s="40"/>
      <c r="F8" s="40"/>
      <c r="G8" s="40"/>
      <c r="H8" s="46"/>
    </row>
    <row r="9" spans="1:8" s="11" customFormat="1" ht="29.25" customHeight="1">
      <c r="A9" s="180"/>
      <c r="B9" s="291"/>
      <c r="C9" s="292" t="s">
        <v>53</v>
      </c>
      <c r="D9" s="293" t="s">
        <v>54</v>
      </c>
      <c r="E9" s="293" t="s">
        <v>136</v>
      </c>
      <c r="F9" s="294" t="s">
        <v>1615</v>
      </c>
      <c r="G9" s="180"/>
      <c r="H9" s="291"/>
    </row>
    <row r="10" spans="1:8" s="2" customFormat="1" ht="26.4" customHeight="1">
      <c r="A10" s="40"/>
      <c r="B10" s="46"/>
      <c r="C10" s="295" t="s">
        <v>1616</v>
      </c>
      <c r="D10" s="295" t="s">
        <v>78</v>
      </c>
      <c r="E10" s="40"/>
      <c r="F10" s="40"/>
      <c r="G10" s="40"/>
      <c r="H10" s="46"/>
    </row>
    <row r="11" spans="1:8" s="2" customFormat="1" ht="16.8" customHeight="1">
      <c r="A11" s="40"/>
      <c r="B11" s="46"/>
      <c r="C11" s="296" t="s">
        <v>107</v>
      </c>
      <c r="D11" s="297" t="s">
        <v>108</v>
      </c>
      <c r="E11" s="298" t="s">
        <v>109</v>
      </c>
      <c r="F11" s="299">
        <v>205.55</v>
      </c>
      <c r="G11" s="40"/>
      <c r="H11" s="46"/>
    </row>
    <row r="12" spans="1:8" s="2" customFormat="1" ht="16.8" customHeight="1">
      <c r="A12" s="40"/>
      <c r="B12" s="46"/>
      <c r="C12" s="300" t="s">
        <v>19</v>
      </c>
      <c r="D12" s="300" t="s">
        <v>207</v>
      </c>
      <c r="E12" s="19" t="s">
        <v>19</v>
      </c>
      <c r="F12" s="301">
        <v>0</v>
      </c>
      <c r="G12" s="40"/>
      <c r="H12" s="46"/>
    </row>
    <row r="13" spans="1:8" s="2" customFormat="1" ht="16.8" customHeight="1">
      <c r="A13" s="40"/>
      <c r="B13" s="46"/>
      <c r="C13" s="300" t="s">
        <v>19</v>
      </c>
      <c r="D13" s="300" t="s">
        <v>603</v>
      </c>
      <c r="E13" s="19" t="s">
        <v>19</v>
      </c>
      <c r="F13" s="301">
        <v>100.12</v>
      </c>
      <c r="G13" s="40"/>
      <c r="H13" s="46"/>
    </row>
    <row r="14" spans="1:8" s="2" customFormat="1" ht="16.8" customHeight="1">
      <c r="A14" s="40"/>
      <c r="B14" s="46"/>
      <c r="C14" s="300" t="s">
        <v>19</v>
      </c>
      <c r="D14" s="300" t="s">
        <v>1617</v>
      </c>
      <c r="E14" s="19" t="s">
        <v>19</v>
      </c>
      <c r="F14" s="301">
        <v>8.9</v>
      </c>
      <c r="G14" s="40"/>
      <c r="H14" s="46"/>
    </row>
    <row r="15" spans="1:8" s="2" customFormat="1" ht="16.8" customHeight="1">
      <c r="A15" s="40"/>
      <c r="B15" s="46"/>
      <c r="C15" s="300" t="s">
        <v>19</v>
      </c>
      <c r="D15" s="300" t="s">
        <v>604</v>
      </c>
      <c r="E15" s="19" t="s">
        <v>19</v>
      </c>
      <c r="F15" s="301">
        <v>6.39</v>
      </c>
      <c r="G15" s="40"/>
      <c r="H15" s="46"/>
    </row>
    <row r="16" spans="1:8" s="2" customFormat="1" ht="16.8" customHeight="1">
      <c r="A16" s="40"/>
      <c r="B16" s="46"/>
      <c r="C16" s="300" t="s">
        <v>19</v>
      </c>
      <c r="D16" s="300" t="s">
        <v>605</v>
      </c>
      <c r="E16" s="19" t="s">
        <v>19</v>
      </c>
      <c r="F16" s="301">
        <v>27.94</v>
      </c>
      <c r="G16" s="40"/>
      <c r="H16" s="46"/>
    </row>
    <row r="17" spans="1:8" s="2" customFormat="1" ht="16.8" customHeight="1">
      <c r="A17" s="40"/>
      <c r="B17" s="46"/>
      <c r="C17" s="300" t="s">
        <v>19</v>
      </c>
      <c r="D17" s="300" t="s">
        <v>1618</v>
      </c>
      <c r="E17" s="19" t="s">
        <v>19</v>
      </c>
      <c r="F17" s="301">
        <v>20.75</v>
      </c>
      <c r="G17" s="40"/>
      <c r="H17" s="46"/>
    </row>
    <row r="18" spans="1:8" s="2" customFormat="1" ht="16.8" customHeight="1">
      <c r="A18" s="40"/>
      <c r="B18" s="46"/>
      <c r="C18" s="300" t="s">
        <v>19</v>
      </c>
      <c r="D18" s="300" t="s">
        <v>606</v>
      </c>
      <c r="E18" s="19" t="s">
        <v>19</v>
      </c>
      <c r="F18" s="301">
        <v>5.89</v>
      </c>
      <c r="G18" s="40"/>
      <c r="H18" s="46"/>
    </row>
    <row r="19" spans="1:8" s="2" customFormat="1" ht="16.8" customHeight="1">
      <c r="A19" s="40"/>
      <c r="B19" s="46"/>
      <c r="C19" s="300" t="s">
        <v>19</v>
      </c>
      <c r="D19" s="300" t="s">
        <v>607</v>
      </c>
      <c r="E19" s="19" t="s">
        <v>19</v>
      </c>
      <c r="F19" s="301">
        <v>14.73</v>
      </c>
      <c r="G19" s="40"/>
      <c r="H19" s="46"/>
    </row>
    <row r="20" spans="1:8" s="2" customFormat="1" ht="16.8" customHeight="1">
      <c r="A20" s="40"/>
      <c r="B20" s="46"/>
      <c r="C20" s="300" t="s">
        <v>19</v>
      </c>
      <c r="D20" s="300" t="s">
        <v>1619</v>
      </c>
      <c r="E20" s="19" t="s">
        <v>19</v>
      </c>
      <c r="F20" s="301">
        <v>10.07</v>
      </c>
      <c r="G20" s="40"/>
      <c r="H20" s="46"/>
    </row>
    <row r="21" spans="1:8" s="2" customFormat="1" ht="16.8" customHeight="1">
      <c r="A21" s="40"/>
      <c r="B21" s="46"/>
      <c r="C21" s="300" t="s">
        <v>19</v>
      </c>
      <c r="D21" s="300" t="s">
        <v>596</v>
      </c>
      <c r="E21" s="19" t="s">
        <v>19</v>
      </c>
      <c r="F21" s="301">
        <v>2.72</v>
      </c>
      <c r="G21" s="40"/>
      <c r="H21" s="46"/>
    </row>
    <row r="22" spans="1:8" s="2" customFormat="1" ht="16.8" customHeight="1">
      <c r="A22" s="40"/>
      <c r="B22" s="46"/>
      <c r="C22" s="300" t="s">
        <v>19</v>
      </c>
      <c r="D22" s="300" t="s">
        <v>597</v>
      </c>
      <c r="E22" s="19" t="s">
        <v>19</v>
      </c>
      <c r="F22" s="301">
        <v>2.79</v>
      </c>
      <c r="G22" s="40"/>
      <c r="H22" s="46"/>
    </row>
    <row r="23" spans="1:8" s="2" customFormat="1" ht="16.8" customHeight="1">
      <c r="A23" s="40"/>
      <c r="B23" s="46"/>
      <c r="C23" s="300" t="s">
        <v>19</v>
      </c>
      <c r="D23" s="300" t="s">
        <v>608</v>
      </c>
      <c r="E23" s="19" t="s">
        <v>19</v>
      </c>
      <c r="F23" s="301">
        <v>5.25</v>
      </c>
      <c r="G23" s="40"/>
      <c r="H23" s="46"/>
    </row>
    <row r="24" spans="1:8" s="2" customFormat="1" ht="16.8" customHeight="1">
      <c r="A24" s="40"/>
      <c r="B24" s="46"/>
      <c r="C24" s="300" t="s">
        <v>19</v>
      </c>
      <c r="D24" s="300" t="s">
        <v>162</v>
      </c>
      <c r="E24" s="19" t="s">
        <v>19</v>
      </c>
      <c r="F24" s="301">
        <v>205.55</v>
      </c>
      <c r="G24" s="40"/>
      <c r="H24" s="46"/>
    </row>
    <row r="25" spans="1:8" s="2" customFormat="1" ht="16.8" customHeight="1">
      <c r="A25" s="40"/>
      <c r="B25" s="46"/>
      <c r="C25" s="302" t="s">
        <v>1620</v>
      </c>
      <c r="D25" s="40"/>
      <c r="E25" s="40"/>
      <c r="F25" s="40"/>
      <c r="G25" s="40"/>
      <c r="H25" s="46"/>
    </row>
    <row r="26" spans="1:8" s="2" customFormat="1" ht="16.8" customHeight="1">
      <c r="A26" s="40"/>
      <c r="B26" s="46"/>
      <c r="C26" s="300" t="s">
        <v>579</v>
      </c>
      <c r="D26" s="300" t="s">
        <v>580</v>
      </c>
      <c r="E26" s="19" t="s">
        <v>109</v>
      </c>
      <c r="F26" s="301">
        <v>205.55</v>
      </c>
      <c r="G26" s="40"/>
      <c r="H26" s="46"/>
    </row>
    <row r="27" spans="1:8" s="2" customFormat="1" ht="16.8" customHeight="1">
      <c r="A27" s="40"/>
      <c r="B27" s="46"/>
      <c r="C27" s="300" t="s">
        <v>335</v>
      </c>
      <c r="D27" s="300" t="s">
        <v>1621</v>
      </c>
      <c r="E27" s="19" t="s">
        <v>109</v>
      </c>
      <c r="F27" s="301">
        <v>310.4</v>
      </c>
      <c r="G27" s="40"/>
      <c r="H27" s="46"/>
    </row>
    <row r="28" spans="1:8" s="2" customFormat="1" ht="16.8" customHeight="1">
      <c r="A28" s="40"/>
      <c r="B28" s="46"/>
      <c r="C28" s="296" t="s">
        <v>112</v>
      </c>
      <c r="D28" s="297" t="s">
        <v>113</v>
      </c>
      <c r="E28" s="298" t="s">
        <v>109</v>
      </c>
      <c r="F28" s="299">
        <v>205.55</v>
      </c>
      <c r="G28" s="40"/>
      <c r="H28" s="46"/>
    </row>
    <row r="29" spans="1:8" s="2" customFormat="1" ht="16.8" customHeight="1">
      <c r="A29" s="40"/>
      <c r="B29" s="46"/>
      <c r="C29" s="300" t="s">
        <v>19</v>
      </c>
      <c r="D29" s="300" t="s">
        <v>207</v>
      </c>
      <c r="E29" s="19" t="s">
        <v>19</v>
      </c>
      <c r="F29" s="301">
        <v>0</v>
      </c>
      <c r="G29" s="40"/>
      <c r="H29" s="46"/>
    </row>
    <row r="30" spans="1:8" s="2" customFormat="1" ht="16.8" customHeight="1">
      <c r="A30" s="40"/>
      <c r="B30" s="46"/>
      <c r="C30" s="300" t="s">
        <v>19</v>
      </c>
      <c r="D30" s="300" t="s">
        <v>603</v>
      </c>
      <c r="E30" s="19" t="s">
        <v>19</v>
      </c>
      <c r="F30" s="301">
        <v>100.12</v>
      </c>
      <c r="G30" s="40"/>
      <c r="H30" s="46"/>
    </row>
    <row r="31" spans="1:8" s="2" customFormat="1" ht="16.8" customHeight="1">
      <c r="A31" s="40"/>
      <c r="B31" s="46"/>
      <c r="C31" s="300" t="s">
        <v>19</v>
      </c>
      <c r="D31" s="300" t="s">
        <v>1617</v>
      </c>
      <c r="E31" s="19" t="s">
        <v>19</v>
      </c>
      <c r="F31" s="301">
        <v>8.9</v>
      </c>
      <c r="G31" s="40"/>
      <c r="H31" s="46"/>
    </row>
    <row r="32" spans="1:8" s="2" customFormat="1" ht="16.8" customHeight="1">
      <c r="A32" s="40"/>
      <c r="B32" s="46"/>
      <c r="C32" s="300" t="s">
        <v>19</v>
      </c>
      <c r="D32" s="300" t="s">
        <v>604</v>
      </c>
      <c r="E32" s="19" t="s">
        <v>19</v>
      </c>
      <c r="F32" s="301">
        <v>6.39</v>
      </c>
      <c r="G32" s="40"/>
      <c r="H32" s="46"/>
    </row>
    <row r="33" spans="1:8" s="2" customFormat="1" ht="16.8" customHeight="1">
      <c r="A33" s="40"/>
      <c r="B33" s="46"/>
      <c r="C33" s="300" t="s">
        <v>19</v>
      </c>
      <c r="D33" s="300" t="s">
        <v>605</v>
      </c>
      <c r="E33" s="19" t="s">
        <v>19</v>
      </c>
      <c r="F33" s="301">
        <v>27.94</v>
      </c>
      <c r="G33" s="40"/>
      <c r="H33" s="46"/>
    </row>
    <row r="34" spans="1:8" s="2" customFormat="1" ht="16.8" customHeight="1">
      <c r="A34" s="40"/>
      <c r="B34" s="46"/>
      <c r="C34" s="300" t="s">
        <v>19</v>
      </c>
      <c r="D34" s="300" t="s">
        <v>1618</v>
      </c>
      <c r="E34" s="19" t="s">
        <v>19</v>
      </c>
      <c r="F34" s="301">
        <v>20.75</v>
      </c>
      <c r="G34" s="40"/>
      <c r="H34" s="46"/>
    </row>
    <row r="35" spans="1:8" s="2" customFormat="1" ht="16.8" customHeight="1">
      <c r="A35" s="40"/>
      <c r="B35" s="46"/>
      <c r="C35" s="300" t="s">
        <v>19</v>
      </c>
      <c r="D35" s="300" t="s">
        <v>606</v>
      </c>
      <c r="E35" s="19" t="s">
        <v>19</v>
      </c>
      <c r="F35" s="301">
        <v>5.89</v>
      </c>
      <c r="G35" s="40"/>
      <c r="H35" s="46"/>
    </row>
    <row r="36" spans="1:8" s="2" customFormat="1" ht="16.8" customHeight="1">
      <c r="A36" s="40"/>
      <c r="B36" s="46"/>
      <c r="C36" s="300" t="s">
        <v>19</v>
      </c>
      <c r="D36" s="300" t="s">
        <v>607</v>
      </c>
      <c r="E36" s="19" t="s">
        <v>19</v>
      </c>
      <c r="F36" s="301">
        <v>14.73</v>
      </c>
      <c r="G36" s="40"/>
      <c r="H36" s="46"/>
    </row>
    <row r="37" spans="1:8" s="2" customFormat="1" ht="16.8" customHeight="1">
      <c r="A37" s="40"/>
      <c r="B37" s="46"/>
      <c r="C37" s="300" t="s">
        <v>19</v>
      </c>
      <c r="D37" s="300" t="s">
        <v>1619</v>
      </c>
      <c r="E37" s="19" t="s">
        <v>19</v>
      </c>
      <c r="F37" s="301">
        <v>10.07</v>
      </c>
      <c r="G37" s="40"/>
      <c r="H37" s="46"/>
    </row>
    <row r="38" spans="1:8" s="2" customFormat="1" ht="16.8" customHeight="1">
      <c r="A38" s="40"/>
      <c r="B38" s="46"/>
      <c r="C38" s="300" t="s">
        <v>19</v>
      </c>
      <c r="D38" s="300" t="s">
        <v>596</v>
      </c>
      <c r="E38" s="19" t="s">
        <v>19</v>
      </c>
      <c r="F38" s="301">
        <v>2.72</v>
      </c>
      <c r="G38" s="40"/>
      <c r="H38" s="46"/>
    </row>
    <row r="39" spans="1:8" s="2" customFormat="1" ht="16.8" customHeight="1">
      <c r="A39" s="40"/>
      <c r="B39" s="46"/>
      <c r="C39" s="300" t="s">
        <v>19</v>
      </c>
      <c r="D39" s="300" t="s">
        <v>597</v>
      </c>
      <c r="E39" s="19" t="s">
        <v>19</v>
      </c>
      <c r="F39" s="301">
        <v>2.79</v>
      </c>
      <c r="G39" s="40"/>
      <c r="H39" s="46"/>
    </row>
    <row r="40" spans="1:8" s="2" customFormat="1" ht="16.8" customHeight="1">
      <c r="A40" s="40"/>
      <c r="B40" s="46"/>
      <c r="C40" s="300" t="s">
        <v>19</v>
      </c>
      <c r="D40" s="300" t="s">
        <v>608</v>
      </c>
      <c r="E40" s="19" t="s">
        <v>19</v>
      </c>
      <c r="F40" s="301">
        <v>5.25</v>
      </c>
      <c r="G40" s="40"/>
      <c r="H40" s="46"/>
    </row>
    <row r="41" spans="1:8" s="2" customFormat="1" ht="16.8" customHeight="1">
      <c r="A41" s="40"/>
      <c r="B41" s="46"/>
      <c r="C41" s="300" t="s">
        <v>19</v>
      </c>
      <c r="D41" s="300" t="s">
        <v>162</v>
      </c>
      <c r="E41" s="19" t="s">
        <v>19</v>
      </c>
      <c r="F41" s="301">
        <v>205.55</v>
      </c>
      <c r="G41" s="40"/>
      <c r="H41" s="46"/>
    </row>
    <row r="42" spans="1:8" s="2" customFormat="1" ht="16.8" customHeight="1">
      <c r="A42" s="40"/>
      <c r="B42" s="46"/>
      <c r="C42" s="302" t="s">
        <v>1620</v>
      </c>
      <c r="D42" s="40"/>
      <c r="E42" s="40"/>
      <c r="F42" s="40"/>
      <c r="G42" s="40"/>
      <c r="H42" s="46"/>
    </row>
    <row r="43" spans="1:8" s="2" customFormat="1" ht="16.8" customHeight="1">
      <c r="A43" s="40"/>
      <c r="B43" s="46"/>
      <c r="C43" s="300" t="s">
        <v>153</v>
      </c>
      <c r="D43" s="300" t="s">
        <v>1622</v>
      </c>
      <c r="E43" s="19" t="s">
        <v>109</v>
      </c>
      <c r="F43" s="301">
        <v>310.4</v>
      </c>
      <c r="G43" s="40"/>
      <c r="H43" s="46"/>
    </row>
    <row r="44" spans="1:8" s="2" customFormat="1" ht="16.8" customHeight="1">
      <c r="A44" s="40"/>
      <c r="B44" s="46"/>
      <c r="C44" s="300" t="s">
        <v>187</v>
      </c>
      <c r="D44" s="300" t="s">
        <v>1623</v>
      </c>
      <c r="E44" s="19" t="s">
        <v>189</v>
      </c>
      <c r="F44" s="301">
        <v>10.278</v>
      </c>
      <c r="G44" s="40"/>
      <c r="H44" s="46"/>
    </row>
    <row r="45" spans="1:8" s="2" customFormat="1" ht="16.8" customHeight="1">
      <c r="A45" s="40"/>
      <c r="B45" s="46"/>
      <c r="C45" s="300" t="s">
        <v>211</v>
      </c>
      <c r="D45" s="300" t="s">
        <v>1624</v>
      </c>
      <c r="E45" s="19" t="s">
        <v>213</v>
      </c>
      <c r="F45" s="301">
        <v>0.348</v>
      </c>
      <c r="G45" s="40"/>
      <c r="H45" s="46"/>
    </row>
    <row r="46" spans="1:8" s="2" customFormat="1" ht="16.8" customHeight="1">
      <c r="A46" s="40"/>
      <c r="B46" s="46"/>
      <c r="C46" s="300" t="s">
        <v>219</v>
      </c>
      <c r="D46" s="300" t="s">
        <v>1625</v>
      </c>
      <c r="E46" s="19" t="s">
        <v>109</v>
      </c>
      <c r="F46" s="301">
        <v>205.55</v>
      </c>
      <c r="G46" s="40"/>
      <c r="H46" s="46"/>
    </row>
    <row r="47" spans="1:8" s="2" customFormat="1" ht="16.8" customHeight="1">
      <c r="A47" s="40"/>
      <c r="B47" s="46"/>
      <c r="C47" s="300" t="s">
        <v>226</v>
      </c>
      <c r="D47" s="300" t="s">
        <v>1626</v>
      </c>
      <c r="E47" s="19" t="s">
        <v>109</v>
      </c>
      <c r="F47" s="301">
        <v>205.55</v>
      </c>
      <c r="G47" s="40"/>
      <c r="H47" s="46"/>
    </row>
    <row r="48" spans="1:8" s="2" customFormat="1" ht="16.8" customHeight="1">
      <c r="A48" s="40"/>
      <c r="B48" s="46"/>
      <c r="C48" s="300" t="s">
        <v>559</v>
      </c>
      <c r="D48" s="300" t="s">
        <v>1627</v>
      </c>
      <c r="E48" s="19" t="s">
        <v>109</v>
      </c>
      <c r="F48" s="301">
        <v>209.604</v>
      </c>
      <c r="G48" s="40"/>
      <c r="H48" s="46"/>
    </row>
    <row r="49" spans="1:8" s="2" customFormat="1" ht="16.8" customHeight="1">
      <c r="A49" s="40"/>
      <c r="B49" s="46"/>
      <c r="C49" s="300" t="s">
        <v>584</v>
      </c>
      <c r="D49" s="300" t="s">
        <v>1628</v>
      </c>
      <c r="E49" s="19" t="s">
        <v>109</v>
      </c>
      <c r="F49" s="301">
        <v>205.55</v>
      </c>
      <c r="G49" s="40"/>
      <c r="H49" s="46"/>
    </row>
    <row r="50" spans="1:8" s="2" customFormat="1" ht="16.8" customHeight="1">
      <c r="A50" s="40"/>
      <c r="B50" s="46"/>
      <c r="C50" s="300" t="s">
        <v>797</v>
      </c>
      <c r="D50" s="300" t="s">
        <v>1629</v>
      </c>
      <c r="E50" s="19" t="s">
        <v>109</v>
      </c>
      <c r="F50" s="301">
        <v>310.4</v>
      </c>
      <c r="G50" s="40"/>
      <c r="H50" s="46"/>
    </row>
    <row r="51" spans="1:8" s="2" customFormat="1" ht="16.8" customHeight="1">
      <c r="A51" s="40"/>
      <c r="B51" s="46"/>
      <c r="C51" s="300" t="s">
        <v>272</v>
      </c>
      <c r="D51" s="300" t="s">
        <v>1630</v>
      </c>
      <c r="E51" s="19" t="s">
        <v>109</v>
      </c>
      <c r="F51" s="301">
        <v>310.4</v>
      </c>
      <c r="G51" s="40"/>
      <c r="H51" s="46"/>
    </row>
    <row r="52" spans="1:8" s="2" customFormat="1" ht="7.4" customHeight="1">
      <c r="A52" s="40"/>
      <c r="B52" s="159"/>
      <c r="C52" s="160"/>
      <c r="D52" s="160"/>
      <c r="E52" s="160"/>
      <c r="F52" s="160"/>
      <c r="G52" s="160"/>
      <c r="H52" s="46"/>
    </row>
    <row r="53" spans="1:8" s="2" customFormat="1" ht="12">
      <c r="A53" s="40"/>
      <c r="B53" s="40"/>
      <c r="C53" s="40"/>
      <c r="D53" s="40"/>
      <c r="E53" s="40"/>
      <c r="F53" s="40"/>
      <c r="G53" s="40"/>
      <c r="H53" s="40"/>
    </row>
  </sheetData>
  <sheetProtection password="CC3D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303" customWidth="1"/>
    <col min="2" max="2" width="1.7109375" style="303" customWidth="1"/>
    <col min="3" max="4" width="5.00390625" style="303" customWidth="1"/>
    <col min="5" max="5" width="11.7109375" style="303" customWidth="1"/>
    <col min="6" max="6" width="9.140625" style="303" customWidth="1"/>
    <col min="7" max="7" width="5.00390625" style="303" customWidth="1"/>
    <col min="8" max="8" width="77.8515625" style="303" customWidth="1"/>
    <col min="9" max="10" width="20.00390625" style="303" customWidth="1"/>
    <col min="11" max="11" width="1.7109375" style="303" customWidth="1"/>
  </cols>
  <sheetData>
    <row r="1" s="1" customFormat="1" ht="37.5" customHeight="1"/>
    <row r="2" spans="2:11" s="1" customFormat="1" ht="7.5" customHeight="1">
      <c r="B2" s="304"/>
      <c r="C2" s="305"/>
      <c r="D2" s="305"/>
      <c r="E2" s="305"/>
      <c r="F2" s="305"/>
      <c r="G2" s="305"/>
      <c r="H2" s="305"/>
      <c r="I2" s="305"/>
      <c r="J2" s="305"/>
      <c r="K2" s="306"/>
    </row>
    <row r="3" spans="2:11" s="17" customFormat="1" ht="45" customHeight="1">
      <c r="B3" s="307"/>
      <c r="C3" s="308" t="s">
        <v>1631</v>
      </c>
      <c r="D3" s="308"/>
      <c r="E3" s="308"/>
      <c r="F3" s="308"/>
      <c r="G3" s="308"/>
      <c r="H3" s="308"/>
      <c r="I3" s="308"/>
      <c r="J3" s="308"/>
      <c r="K3" s="309"/>
    </row>
    <row r="4" spans="2:11" s="1" customFormat="1" ht="25.5" customHeight="1">
      <c r="B4" s="310"/>
      <c r="C4" s="311" t="s">
        <v>1632</v>
      </c>
      <c r="D4" s="311"/>
      <c r="E4" s="311"/>
      <c r="F4" s="311"/>
      <c r="G4" s="311"/>
      <c r="H4" s="311"/>
      <c r="I4" s="311"/>
      <c r="J4" s="311"/>
      <c r="K4" s="312"/>
    </row>
    <row r="5" spans="2:11" s="1" customFormat="1" ht="5.25" customHeight="1">
      <c r="B5" s="310"/>
      <c r="C5" s="313"/>
      <c r="D5" s="313"/>
      <c r="E5" s="313"/>
      <c r="F5" s="313"/>
      <c r="G5" s="313"/>
      <c r="H5" s="313"/>
      <c r="I5" s="313"/>
      <c r="J5" s="313"/>
      <c r="K5" s="312"/>
    </row>
    <row r="6" spans="2:11" s="1" customFormat="1" ht="15" customHeight="1">
      <c r="B6" s="310"/>
      <c r="C6" s="314" t="s">
        <v>1633</v>
      </c>
      <c r="D6" s="314"/>
      <c r="E6" s="314"/>
      <c r="F6" s="314"/>
      <c r="G6" s="314"/>
      <c r="H6" s="314"/>
      <c r="I6" s="314"/>
      <c r="J6" s="314"/>
      <c r="K6" s="312"/>
    </row>
    <row r="7" spans="2:11" s="1" customFormat="1" ht="15" customHeight="1">
      <c r="B7" s="315"/>
      <c r="C7" s="314" t="s">
        <v>1634</v>
      </c>
      <c r="D7" s="314"/>
      <c r="E7" s="314"/>
      <c r="F7" s="314"/>
      <c r="G7" s="314"/>
      <c r="H7" s="314"/>
      <c r="I7" s="314"/>
      <c r="J7" s="314"/>
      <c r="K7" s="312"/>
    </row>
    <row r="8" spans="2:11" s="1" customFormat="1" ht="12.75" customHeight="1">
      <c r="B8" s="315"/>
      <c r="C8" s="314"/>
      <c r="D8" s="314"/>
      <c r="E8" s="314"/>
      <c r="F8" s="314"/>
      <c r="G8" s="314"/>
      <c r="H8" s="314"/>
      <c r="I8" s="314"/>
      <c r="J8" s="314"/>
      <c r="K8" s="312"/>
    </row>
    <row r="9" spans="2:11" s="1" customFormat="1" ht="15" customHeight="1">
      <c r="B9" s="315"/>
      <c r="C9" s="314" t="s">
        <v>1635</v>
      </c>
      <c r="D9" s="314"/>
      <c r="E9" s="314"/>
      <c r="F9" s="314"/>
      <c r="G9" s="314"/>
      <c r="H9" s="314"/>
      <c r="I9" s="314"/>
      <c r="J9" s="314"/>
      <c r="K9" s="312"/>
    </row>
    <row r="10" spans="2:11" s="1" customFormat="1" ht="15" customHeight="1">
      <c r="B10" s="315"/>
      <c r="C10" s="314"/>
      <c r="D10" s="314" t="s">
        <v>1636</v>
      </c>
      <c r="E10" s="314"/>
      <c r="F10" s="314"/>
      <c r="G10" s="314"/>
      <c r="H10" s="314"/>
      <c r="I10" s="314"/>
      <c r="J10" s="314"/>
      <c r="K10" s="312"/>
    </row>
    <row r="11" spans="2:11" s="1" customFormat="1" ht="15" customHeight="1">
      <c r="B11" s="315"/>
      <c r="C11" s="316"/>
      <c r="D11" s="314" t="s">
        <v>1637</v>
      </c>
      <c r="E11" s="314"/>
      <c r="F11" s="314"/>
      <c r="G11" s="314"/>
      <c r="H11" s="314"/>
      <c r="I11" s="314"/>
      <c r="J11" s="314"/>
      <c r="K11" s="312"/>
    </row>
    <row r="12" spans="2:11" s="1" customFormat="1" ht="15" customHeight="1">
      <c r="B12" s="315"/>
      <c r="C12" s="316"/>
      <c r="D12" s="314"/>
      <c r="E12" s="314"/>
      <c r="F12" s="314"/>
      <c r="G12" s="314"/>
      <c r="H12" s="314"/>
      <c r="I12" s="314"/>
      <c r="J12" s="314"/>
      <c r="K12" s="312"/>
    </row>
    <row r="13" spans="2:11" s="1" customFormat="1" ht="15" customHeight="1">
      <c r="B13" s="315"/>
      <c r="C13" s="316"/>
      <c r="D13" s="317" t="s">
        <v>1638</v>
      </c>
      <c r="E13" s="314"/>
      <c r="F13" s="314"/>
      <c r="G13" s="314"/>
      <c r="H13" s="314"/>
      <c r="I13" s="314"/>
      <c r="J13" s="314"/>
      <c r="K13" s="312"/>
    </row>
    <row r="14" spans="2:11" s="1" customFormat="1" ht="12.75" customHeight="1">
      <c r="B14" s="315"/>
      <c r="C14" s="316"/>
      <c r="D14" s="316"/>
      <c r="E14" s="316"/>
      <c r="F14" s="316"/>
      <c r="G14" s="316"/>
      <c r="H14" s="316"/>
      <c r="I14" s="316"/>
      <c r="J14" s="316"/>
      <c r="K14" s="312"/>
    </row>
    <row r="15" spans="2:11" s="1" customFormat="1" ht="15" customHeight="1">
      <c r="B15" s="315"/>
      <c r="C15" s="316"/>
      <c r="D15" s="314" t="s">
        <v>1639</v>
      </c>
      <c r="E15" s="314"/>
      <c r="F15" s="314"/>
      <c r="G15" s="314"/>
      <c r="H15" s="314"/>
      <c r="I15" s="314"/>
      <c r="J15" s="314"/>
      <c r="K15" s="312"/>
    </row>
    <row r="16" spans="2:11" s="1" customFormat="1" ht="15" customHeight="1">
      <c r="B16" s="315"/>
      <c r="C16" s="316"/>
      <c r="D16" s="314" t="s">
        <v>1640</v>
      </c>
      <c r="E16" s="314"/>
      <c r="F16" s="314"/>
      <c r="G16" s="314"/>
      <c r="H16" s="314"/>
      <c r="I16" s="314"/>
      <c r="J16" s="314"/>
      <c r="K16" s="312"/>
    </row>
    <row r="17" spans="2:11" s="1" customFormat="1" ht="15" customHeight="1">
      <c r="B17" s="315"/>
      <c r="C17" s="316"/>
      <c r="D17" s="314" t="s">
        <v>1641</v>
      </c>
      <c r="E17" s="314"/>
      <c r="F17" s="314"/>
      <c r="G17" s="314"/>
      <c r="H17" s="314"/>
      <c r="I17" s="314"/>
      <c r="J17" s="314"/>
      <c r="K17" s="312"/>
    </row>
    <row r="18" spans="2:11" s="1" customFormat="1" ht="15" customHeight="1">
      <c r="B18" s="315"/>
      <c r="C18" s="316"/>
      <c r="D18" s="316"/>
      <c r="E18" s="318" t="s">
        <v>79</v>
      </c>
      <c r="F18" s="314" t="s">
        <v>1642</v>
      </c>
      <c r="G18" s="314"/>
      <c r="H18" s="314"/>
      <c r="I18" s="314"/>
      <c r="J18" s="314"/>
      <c r="K18" s="312"/>
    </row>
    <row r="19" spans="2:11" s="1" customFormat="1" ht="15" customHeight="1">
      <c r="B19" s="315"/>
      <c r="C19" s="316"/>
      <c r="D19" s="316"/>
      <c r="E19" s="318" t="s">
        <v>1643</v>
      </c>
      <c r="F19" s="314" t="s">
        <v>1644</v>
      </c>
      <c r="G19" s="314"/>
      <c r="H19" s="314"/>
      <c r="I19" s="314"/>
      <c r="J19" s="314"/>
      <c r="K19" s="312"/>
    </row>
    <row r="20" spans="2:11" s="1" customFormat="1" ht="15" customHeight="1">
      <c r="B20" s="315"/>
      <c r="C20" s="316"/>
      <c r="D20" s="316"/>
      <c r="E20" s="318" t="s">
        <v>1645</v>
      </c>
      <c r="F20" s="314" t="s">
        <v>1646</v>
      </c>
      <c r="G20" s="314"/>
      <c r="H20" s="314"/>
      <c r="I20" s="314"/>
      <c r="J20" s="314"/>
      <c r="K20" s="312"/>
    </row>
    <row r="21" spans="2:11" s="1" customFormat="1" ht="15" customHeight="1">
      <c r="B21" s="315"/>
      <c r="C21" s="316"/>
      <c r="D21" s="316"/>
      <c r="E21" s="318" t="s">
        <v>1647</v>
      </c>
      <c r="F21" s="314" t="s">
        <v>1648</v>
      </c>
      <c r="G21" s="314"/>
      <c r="H21" s="314"/>
      <c r="I21" s="314"/>
      <c r="J21" s="314"/>
      <c r="K21" s="312"/>
    </row>
    <row r="22" spans="2:11" s="1" customFormat="1" ht="15" customHeight="1">
      <c r="B22" s="315"/>
      <c r="C22" s="316"/>
      <c r="D22" s="316"/>
      <c r="E22" s="318" t="s">
        <v>1649</v>
      </c>
      <c r="F22" s="314" t="s">
        <v>1650</v>
      </c>
      <c r="G22" s="314"/>
      <c r="H22" s="314"/>
      <c r="I22" s="314"/>
      <c r="J22" s="314"/>
      <c r="K22" s="312"/>
    </row>
    <row r="23" spans="2:11" s="1" customFormat="1" ht="15" customHeight="1">
      <c r="B23" s="315"/>
      <c r="C23" s="316"/>
      <c r="D23" s="316"/>
      <c r="E23" s="318" t="s">
        <v>1651</v>
      </c>
      <c r="F23" s="314" t="s">
        <v>1652</v>
      </c>
      <c r="G23" s="314"/>
      <c r="H23" s="314"/>
      <c r="I23" s="314"/>
      <c r="J23" s="314"/>
      <c r="K23" s="312"/>
    </row>
    <row r="24" spans="2:11" s="1" customFormat="1" ht="12.75" customHeight="1">
      <c r="B24" s="315"/>
      <c r="C24" s="316"/>
      <c r="D24" s="316"/>
      <c r="E24" s="316"/>
      <c r="F24" s="316"/>
      <c r="G24" s="316"/>
      <c r="H24" s="316"/>
      <c r="I24" s="316"/>
      <c r="J24" s="316"/>
      <c r="K24" s="312"/>
    </row>
    <row r="25" spans="2:11" s="1" customFormat="1" ht="15" customHeight="1">
      <c r="B25" s="315"/>
      <c r="C25" s="314" t="s">
        <v>1653</v>
      </c>
      <c r="D25" s="314"/>
      <c r="E25" s="314"/>
      <c r="F25" s="314"/>
      <c r="G25" s="314"/>
      <c r="H25" s="314"/>
      <c r="I25" s="314"/>
      <c r="J25" s="314"/>
      <c r="K25" s="312"/>
    </row>
    <row r="26" spans="2:11" s="1" customFormat="1" ht="15" customHeight="1">
      <c r="B26" s="315"/>
      <c r="C26" s="314" t="s">
        <v>1654</v>
      </c>
      <c r="D26" s="314"/>
      <c r="E26" s="314"/>
      <c r="F26" s="314"/>
      <c r="G26" s="314"/>
      <c r="H26" s="314"/>
      <c r="I26" s="314"/>
      <c r="J26" s="314"/>
      <c r="K26" s="312"/>
    </row>
    <row r="27" spans="2:11" s="1" customFormat="1" ht="15" customHeight="1">
      <c r="B27" s="315"/>
      <c r="C27" s="314"/>
      <c r="D27" s="314" t="s">
        <v>1655</v>
      </c>
      <c r="E27" s="314"/>
      <c r="F27" s="314"/>
      <c r="G27" s="314"/>
      <c r="H27" s="314"/>
      <c r="I27" s="314"/>
      <c r="J27" s="314"/>
      <c r="K27" s="312"/>
    </row>
    <row r="28" spans="2:11" s="1" customFormat="1" ht="15" customHeight="1">
      <c r="B28" s="315"/>
      <c r="C28" s="316"/>
      <c r="D28" s="314" t="s">
        <v>1656</v>
      </c>
      <c r="E28" s="314"/>
      <c r="F28" s="314"/>
      <c r="G28" s="314"/>
      <c r="H28" s="314"/>
      <c r="I28" s="314"/>
      <c r="J28" s="314"/>
      <c r="K28" s="312"/>
    </row>
    <row r="29" spans="2:11" s="1" customFormat="1" ht="12.75" customHeight="1">
      <c r="B29" s="315"/>
      <c r="C29" s="316"/>
      <c r="D29" s="316"/>
      <c r="E29" s="316"/>
      <c r="F29" s="316"/>
      <c r="G29" s="316"/>
      <c r="H29" s="316"/>
      <c r="I29" s="316"/>
      <c r="J29" s="316"/>
      <c r="K29" s="312"/>
    </row>
    <row r="30" spans="2:11" s="1" customFormat="1" ht="15" customHeight="1">
      <c r="B30" s="315"/>
      <c r="C30" s="316"/>
      <c r="D30" s="314" t="s">
        <v>1657</v>
      </c>
      <c r="E30" s="314"/>
      <c r="F30" s="314"/>
      <c r="G30" s="314"/>
      <c r="H30" s="314"/>
      <c r="I30" s="314"/>
      <c r="J30" s="314"/>
      <c r="K30" s="312"/>
    </row>
    <row r="31" spans="2:11" s="1" customFormat="1" ht="15" customHeight="1">
      <c r="B31" s="315"/>
      <c r="C31" s="316"/>
      <c r="D31" s="314" t="s">
        <v>1658</v>
      </c>
      <c r="E31" s="314"/>
      <c r="F31" s="314"/>
      <c r="G31" s="314"/>
      <c r="H31" s="314"/>
      <c r="I31" s="314"/>
      <c r="J31" s="314"/>
      <c r="K31" s="312"/>
    </row>
    <row r="32" spans="2:11" s="1" customFormat="1" ht="12.75" customHeight="1">
      <c r="B32" s="315"/>
      <c r="C32" s="316"/>
      <c r="D32" s="316"/>
      <c r="E32" s="316"/>
      <c r="F32" s="316"/>
      <c r="G32" s="316"/>
      <c r="H32" s="316"/>
      <c r="I32" s="316"/>
      <c r="J32" s="316"/>
      <c r="K32" s="312"/>
    </row>
    <row r="33" spans="2:11" s="1" customFormat="1" ht="15" customHeight="1">
      <c r="B33" s="315"/>
      <c r="C33" s="316"/>
      <c r="D33" s="314" t="s">
        <v>1659</v>
      </c>
      <c r="E33" s="314"/>
      <c r="F33" s="314"/>
      <c r="G33" s="314"/>
      <c r="H33" s="314"/>
      <c r="I33" s="314"/>
      <c r="J33" s="314"/>
      <c r="K33" s="312"/>
    </row>
    <row r="34" spans="2:11" s="1" customFormat="1" ht="15" customHeight="1">
      <c r="B34" s="315"/>
      <c r="C34" s="316"/>
      <c r="D34" s="314" t="s">
        <v>1660</v>
      </c>
      <c r="E34" s="314"/>
      <c r="F34" s="314"/>
      <c r="G34" s="314"/>
      <c r="H34" s="314"/>
      <c r="I34" s="314"/>
      <c r="J34" s="314"/>
      <c r="K34" s="312"/>
    </row>
    <row r="35" spans="2:11" s="1" customFormat="1" ht="15" customHeight="1">
      <c r="B35" s="315"/>
      <c r="C35" s="316"/>
      <c r="D35" s="314" t="s">
        <v>1661</v>
      </c>
      <c r="E35" s="314"/>
      <c r="F35" s="314"/>
      <c r="G35" s="314"/>
      <c r="H35" s="314"/>
      <c r="I35" s="314"/>
      <c r="J35" s="314"/>
      <c r="K35" s="312"/>
    </row>
    <row r="36" spans="2:11" s="1" customFormat="1" ht="15" customHeight="1">
      <c r="B36" s="315"/>
      <c r="C36" s="316"/>
      <c r="D36" s="314"/>
      <c r="E36" s="317" t="s">
        <v>135</v>
      </c>
      <c r="F36" s="314"/>
      <c r="G36" s="314" t="s">
        <v>1662</v>
      </c>
      <c r="H36" s="314"/>
      <c r="I36" s="314"/>
      <c r="J36" s="314"/>
      <c r="K36" s="312"/>
    </row>
    <row r="37" spans="2:11" s="1" customFormat="1" ht="30.75" customHeight="1">
      <c r="B37" s="315"/>
      <c r="C37" s="316"/>
      <c r="D37" s="314"/>
      <c r="E37" s="317" t="s">
        <v>1663</v>
      </c>
      <c r="F37" s="314"/>
      <c r="G37" s="314" t="s">
        <v>1664</v>
      </c>
      <c r="H37" s="314"/>
      <c r="I37" s="314"/>
      <c r="J37" s="314"/>
      <c r="K37" s="312"/>
    </row>
    <row r="38" spans="2:11" s="1" customFormat="1" ht="15" customHeight="1">
      <c r="B38" s="315"/>
      <c r="C38" s="316"/>
      <c r="D38" s="314"/>
      <c r="E38" s="317" t="s">
        <v>53</v>
      </c>
      <c r="F38" s="314"/>
      <c r="G38" s="314" t="s">
        <v>1665</v>
      </c>
      <c r="H38" s="314"/>
      <c r="I38" s="314"/>
      <c r="J38" s="314"/>
      <c r="K38" s="312"/>
    </row>
    <row r="39" spans="2:11" s="1" customFormat="1" ht="15" customHeight="1">
      <c r="B39" s="315"/>
      <c r="C39" s="316"/>
      <c r="D39" s="314"/>
      <c r="E39" s="317" t="s">
        <v>54</v>
      </c>
      <c r="F39" s="314"/>
      <c r="G39" s="314" t="s">
        <v>1666</v>
      </c>
      <c r="H39" s="314"/>
      <c r="I39" s="314"/>
      <c r="J39" s="314"/>
      <c r="K39" s="312"/>
    </row>
    <row r="40" spans="2:11" s="1" customFormat="1" ht="15" customHeight="1">
      <c r="B40" s="315"/>
      <c r="C40" s="316"/>
      <c r="D40" s="314"/>
      <c r="E40" s="317" t="s">
        <v>136</v>
      </c>
      <c r="F40" s="314"/>
      <c r="G40" s="314" t="s">
        <v>1667</v>
      </c>
      <c r="H40" s="314"/>
      <c r="I40" s="314"/>
      <c r="J40" s="314"/>
      <c r="K40" s="312"/>
    </row>
    <row r="41" spans="2:11" s="1" customFormat="1" ht="15" customHeight="1">
      <c r="B41" s="315"/>
      <c r="C41" s="316"/>
      <c r="D41" s="314"/>
      <c r="E41" s="317" t="s">
        <v>137</v>
      </c>
      <c r="F41" s="314"/>
      <c r="G41" s="314" t="s">
        <v>1668</v>
      </c>
      <c r="H41" s="314"/>
      <c r="I41" s="314"/>
      <c r="J41" s="314"/>
      <c r="K41" s="312"/>
    </row>
    <row r="42" spans="2:11" s="1" customFormat="1" ht="15" customHeight="1">
      <c r="B42" s="315"/>
      <c r="C42" s="316"/>
      <c r="D42" s="314"/>
      <c r="E42" s="317" t="s">
        <v>1669</v>
      </c>
      <c r="F42" s="314"/>
      <c r="G42" s="314" t="s">
        <v>1670</v>
      </c>
      <c r="H42" s="314"/>
      <c r="I42" s="314"/>
      <c r="J42" s="314"/>
      <c r="K42" s="312"/>
    </row>
    <row r="43" spans="2:11" s="1" customFormat="1" ht="15" customHeight="1">
      <c r="B43" s="315"/>
      <c r="C43" s="316"/>
      <c r="D43" s="314"/>
      <c r="E43" s="317"/>
      <c r="F43" s="314"/>
      <c r="G43" s="314" t="s">
        <v>1671</v>
      </c>
      <c r="H43" s="314"/>
      <c r="I43" s="314"/>
      <c r="J43" s="314"/>
      <c r="K43" s="312"/>
    </row>
    <row r="44" spans="2:11" s="1" customFormat="1" ht="15" customHeight="1">
      <c r="B44" s="315"/>
      <c r="C44" s="316"/>
      <c r="D44" s="314"/>
      <c r="E44" s="317" t="s">
        <v>1672</v>
      </c>
      <c r="F44" s="314"/>
      <c r="G44" s="314" t="s">
        <v>1673</v>
      </c>
      <c r="H44" s="314"/>
      <c r="I44" s="314"/>
      <c r="J44" s="314"/>
      <c r="K44" s="312"/>
    </row>
    <row r="45" spans="2:11" s="1" customFormat="1" ht="15" customHeight="1">
      <c r="B45" s="315"/>
      <c r="C45" s="316"/>
      <c r="D45" s="314"/>
      <c r="E45" s="317" t="s">
        <v>139</v>
      </c>
      <c r="F45" s="314"/>
      <c r="G45" s="314" t="s">
        <v>1674</v>
      </c>
      <c r="H45" s="314"/>
      <c r="I45" s="314"/>
      <c r="J45" s="314"/>
      <c r="K45" s="312"/>
    </row>
    <row r="46" spans="2:11" s="1" customFormat="1" ht="12.75" customHeight="1">
      <c r="B46" s="315"/>
      <c r="C46" s="316"/>
      <c r="D46" s="314"/>
      <c r="E46" s="314"/>
      <c r="F46" s="314"/>
      <c r="G46" s="314"/>
      <c r="H46" s="314"/>
      <c r="I46" s="314"/>
      <c r="J46" s="314"/>
      <c r="K46" s="312"/>
    </row>
    <row r="47" spans="2:11" s="1" customFormat="1" ht="15" customHeight="1">
      <c r="B47" s="315"/>
      <c r="C47" s="316"/>
      <c r="D47" s="314" t="s">
        <v>1675</v>
      </c>
      <c r="E47" s="314"/>
      <c r="F47" s="314"/>
      <c r="G47" s="314"/>
      <c r="H47" s="314"/>
      <c r="I47" s="314"/>
      <c r="J47" s="314"/>
      <c r="K47" s="312"/>
    </row>
    <row r="48" spans="2:11" s="1" customFormat="1" ht="15" customHeight="1">
      <c r="B48" s="315"/>
      <c r="C48" s="316"/>
      <c r="D48" s="316"/>
      <c r="E48" s="314" t="s">
        <v>1676</v>
      </c>
      <c r="F48" s="314"/>
      <c r="G48" s="314"/>
      <c r="H48" s="314"/>
      <c r="I48" s="314"/>
      <c r="J48" s="314"/>
      <c r="K48" s="312"/>
    </row>
    <row r="49" spans="2:11" s="1" customFormat="1" ht="15" customHeight="1">
      <c r="B49" s="315"/>
      <c r="C49" s="316"/>
      <c r="D49" s="316"/>
      <c r="E49" s="314" t="s">
        <v>1677</v>
      </c>
      <c r="F49" s="314"/>
      <c r="G49" s="314"/>
      <c r="H49" s="314"/>
      <c r="I49" s="314"/>
      <c r="J49" s="314"/>
      <c r="K49" s="312"/>
    </row>
    <row r="50" spans="2:11" s="1" customFormat="1" ht="15" customHeight="1">
      <c r="B50" s="315"/>
      <c r="C50" s="316"/>
      <c r="D50" s="316"/>
      <c r="E50" s="314" t="s">
        <v>1678</v>
      </c>
      <c r="F50" s="314"/>
      <c r="G50" s="314"/>
      <c r="H50" s="314"/>
      <c r="I50" s="314"/>
      <c r="J50" s="314"/>
      <c r="K50" s="312"/>
    </row>
    <row r="51" spans="2:11" s="1" customFormat="1" ht="15" customHeight="1">
      <c r="B51" s="315"/>
      <c r="C51" s="316"/>
      <c r="D51" s="314" t="s">
        <v>1679</v>
      </c>
      <c r="E51" s="314"/>
      <c r="F51" s="314"/>
      <c r="G51" s="314"/>
      <c r="H51" s="314"/>
      <c r="I51" s="314"/>
      <c r="J51" s="314"/>
      <c r="K51" s="312"/>
    </row>
    <row r="52" spans="2:11" s="1" customFormat="1" ht="25.5" customHeight="1">
      <c r="B52" s="310"/>
      <c r="C52" s="311" t="s">
        <v>1680</v>
      </c>
      <c r="D52" s="311"/>
      <c r="E52" s="311"/>
      <c r="F52" s="311"/>
      <c r="G52" s="311"/>
      <c r="H52" s="311"/>
      <c r="I52" s="311"/>
      <c r="J52" s="311"/>
      <c r="K52" s="312"/>
    </row>
    <row r="53" spans="2:11" s="1" customFormat="1" ht="5.25" customHeight="1">
      <c r="B53" s="310"/>
      <c r="C53" s="313"/>
      <c r="D53" s="313"/>
      <c r="E53" s="313"/>
      <c r="F53" s="313"/>
      <c r="G53" s="313"/>
      <c r="H53" s="313"/>
      <c r="I53" s="313"/>
      <c r="J53" s="313"/>
      <c r="K53" s="312"/>
    </row>
    <row r="54" spans="2:11" s="1" customFormat="1" ht="15" customHeight="1">
      <c r="B54" s="310"/>
      <c r="C54" s="314" t="s">
        <v>1681</v>
      </c>
      <c r="D54" s="314"/>
      <c r="E54" s="314"/>
      <c r="F54" s="314"/>
      <c r="G54" s="314"/>
      <c r="H54" s="314"/>
      <c r="I54" s="314"/>
      <c r="J54" s="314"/>
      <c r="K54" s="312"/>
    </row>
    <row r="55" spans="2:11" s="1" customFormat="1" ht="15" customHeight="1">
      <c r="B55" s="310"/>
      <c r="C55" s="314" t="s">
        <v>1682</v>
      </c>
      <c r="D55" s="314"/>
      <c r="E55" s="314"/>
      <c r="F55" s="314"/>
      <c r="G55" s="314"/>
      <c r="H55" s="314"/>
      <c r="I55" s="314"/>
      <c r="J55" s="314"/>
      <c r="K55" s="312"/>
    </row>
    <row r="56" spans="2:11" s="1" customFormat="1" ht="12.75" customHeight="1">
      <c r="B56" s="310"/>
      <c r="C56" s="314"/>
      <c r="D56" s="314"/>
      <c r="E56" s="314"/>
      <c r="F56" s="314"/>
      <c r="G56" s="314"/>
      <c r="H56" s="314"/>
      <c r="I56" s="314"/>
      <c r="J56" s="314"/>
      <c r="K56" s="312"/>
    </row>
    <row r="57" spans="2:11" s="1" customFormat="1" ht="15" customHeight="1">
      <c r="B57" s="310"/>
      <c r="C57" s="314" t="s">
        <v>1683</v>
      </c>
      <c r="D57" s="314"/>
      <c r="E57" s="314"/>
      <c r="F57" s="314"/>
      <c r="G57" s="314"/>
      <c r="H57" s="314"/>
      <c r="I57" s="314"/>
      <c r="J57" s="314"/>
      <c r="K57" s="312"/>
    </row>
    <row r="58" spans="2:11" s="1" customFormat="1" ht="15" customHeight="1">
      <c r="B58" s="310"/>
      <c r="C58" s="316"/>
      <c r="D58" s="314" t="s">
        <v>1684</v>
      </c>
      <c r="E58" s="314"/>
      <c r="F58" s="314"/>
      <c r="G58" s="314"/>
      <c r="H58" s="314"/>
      <c r="I58" s="314"/>
      <c r="J58" s="314"/>
      <c r="K58" s="312"/>
    </row>
    <row r="59" spans="2:11" s="1" customFormat="1" ht="15" customHeight="1">
      <c r="B59" s="310"/>
      <c r="C59" s="316"/>
      <c r="D59" s="314" t="s">
        <v>1685</v>
      </c>
      <c r="E59" s="314"/>
      <c r="F59" s="314"/>
      <c r="G59" s="314"/>
      <c r="H59" s="314"/>
      <c r="I59" s="314"/>
      <c r="J59" s="314"/>
      <c r="K59" s="312"/>
    </row>
    <row r="60" spans="2:11" s="1" customFormat="1" ht="15" customHeight="1">
      <c r="B60" s="310"/>
      <c r="C60" s="316"/>
      <c r="D60" s="314" t="s">
        <v>1686</v>
      </c>
      <c r="E60" s="314"/>
      <c r="F60" s="314"/>
      <c r="G60" s="314"/>
      <c r="H60" s="314"/>
      <c r="I60" s="314"/>
      <c r="J60" s="314"/>
      <c r="K60" s="312"/>
    </row>
    <row r="61" spans="2:11" s="1" customFormat="1" ht="15" customHeight="1">
      <c r="B61" s="310"/>
      <c r="C61" s="316"/>
      <c r="D61" s="314" t="s">
        <v>1687</v>
      </c>
      <c r="E61" s="314"/>
      <c r="F61" s="314"/>
      <c r="G61" s="314"/>
      <c r="H61" s="314"/>
      <c r="I61" s="314"/>
      <c r="J61" s="314"/>
      <c r="K61" s="312"/>
    </row>
    <row r="62" spans="2:11" s="1" customFormat="1" ht="15" customHeight="1">
      <c r="B62" s="310"/>
      <c r="C62" s="316"/>
      <c r="D62" s="319" t="s">
        <v>1688</v>
      </c>
      <c r="E62" s="319"/>
      <c r="F62" s="319"/>
      <c r="G62" s="319"/>
      <c r="H62" s="319"/>
      <c r="I62" s="319"/>
      <c r="J62" s="319"/>
      <c r="K62" s="312"/>
    </row>
    <row r="63" spans="2:11" s="1" customFormat="1" ht="15" customHeight="1">
      <c r="B63" s="310"/>
      <c r="C63" s="316"/>
      <c r="D63" s="314" t="s">
        <v>1689</v>
      </c>
      <c r="E63" s="314"/>
      <c r="F63" s="314"/>
      <c r="G63" s="314"/>
      <c r="H63" s="314"/>
      <c r="I63" s="314"/>
      <c r="J63" s="314"/>
      <c r="K63" s="312"/>
    </row>
    <row r="64" spans="2:11" s="1" customFormat="1" ht="12.75" customHeight="1">
      <c r="B64" s="310"/>
      <c r="C64" s="316"/>
      <c r="D64" s="316"/>
      <c r="E64" s="320"/>
      <c r="F64" s="316"/>
      <c r="G64" s="316"/>
      <c r="H64" s="316"/>
      <c r="I64" s="316"/>
      <c r="J64" s="316"/>
      <c r="K64" s="312"/>
    </row>
    <row r="65" spans="2:11" s="1" customFormat="1" ht="15" customHeight="1">
      <c r="B65" s="310"/>
      <c r="C65" s="316"/>
      <c r="D65" s="314" t="s">
        <v>1690</v>
      </c>
      <c r="E65" s="314"/>
      <c r="F65" s="314"/>
      <c r="G65" s="314"/>
      <c r="H65" s="314"/>
      <c r="I65" s="314"/>
      <c r="J65" s="314"/>
      <c r="K65" s="312"/>
    </row>
    <row r="66" spans="2:11" s="1" customFormat="1" ht="15" customHeight="1">
      <c r="B66" s="310"/>
      <c r="C66" s="316"/>
      <c r="D66" s="319" t="s">
        <v>1691</v>
      </c>
      <c r="E66" s="319"/>
      <c r="F66" s="319"/>
      <c r="G66" s="319"/>
      <c r="H66" s="319"/>
      <c r="I66" s="319"/>
      <c r="J66" s="319"/>
      <c r="K66" s="312"/>
    </row>
    <row r="67" spans="2:11" s="1" customFormat="1" ht="15" customHeight="1">
      <c r="B67" s="310"/>
      <c r="C67" s="316"/>
      <c r="D67" s="314" t="s">
        <v>1692</v>
      </c>
      <c r="E67" s="314"/>
      <c r="F67" s="314"/>
      <c r="G67" s="314"/>
      <c r="H67" s="314"/>
      <c r="I67" s="314"/>
      <c r="J67" s="314"/>
      <c r="K67" s="312"/>
    </row>
    <row r="68" spans="2:11" s="1" customFormat="1" ht="15" customHeight="1">
      <c r="B68" s="310"/>
      <c r="C68" s="316"/>
      <c r="D68" s="314" t="s">
        <v>1693</v>
      </c>
      <c r="E68" s="314"/>
      <c r="F68" s="314"/>
      <c r="G68" s="314"/>
      <c r="H68" s="314"/>
      <c r="I68" s="314"/>
      <c r="J68" s="314"/>
      <c r="K68" s="312"/>
    </row>
    <row r="69" spans="2:11" s="1" customFormat="1" ht="15" customHeight="1">
      <c r="B69" s="310"/>
      <c r="C69" s="316"/>
      <c r="D69" s="314" t="s">
        <v>1694</v>
      </c>
      <c r="E69" s="314"/>
      <c r="F69" s="314"/>
      <c r="G69" s="314"/>
      <c r="H69" s="314"/>
      <c r="I69" s="314"/>
      <c r="J69" s="314"/>
      <c r="K69" s="312"/>
    </row>
    <row r="70" spans="2:11" s="1" customFormat="1" ht="15" customHeight="1">
      <c r="B70" s="310"/>
      <c r="C70" s="316"/>
      <c r="D70" s="314" t="s">
        <v>1695</v>
      </c>
      <c r="E70" s="314"/>
      <c r="F70" s="314"/>
      <c r="G70" s="314"/>
      <c r="H70" s="314"/>
      <c r="I70" s="314"/>
      <c r="J70" s="314"/>
      <c r="K70" s="312"/>
    </row>
    <row r="71" spans="2:11" s="1" customFormat="1" ht="12.75" customHeight="1">
      <c r="B71" s="321"/>
      <c r="C71" s="322"/>
      <c r="D71" s="322"/>
      <c r="E71" s="322"/>
      <c r="F71" s="322"/>
      <c r="G71" s="322"/>
      <c r="H71" s="322"/>
      <c r="I71" s="322"/>
      <c r="J71" s="322"/>
      <c r="K71" s="323"/>
    </row>
    <row r="72" spans="2:11" s="1" customFormat="1" ht="18.75" customHeight="1">
      <c r="B72" s="324"/>
      <c r="C72" s="324"/>
      <c r="D72" s="324"/>
      <c r="E72" s="324"/>
      <c r="F72" s="324"/>
      <c r="G72" s="324"/>
      <c r="H72" s="324"/>
      <c r="I72" s="324"/>
      <c r="J72" s="324"/>
      <c r="K72" s="325"/>
    </row>
    <row r="73" spans="2:11" s="1" customFormat="1" ht="18.75" customHeight="1">
      <c r="B73" s="325"/>
      <c r="C73" s="325"/>
      <c r="D73" s="325"/>
      <c r="E73" s="325"/>
      <c r="F73" s="325"/>
      <c r="G73" s="325"/>
      <c r="H73" s="325"/>
      <c r="I73" s="325"/>
      <c r="J73" s="325"/>
      <c r="K73" s="325"/>
    </row>
    <row r="74" spans="2:11" s="1" customFormat="1" ht="7.5" customHeight="1">
      <c r="B74" s="326"/>
      <c r="C74" s="327"/>
      <c r="D74" s="327"/>
      <c r="E74" s="327"/>
      <c r="F74" s="327"/>
      <c r="G74" s="327"/>
      <c r="H74" s="327"/>
      <c r="I74" s="327"/>
      <c r="J74" s="327"/>
      <c r="K74" s="328"/>
    </row>
    <row r="75" spans="2:11" s="1" customFormat="1" ht="45" customHeight="1">
      <c r="B75" s="329"/>
      <c r="C75" s="330" t="s">
        <v>1696</v>
      </c>
      <c r="D75" s="330"/>
      <c r="E75" s="330"/>
      <c r="F75" s="330"/>
      <c r="G75" s="330"/>
      <c r="H75" s="330"/>
      <c r="I75" s="330"/>
      <c r="J75" s="330"/>
      <c r="K75" s="331"/>
    </row>
    <row r="76" spans="2:11" s="1" customFormat="1" ht="17.25" customHeight="1">
      <c r="B76" s="329"/>
      <c r="C76" s="332" t="s">
        <v>1697</v>
      </c>
      <c r="D76" s="332"/>
      <c r="E76" s="332"/>
      <c r="F76" s="332" t="s">
        <v>1698</v>
      </c>
      <c r="G76" s="333"/>
      <c r="H76" s="332" t="s">
        <v>54</v>
      </c>
      <c r="I76" s="332" t="s">
        <v>57</v>
      </c>
      <c r="J76" s="332" t="s">
        <v>1699</v>
      </c>
      <c r="K76" s="331"/>
    </row>
    <row r="77" spans="2:11" s="1" customFormat="1" ht="17.25" customHeight="1">
      <c r="B77" s="329"/>
      <c r="C77" s="334" t="s">
        <v>1700</v>
      </c>
      <c r="D77" s="334"/>
      <c r="E77" s="334"/>
      <c r="F77" s="335" t="s">
        <v>1701</v>
      </c>
      <c r="G77" s="336"/>
      <c r="H77" s="334"/>
      <c r="I77" s="334"/>
      <c r="J77" s="334" t="s">
        <v>1702</v>
      </c>
      <c r="K77" s="331"/>
    </row>
    <row r="78" spans="2:11" s="1" customFormat="1" ht="5.25" customHeight="1">
      <c r="B78" s="329"/>
      <c r="C78" s="337"/>
      <c r="D78" s="337"/>
      <c r="E78" s="337"/>
      <c r="F78" s="337"/>
      <c r="G78" s="338"/>
      <c r="H78" s="337"/>
      <c r="I78" s="337"/>
      <c r="J78" s="337"/>
      <c r="K78" s="331"/>
    </row>
    <row r="79" spans="2:11" s="1" customFormat="1" ht="15" customHeight="1">
      <c r="B79" s="329"/>
      <c r="C79" s="317" t="s">
        <v>53</v>
      </c>
      <c r="D79" s="339"/>
      <c r="E79" s="339"/>
      <c r="F79" s="340" t="s">
        <v>1703</v>
      </c>
      <c r="G79" s="341"/>
      <c r="H79" s="317" t="s">
        <v>1704</v>
      </c>
      <c r="I79" s="317" t="s">
        <v>1705</v>
      </c>
      <c r="J79" s="317">
        <v>20</v>
      </c>
      <c r="K79" s="331"/>
    </row>
    <row r="80" spans="2:11" s="1" customFormat="1" ht="15" customHeight="1">
      <c r="B80" s="329"/>
      <c r="C80" s="317" t="s">
        <v>1706</v>
      </c>
      <c r="D80" s="317"/>
      <c r="E80" s="317"/>
      <c r="F80" s="340" t="s">
        <v>1703</v>
      </c>
      <c r="G80" s="341"/>
      <c r="H80" s="317" t="s">
        <v>1707</v>
      </c>
      <c r="I80" s="317" t="s">
        <v>1705</v>
      </c>
      <c r="J80" s="317">
        <v>120</v>
      </c>
      <c r="K80" s="331"/>
    </row>
    <row r="81" spans="2:11" s="1" customFormat="1" ht="15" customHeight="1">
      <c r="B81" s="342"/>
      <c r="C81" s="317" t="s">
        <v>1708</v>
      </c>
      <c r="D81" s="317"/>
      <c r="E81" s="317"/>
      <c r="F81" s="340" t="s">
        <v>1709</v>
      </c>
      <c r="G81" s="341"/>
      <c r="H81" s="317" t="s">
        <v>1710</v>
      </c>
      <c r="I81" s="317" t="s">
        <v>1705</v>
      </c>
      <c r="J81" s="317">
        <v>50</v>
      </c>
      <c r="K81" s="331"/>
    </row>
    <row r="82" spans="2:11" s="1" customFormat="1" ht="15" customHeight="1">
      <c r="B82" s="342"/>
      <c r="C82" s="317" t="s">
        <v>1711</v>
      </c>
      <c r="D82" s="317"/>
      <c r="E82" s="317"/>
      <c r="F82" s="340" t="s">
        <v>1703</v>
      </c>
      <c r="G82" s="341"/>
      <c r="H82" s="317" t="s">
        <v>1712</v>
      </c>
      <c r="I82" s="317" t="s">
        <v>1713</v>
      </c>
      <c r="J82" s="317"/>
      <c r="K82" s="331"/>
    </row>
    <row r="83" spans="2:11" s="1" customFormat="1" ht="15" customHeight="1">
      <c r="B83" s="342"/>
      <c r="C83" s="343" t="s">
        <v>1714</v>
      </c>
      <c r="D83" s="343"/>
      <c r="E83" s="343"/>
      <c r="F83" s="344" t="s">
        <v>1709</v>
      </c>
      <c r="G83" s="343"/>
      <c r="H83" s="343" t="s">
        <v>1715</v>
      </c>
      <c r="I83" s="343" t="s">
        <v>1705</v>
      </c>
      <c r="J83" s="343">
        <v>15</v>
      </c>
      <c r="K83" s="331"/>
    </row>
    <row r="84" spans="2:11" s="1" customFormat="1" ht="15" customHeight="1">
      <c r="B84" s="342"/>
      <c r="C84" s="343" t="s">
        <v>1716</v>
      </c>
      <c r="D84" s="343"/>
      <c r="E84" s="343"/>
      <c r="F84" s="344" t="s">
        <v>1709</v>
      </c>
      <c r="G84" s="343"/>
      <c r="H84" s="343" t="s">
        <v>1717</v>
      </c>
      <c r="I84" s="343" t="s">
        <v>1705</v>
      </c>
      <c r="J84" s="343">
        <v>15</v>
      </c>
      <c r="K84" s="331"/>
    </row>
    <row r="85" spans="2:11" s="1" customFormat="1" ht="15" customHeight="1">
      <c r="B85" s="342"/>
      <c r="C85" s="343" t="s">
        <v>1718</v>
      </c>
      <c r="D85" s="343"/>
      <c r="E85" s="343"/>
      <c r="F85" s="344" t="s">
        <v>1709</v>
      </c>
      <c r="G85" s="343"/>
      <c r="H85" s="343" t="s">
        <v>1719</v>
      </c>
      <c r="I85" s="343" t="s">
        <v>1705</v>
      </c>
      <c r="J85" s="343">
        <v>20</v>
      </c>
      <c r="K85" s="331"/>
    </row>
    <row r="86" spans="2:11" s="1" customFormat="1" ht="15" customHeight="1">
      <c r="B86" s="342"/>
      <c r="C86" s="343" t="s">
        <v>1720</v>
      </c>
      <c r="D86" s="343"/>
      <c r="E86" s="343"/>
      <c r="F86" s="344" t="s">
        <v>1709</v>
      </c>
      <c r="G86" s="343"/>
      <c r="H86" s="343" t="s">
        <v>1721</v>
      </c>
      <c r="I86" s="343" t="s">
        <v>1705</v>
      </c>
      <c r="J86" s="343">
        <v>20</v>
      </c>
      <c r="K86" s="331"/>
    </row>
    <row r="87" spans="2:11" s="1" customFormat="1" ht="15" customHeight="1">
      <c r="B87" s="342"/>
      <c r="C87" s="317" t="s">
        <v>1722</v>
      </c>
      <c r="D87" s="317"/>
      <c r="E87" s="317"/>
      <c r="F87" s="340" t="s">
        <v>1709</v>
      </c>
      <c r="G87" s="341"/>
      <c r="H87" s="317" t="s">
        <v>1723</v>
      </c>
      <c r="I87" s="317" t="s">
        <v>1705</v>
      </c>
      <c r="J87" s="317">
        <v>50</v>
      </c>
      <c r="K87" s="331"/>
    </row>
    <row r="88" spans="2:11" s="1" customFormat="1" ht="15" customHeight="1">
      <c r="B88" s="342"/>
      <c r="C88" s="317" t="s">
        <v>1724</v>
      </c>
      <c r="D88" s="317"/>
      <c r="E88" s="317"/>
      <c r="F88" s="340" t="s">
        <v>1709</v>
      </c>
      <c r="G88" s="341"/>
      <c r="H88" s="317" t="s">
        <v>1725</v>
      </c>
      <c r="I88" s="317" t="s">
        <v>1705</v>
      </c>
      <c r="J88" s="317">
        <v>20</v>
      </c>
      <c r="K88" s="331"/>
    </row>
    <row r="89" spans="2:11" s="1" customFormat="1" ht="15" customHeight="1">
      <c r="B89" s="342"/>
      <c r="C89" s="317" t="s">
        <v>1726</v>
      </c>
      <c r="D89" s="317"/>
      <c r="E89" s="317"/>
      <c r="F89" s="340" t="s">
        <v>1709</v>
      </c>
      <c r="G89" s="341"/>
      <c r="H89" s="317" t="s">
        <v>1727</v>
      </c>
      <c r="I89" s="317" t="s">
        <v>1705</v>
      </c>
      <c r="J89" s="317">
        <v>20</v>
      </c>
      <c r="K89" s="331"/>
    </row>
    <row r="90" spans="2:11" s="1" customFormat="1" ht="15" customHeight="1">
      <c r="B90" s="342"/>
      <c r="C90" s="317" t="s">
        <v>1728</v>
      </c>
      <c r="D90" s="317"/>
      <c r="E90" s="317"/>
      <c r="F90" s="340" t="s">
        <v>1709</v>
      </c>
      <c r="G90" s="341"/>
      <c r="H90" s="317" t="s">
        <v>1729</v>
      </c>
      <c r="I90" s="317" t="s">
        <v>1705</v>
      </c>
      <c r="J90" s="317">
        <v>50</v>
      </c>
      <c r="K90" s="331"/>
    </row>
    <row r="91" spans="2:11" s="1" customFormat="1" ht="15" customHeight="1">
      <c r="B91" s="342"/>
      <c r="C91" s="317" t="s">
        <v>1730</v>
      </c>
      <c r="D91" s="317"/>
      <c r="E91" s="317"/>
      <c r="F91" s="340" t="s">
        <v>1709</v>
      </c>
      <c r="G91" s="341"/>
      <c r="H91" s="317" t="s">
        <v>1730</v>
      </c>
      <c r="I91" s="317" t="s">
        <v>1705</v>
      </c>
      <c r="J91" s="317">
        <v>50</v>
      </c>
      <c r="K91" s="331"/>
    </row>
    <row r="92" spans="2:11" s="1" customFormat="1" ht="15" customHeight="1">
      <c r="B92" s="342"/>
      <c r="C92" s="317" t="s">
        <v>1731</v>
      </c>
      <c r="D92" s="317"/>
      <c r="E92" s="317"/>
      <c r="F92" s="340" t="s">
        <v>1709</v>
      </c>
      <c r="G92" s="341"/>
      <c r="H92" s="317" t="s">
        <v>1732</v>
      </c>
      <c r="I92" s="317" t="s">
        <v>1705</v>
      </c>
      <c r="J92" s="317">
        <v>255</v>
      </c>
      <c r="K92" s="331"/>
    </row>
    <row r="93" spans="2:11" s="1" customFormat="1" ht="15" customHeight="1">
      <c r="B93" s="342"/>
      <c r="C93" s="317" t="s">
        <v>1733</v>
      </c>
      <c r="D93" s="317"/>
      <c r="E93" s="317"/>
      <c r="F93" s="340" t="s">
        <v>1703</v>
      </c>
      <c r="G93" s="341"/>
      <c r="H93" s="317" t="s">
        <v>1734</v>
      </c>
      <c r="I93" s="317" t="s">
        <v>1735</v>
      </c>
      <c r="J93" s="317"/>
      <c r="K93" s="331"/>
    </row>
    <row r="94" spans="2:11" s="1" customFormat="1" ht="15" customHeight="1">
      <c r="B94" s="342"/>
      <c r="C94" s="317" t="s">
        <v>1736</v>
      </c>
      <c r="D94" s="317"/>
      <c r="E94" s="317"/>
      <c r="F94" s="340" t="s">
        <v>1703</v>
      </c>
      <c r="G94" s="341"/>
      <c r="H94" s="317" t="s">
        <v>1737</v>
      </c>
      <c r="I94" s="317" t="s">
        <v>1738</v>
      </c>
      <c r="J94" s="317"/>
      <c r="K94" s="331"/>
    </row>
    <row r="95" spans="2:11" s="1" customFormat="1" ht="15" customHeight="1">
      <c r="B95" s="342"/>
      <c r="C95" s="317" t="s">
        <v>1739</v>
      </c>
      <c r="D95" s="317"/>
      <c r="E95" s="317"/>
      <c r="F95" s="340" t="s">
        <v>1703</v>
      </c>
      <c r="G95" s="341"/>
      <c r="H95" s="317" t="s">
        <v>1739</v>
      </c>
      <c r="I95" s="317" t="s">
        <v>1738</v>
      </c>
      <c r="J95" s="317"/>
      <c r="K95" s="331"/>
    </row>
    <row r="96" spans="2:11" s="1" customFormat="1" ht="15" customHeight="1">
      <c r="B96" s="342"/>
      <c r="C96" s="317" t="s">
        <v>38</v>
      </c>
      <c r="D96" s="317"/>
      <c r="E96" s="317"/>
      <c r="F96" s="340" t="s">
        <v>1703</v>
      </c>
      <c r="G96" s="341"/>
      <c r="H96" s="317" t="s">
        <v>1740</v>
      </c>
      <c r="I96" s="317" t="s">
        <v>1738</v>
      </c>
      <c r="J96" s="317"/>
      <c r="K96" s="331"/>
    </row>
    <row r="97" spans="2:11" s="1" customFormat="1" ht="15" customHeight="1">
      <c r="B97" s="342"/>
      <c r="C97" s="317" t="s">
        <v>48</v>
      </c>
      <c r="D97" s="317"/>
      <c r="E97" s="317"/>
      <c r="F97" s="340" t="s">
        <v>1703</v>
      </c>
      <c r="G97" s="341"/>
      <c r="H97" s="317" t="s">
        <v>1741</v>
      </c>
      <c r="I97" s="317" t="s">
        <v>1738</v>
      </c>
      <c r="J97" s="317"/>
      <c r="K97" s="331"/>
    </row>
    <row r="98" spans="2:11" s="1" customFormat="1" ht="15" customHeight="1">
      <c r="B98" s="345"/>
      <c r="C98" s="346"/>
      <c r="D98" s="346"/>
      <c r="E98" s="346"/>
      <c r="F98" s="346"/>
      <c r="G98" s="346"/>
      <c r="H98" s="346"/>
      <c r="I98" s="346"/>
      <c r="J98" s="346"/>
      <c r="K98" s="347"/>
    </row>
    <row r="99" spans="2:11" s="1" customFormat="1" ht="18.75" customHeight="1">
      <c r="B99" s="348"/>
      <c r="C99" s="349"/>
      <c r="D99" s="349"/>
      <c r="E99" s="349"/>
      <c r="F99" s="349"/>
      <c r="G99" s="349"/>
      <c r="H99" s="349"/>
      <c r="I99" s="349"/>
      <c r="J99" s="349"/>
      <c r="K99" s="348"/>
    </row>
    <row r="100" spans="2:11" s="1" customFormat="1" ht="18.75" customHeight="1">
      <c r="B100" s="325"/>
      <c r="C100" s="325"/>
      <c r="D100" s="325"/>
      <c r="E100" s="325"/>
      <c r="F100" s="325"/>
      <c r="G100" s="325"/>
      <c r="H100" s="325"/>
      <c r="I100" s="325"/>
      <c r="J100" s="325"/>
      <c r="K100" s="325"/>
    </row>
    <row r="101" spans="2:11" s="1" customFormat="1" ht="7.5" customHeight="1">
      <c r="B101" s="326"/>
      <c r="C101" s="327"/>
      <c r="D101" s="327"/>
      <c r="E101" s="327"/>
      <c r="F101" s="327"/>
      <c r="G101" s="327"/>
      <c r="H101" s="327"/>
      <c r="I101" s="327"/>
      <c r="J101" s="327"/>
      <c r="K101" s="328"/>
    </row>
    <row r="102" spans="2:11" s="1" customFormat="1" ht="45" customHeight="1">
      <c r="B102" s="329"/>
      <c r="C102" s="330" t="s">
        <v>1742</v>
      </c>
      <c r="D102" s="330"/>
      <c r="E102" s="330"/>
      <c r="F102" s="330"/>
      <c r="G102" s="330"/>
      <c r="H102" s="330"/>
      <c r="I102" s="330"/>
      <c r="J102" s="330"/>
      <c r="K102" s="331"/>
    </row>
    <row r="103" spans="2:11" s="1" customFormat="1" ht="17.25" customHeight="1">
      <c r="B103" s="329"/>
      <c r="C103" s="332" t="s">
        <v>1697</v>
      </c>
      <c r="D103" s="332"/>
      <c r="E103" s="332"/>
      <c r="F103" s="332" t="s">
        <v>1698</v>
      </c>
      <c r="G103" s="333"/>
      <c r="H103" s="332" t="s">
        <v>54</v>
      </c>
      <c r="I103" s="332" t="s">
        <v>57</v>
      </c>
      <c r="J103" s="332" t="s">
        <v>1699</v>
      </c>
      <c r="K103" s="331"/>
    </row>
    <row r="104" spans="2:11" s="1" customFormat="1" ht="17.25" customHeight="1">
      <c r="B104" s="329"/>
      <c r="C104" s="334" t="s">
        <v>1700</v>
      </c>
      <c r="D104" s="334"/>
      <c r="E104" s="334"/>
      <c r="F104" s="335" t="s">
        <v>1701</v>
      </c>
      <c r="G104" s="336"/>
      <c r="H104" s="334"/>
      <c r="I104" s="334"/>
      <c r="J104" s="334" t="s">
        <v>1702</v>
      </c>
      <c r="K104" s="331"/>
    </row>
    <row r="105" spans="2:11" s="1" customFormat="1" ht="5.25" customHeight="1">
      <c r="B105" s="329"/>
      <c r="C105" s="332"/>
      <c r="D105" s="332"/>
      <c r="E105" s="332"/>
      <c r="F105" s="332"/>
      <c r="G105" s="350"/>
      <c r="H105" s="332"/>
      <c r="I105" s="332"/>
      <c r="J105" s="332"/>
      <c r="K105" s="331"/>
    </row>
    <row r="106" spans="2:11" s="1" customFormat="1" ht="15" customHeight="1">
      <c r="B106" s="329"/>
      <c r="C106" s="317" t="s">
        <v>53</v>
      </c>
      <c r="D106" s="339"/>
      <c r="E106" s="339"/>
      <c r="F106" s="340" t="s">
        <v>1703</v>
      </c>
      <c r="G106" s="317"/>
      <c r="H106" s="317" t="s">
        <v>1743</v>
      </c>
      <c r="I106" s="317" t="s">
        <v>1705</v>
      </c>
      <c r="J106" s="317">
        <v>20</v>
      </c>
      <c r="K106" s="331"/>
    </row>
    <row r="107" spans="2:11" s="1" customFormat="1" ht="15" customHeight="1">
      <c r="B107" s="329"/>
      <c r="C107" s="317" t="s">
        <v>1706</v>
      </c>
      <c r="D107" s="317"/>
      <c r="E107" s="317"/>
      <c r="F107" s="340" t="s">
        <v>1703</v>
      </c>
      <c r="G107" s="317"/>
      <c r="H107" s="317" t="s">
        <v>1743</v>
      </c>
      <c r="I107" s="317" t="s">
        <v>1705</v>
      </c>
      <c r="J107" s="317">
        <v>120</v>
      </c>
      <c r="K107" s="331"/>
    </row>
    <row r="108" spans="2:11" s="1" customFormat="1" ht="15" customHeight="1">
      <c r="B108" s="342"/>
      <c r="C108" s="317" t="s">
        <v>1708</v>
      </c>
      <c r="D108" s="317"/>
      <c r="E108" s="317"/>
      <c r="F108" s="340" t="s">
        <v>1709</v>
      </c>
      <c r="G108" s="317"/>
      <c r="H108" s="317" t="s">
        <v>1743</v>
      </c>
      <c r="I108" s="317" t="s">
        <v>1705</v>
      </c>
      <c r="J108" s="317">
        <v>50</v>
      </c>
      <c r="K108" s="331"/>
    </row>
    <row r="109" spans="2:11" s="1" customFormat="1" ht="15" customHeight="1">
      <c r="B109" s="342"/>
      <c r="C109" s="317" t="s">
        <v>1711</v>
      </c>
      <c r="D109" s="317"/>
      <c r="E109" s="317"/>
      <c r="F109" s="340" t="s">
        <v>1703</v>
      </c>
      <c r="G109" s="317"/>
      <c r="H109" s="317" t="s">
        <v>1743</v>
      </c>
      <c r="I109" s="317" t="s">
        <v>1713</v>
      </c>
      <c r="J109" s="317"/>
      <c r="K109" s="331"/>
    </row>
    <row r="110" spans="2:11" s="1" customFormat="1" ht="15" customHeight="1">
      <c r="B110" s="342"/>
      <c r="C110" s="317" t="s">
        <v>1722</v>
      </c>
      <c r="D110" s="317"/>
      <c r="E110" s="317"/>
      <c r="F110" s="340" t="s">
        <v>1709</v>
      </c>
      <c r="G110" s="317"/>
      <c r="H110" s="317" t="s">
        <v>1743</v>
      </c>
      <c r="I110" s="317" t="s">
        <v>1705</v>
      </c>
      <c r="J110" s="317">
        <v>50</v>
      </c>
      <c r="K110" s="331"/>
    </row>
    <row r="111" spans="2:11" s="1" customFormat="1" ht="15" customHeight="1">
      <c r="B111" s="342"/>
      <c r="C111" s="317" t="s">
        <v>1730</v>
      </c>
      <c r="D111" s="317"/>
      <c r="E111" s="317"/>
      <c r="F111" s="340" t="s">
        <v>1709</v>
      </c>
      <c r="G111" s="317"/>
      <c r="H111" s="317" t="s">
        <v>1743</v>
      </c>
      <c r="I111" s="317" t="s">
        <v>1705</v>
      </c>
      <c r="J111" s="317">
        <v>50</v>
      </c>
      <c r="K111" s="331"/>
    </row>
    <row r="112" spans="2:11" s="1" customFormat="1" ht="15" customHeight="1">
      <c r="B112" s="342"/>
      <c r="C112" s="317" t="s">
        <v>1728</v>
      </c>
      <c r="D112" s="317"/>
      <c r="E112" s="317"/>
      <c r="F112" s="340" t="s">
        <v>1709</v>
      </c>
      <c r="G112" s="317"/>
      <c r="H112" s="317" t="s">
        <v>1743</v>
      </c>
      <c r="I112" s="317" t="s">
        <v>1705</v>
      </c>
      <c r="J112" s="317">
        <v>50</v>
      </c>
      <c r="K112" s="331"/>
    </row>
    <row r="113" spans="2:11" s="1" customFormat="1" ht="15" customHeight="1">
      <c r="B113" s="342"/>
      <c r="C113" s="317" t="s">
        <v>53</v>
      </c>
      <c r="D113" s="317"/>
      <c r="E113" s="317"/>
      <c r="F113" s="340" t="s">
        <v>1703</v>
      </c>
      <c r="G113" s="317"/>
      <c r="H113" s="317" t="s">
        <v>1744</v>
      </c>
      <c r="I113" s="317" t="s">
        <v>1705</v>
      </c>
      <c r="J113" s="317">
        <v>20</v>
      </c>
      <c r="K113" s="331"/>
    </row>
    <row r="114" spans="2:11" s="1" customFormat="1" ht="15" customHeight="1">
      <c r="B114" s="342"/>
      <c r="C114" s="317" t="s">
        <v>1745</v>
      </c>
      <c r="D114" s="317"/>
      <c r="E114" s="317"/>
      <c r="F114" s="340" t="s">
        <v>1703</v>
      </c>
      <c r="G114" s="317"/>
      <c r="H114" s="317" t="s">
        <v>1746</v>
      </c>
      <c r="I114" s="317" t="s">
        <v>1705</v>
      </c>
      <c r="J114" s="317">
        <v>120</v>
      </c>
      <c r="K114" s="331"/>
    </row>
    <row r="115" spans="2:11" s="1" customFormat="1" ht="15" customHeight="1">
      <c r="B115" s="342"/>
      <c r="C115" s="317" t="s">
        <v>38</v>
      </c>
      <c r="D115" s="317"/>
      <c r="E115" s="317"/>
      <c r="F115" s="340" t="s">
        <v>1703</v>
      </c>
      <c r="G115" s="317"/>
      <c r="H115" s="317" t="s">
        <v>1747</v>
      </c>
      <c r="I115" s="317" t="s">
        <v>1738</v>
      </c>
      <c r="J115" s="317"/>
      <c r="K115" s="331"/>
    </row>
    <row r="116" spans="2:11" s="1" customFormat="1" ht="15" customHeight="1">
      <c r="B116" s="342"/>
      <c r="C116" s="317" t="s">
        <v>48</v>
      </c>
      <c r="D116" s="317"/>
      <c r="E116" s="317"/>
      <c r="F116" s="340" t="s">
        <v>1703</v>
      </c>
      <c r="G116" s="317"/>
      <c r="H116" s="317" t="s">
        <v>1748</v>
      </c>
      <c r="I116" s="317" t="s">
        <v>1738</v>
      </c>
      <c r="J116" s="317"/>
      <c r="K116" s="331"/>
    </row>
    <row r="117" spans="2:11" s="1" customFormat="1" ht="15" customHeight="1">
      <c r="B117" s="342"/>
      <c r="C117" s="317" t="s">
        <v>57</v>
      </c>
      <c r="D117" s="317"/>
      <c r="E117" s="317"/>
      <c r="F117" s="340" t="s">
        <v>1703</v>
      </c>
      <c r="G117" s="317"/>
      <c r="H117" s="317" t="s">
        <v>1749</v>
      </c>
      <c r="I117" s="317" t="s">
        <v>1750</v>
      </c>
      <c r="J117" s="317"/>
      <c r="K117" s="331"/>
    </row>
    <row r="118" spans="2:11" s="1" customFormat="1" ht="15" customHeight="1">
      <c r="B118" s="345"/>
      <c r="C118" s="351"/>
      <c r="D118" s="351"/>
      <c r="E118" s="351"/>
      <c r="F118" s="351"/>
      <c r="G118" s="351"/>
      <c r="H118" s="351"/>
      <c r="I118" s="351"/>
      <c r="J118" s="351"/>
      <c r="K118" s="347"/>
    </row>
    <row r="119" spans="2:11" s="1" customFormat="1" ht="18.75" customHeight="1">
      <c r="B119" s="352"/>
      <c r="C119" s="353"/>
      <c r="D119" s="353"/>
      <c r="E119" s="353"/>
      <c r="F119" s="354"/>
      <c r="G119" s="353"/>
      <c r="H119" s="353"/>
      <c r="I119" s="353"/>
      <c r="J119" s="353"/>
      <c r="K119" s="352"/>
    </row>
    <row r="120" spans="2:11" s="1" customFormat="1" ht="18.75" customHeight="1">
      <c r="B120" s="325"/>
      <c r="C120" s="325"/>
      <c r="D120" s="325"/>
      <c r="E120" s="325"/>
      <c r="F120" s="325"/>
      <c r="G120" s="325"/>
      <c r="H120" s="325"/>
      <c r="I120" s="325"/>
      <c r="J120" s="325"/>
      <c r="K120" s="325"/>
    </row>
    <row r="121" spans="2:11" s="1" customFormat="1" ht="7.5" customHeight="1">
      <c r="B121" s="355"/>
      <c r="C121" s="356"/>
      <c r="D121" s="356"/>
      <c r="E121" s="356"/>
      <c r="F121" s="356"/>
      <c r="G121" s="356"/>
      <c r="H121" s="356"/>
      <c r="I121" s="356"/>
      <c r="J121" s="356"/>
      <c r="K121" s="357"/>
    </row>
    <row r="122" spans="2:11" s="1" customFormat="1" ht="45" customHeight="1">
      <c r="B122" s="358"/>
      <c r="C122" s="308" t="s">
        <v>1751</v>
      </c>
      <c r="D122" s="308"/>
      <c r="E122" s="308"/>
      <c r="F122" s="308"/>
      <c r="G122" s="308"/>
      <c r="H122" s="308"/>
      <c r="I122" s="308"/>
      <c r="J122" s="308"/>
      <c r="K122" s="359"/>
    </row>
    <row r="123" spans="2:11" s="1" customFormat="1" ht="17.25" customHeight="1">
      <c r="B123" s="360"/>
      <c r="C123" s="332" t="s">
        <v>1697</v>
      </c>
      <c r="D123" s="332"/>
      <c r="E123" s="332"/>
      <c r="F123" s="332" t="s">
        <v>1698</v>
      </c>
      <c r="G123" s="333"/>
      <c r="H123" s="332" t="s">
        <v>54</v>
      </c>
      <c r="I123" s="332" t="s">
        <v>57</v>
      </c>
      <c r="J123" s="332" t="s">
        <v>1699</v>
      </c>
      <c r="K123" s="361"/>
    </row>
    <row r="124" spans="2:11" s="1" customFormat="1" ht="17.25" customHeight="1">
      <c r="B124" s="360"/>
      <c r="C124" s="334" t="s">
        <v>1700</v>
      </c>
      <c r="D124" s="334"/>
      <c r="E124" s="334"/>
      <c r="F124" s="335" t="s">
        <v>1701</v>
      </c>
      <c r="G124" s="336"/>
      <c r="H124" s="334"/>
      <c r="I124" s="334"/>
      <c r="J124" s="334" t="s">
        <v>1702</v>
      </c>
      <c r="K124" s="361"/>
    </row>
    <row r="125" spans="2:11" s="1" customFormat="1" ht="5.25" customHeight="1">
      <c r="B125" s="362"/>
      <c r="C125" s="337"/>
      <c r="D125" s="337"/>
      <c r="E125" s="337"/>
      <c r="F125" s="337"/>
      <c r="G125" s="363"/>
      <c r="H125" s="337"/>
      <c r="I125" s="337"/>
      <c r="J125" s="337"/>
      <c r="K125" s="364"/>
    </row>
    <row r="126" spans="2:11" s="1" customFormat="1" ht="15" customHeight="1">
      <c r="B126" s="362"/>
      <c r="C126" s="317" t="s">
        <v>1706</v>
      </c>
      <c r="D126" s="339"/>
      <c r="E126" s="339"/>
      <c r="F126" s="340" t="s">
        <v>1703</v>
      </c>
      <c r="G126" s="317"/>
      <c r="H126" s="317" t="s">
        <v>1743</v>
      </c>
      <c r="I126" s="317" t="s">
        <v>1705</v>
      </c>
      <c r="J126" s="317">
        <v>120</v>
      </c>
      <c r="K126" s="365"/>
    </row>
    <row r="127" spans="2:11" s="1" customFormat="1" ht="15" customHeight="1">
      <c r="B127" s="362"/>
      <c r="C127" s="317" t="s">
        <v>1752</v>
      </c>
      <c r="D127" s="317"/>
      <c r="E127" s="317"/>
      <c r="F127" s="340" t="s">
        <v>1703</v>
      </c>
      <c r="G127" s="317"/>
      <c r="H127" s="317" t="s">
        <v>1753</v>
      </c>
      <c r="I127" s="317" t="s">
        <v>1705</v>
      </c>
      <c r="J127" s="317" t="s">
        <v>1754</v>
      </c>
      <c r="K127" s="365"/>
    </row>
    <row r="128" spans="2:11" s="1" customFormat="1" ht="15" customHeight="1">
      <c r="B128" s="362"/>
      <c r="C128" s="317" t="s">
        <v>1651</v>
      </c>
      <c r="D128" s="317"/>
      <c r="E128" s="317"/>
      <c r="F128" s="340" t="s">
        <v>1703</v>
      </c>
      <c r="G128" s="317"/>
      <c r="H128" s="317" t="s">
        <v>1755</v>
      </c>
      <c r="I128" s="317" t="s">
        <v>1705</v>
      </c>
      <c r="J128" s="317" t="s">
        <v>1754</v>
      </c>
      <c r="K128" s="365"/>
    </row>
    <row r="129" spans="2:11" s="1" customFormat="1" ht="15" customHeight="1">
      <c r="B129" s="362"/>
      <c r="C129" s="317" t="s">
        <v>1714</v>
      </c>
      <c r="D129" s="317"/>
      <c r="E129" s="317"/>
      <c r="F129" s="340" t="s">
        <v>1709</v>
      </c>
      <c r="G129" s="317"/>
      <c r="H129" s="317" t="s">
        <v>1715</v>
      </c>
      <c r="I129" s="317" t="s">
        <v>1705</v>
      </c>
      <c r="J129" s="317">
        <v>15</v>
      </c>
      <c r="K129" s="365"/>
    </row>
    <row r="130" spans="2:11" s="1" customFormat="1" ht="15" customHeight="1">
      <c r="B130" s="362"/>
      <c r="C130" s="343" t="s">
        <v>1716</v>
      </c>
      <c r="D130" s="343"/>
      <c r="E130" s="343"/>
      <c r="F130" s="344" t="s">
        <v>1709</v>
      </c>
      <c r="G130" s="343"/>
      <c r="H130" s="343" t="s">
        <v>1717</v>
      </c>
      <c r="I130" s="343" t="s">
        <v>1705</v>
      </c>
      <c r="J130" s="343">
        <v>15</v>
      </c>
      <c r="K130" s="365"/>
    </row>
    <row r="131" spans="2:11" s="1" customFormat="1" ht="15" customHeight="1">
      <c r="B131" s="362"/>
      <c r="C131" s="343" t="s">
        <v>1718</v>
      </c>
      <c r="D131" s="343"/>
      <c r="E131" s="343"/>
      <c r="F131" s="344" t="s">
        <v>1709</v>
      </c>
      <c r="G131" s="343"/>
      <c r="H131" s="343" t="s">
        <v>1719</v>
      </c>
      <c r="I131" s="343" t="s">
        <v>1705</v>
      </c>
      <c r="J131" s="343">
        <v>20</v>
      </c>
      <c r="K131" s="365"/>
    </row>
    <row r="132" spans="2:11" s="1" customFormat="1" ht="15" customHeight="1">
      <c r="B132" s="362"/>
      <c r="C132" s="343" t="s">
        <v>1720</v>
      </c>
      <c r="D132" s="343"/>
      <c r="E132" s="343"/>
      <c r="F132" s="344" t="s">
        <v>1709</v>
      </c>
      <c r="G132" s="343"/>
      <c r="H132" s="343" t="s">
        <v>1721</v>
      </c>
      <c r="I132" s="343" t="s">
        <v>1705</v>
      </c>
      <c r="J132" s="343">
        <v>20</v>
      </c>
      <c r="K132" s="365"/>
    </row>
    <row r="133" spans="2:11" s="1" customFormat="1" ht="15" customHeight="1">
      <c r="B133" s="362"/>
      <c r="C133" s="317" t="s">
        <v>1708</v>
      </c>
      <c r="D133" s="317"/>
      <c r="E133" s="317"/>
      <c r="F133" s="340" t="s">
        <v>1709</v>
      </c>
      <c r="G133" s="317"/>
      <c r="H133" s="317" t="s">
        <v>1743</v>
      </c>
      <c r="I133" s="317" t="s">
        <v>1705</v>
      </c>
      <c r="J133" s="317">
        <v>50</v>
      </c>
      <c r="K133" s="365"/>
    </row>
    <row r="134" spans="2:11" s="1" customFormat="1" ht="15" customHeight="1">
      <c r="B134" s="362"/>
      <c r="C134" s="317" t="s">
        <v>1722</v>
      </c>
      <c r="D134" s="317"/>
      <c r="E134" s="317"/>
      <c r="F134" s="340" t="s">
        <v>1709</v>
      </c>
      <c r="G134" s="317"/>
      <c r="H134" s="317" t="s">
        <v>1743</v>
      </c>
      <c r="I134" s="317" t="s">
        <v>1705</v>
      </c>
      <c r="J134" s="317">
        <v>50</v>
      </c>
      <c r="K134" s="365"/>
    </row>
    <row r="135" spans="2:11" s="1" customFormat="1" ht="15" customHeight="1">
      <c r="B135" s="362"/>
      <c r="C135" s="317" t="s">
        <v>1728</v>
      </c>
      <c r="D135" s="317"/>
      <c r="E135" s="317"/>
      <c r="F135" s="340" t="s">
        <v>1709</v>
      </c>
      <c r="G135" s="317"/>
      <c r="H135" s="317" t="s">
        <v>1743</v>
      </c>
      <c r="I135" s="317" t="s">
        <v>1705</v>
      </c>
      <c r="J135" s="317">
        <v>50</v>
      </c>
      <c r="K135" s="365"/>
    </row>
    <row r="136" spans="2:11" s="1" customFormat="1" ht="15" customHeight="1">
      <c r="B136" s="362"/>
      <c r="C136" s="317" t="s">
        <v>1730</v>
      </c>
      <c r="D136" s="317"/>
      <c r="E136" s="317"/>
      <c r="F136" s="340" t="s">
        <v>1709</v>
      </c>
      <c r="G136" s="317"/>
      <c r="H136" s="317" t="s">
        <v>1743</v>
      </c>
      <c r="I136" s="317" t="s">
        <v>1705</v>
      </c>
      <c r="J136" s="317">
        <v>50</v>
      </c>
      <c r="K136" s="365"/>
    </row>
    <row r="137" spans="2:11" s="1" customFormat="1" ht="15" customHeight="1">
      <c r="B137" s="362"/>
      <c r="C137" s="317" t="s">
        <v>1731</v>
      </c>
      <c r="D137" s="317"/>
      <c r="E137" s="317"/>
      <c r="F137" s="340" t="s">
        <v>1709</v>
      </c>
      <c r="G137" s="317"/>
      <c r="H137" s="317" t="s">
        <v>1756</v>
      </c>
      <c r="I137" s="317" t="s">
        <v>1705</v>
      </c>
      <c r="J137" s="317">
        <v>255</v>
      </c>
      <c r="K137" s="365"/>
    </row>
    <row r="138" spans="2:11" s="1" customFormat="1" ht="15" customHeight="1">
      <c r="B138" s="362"/>
      <c r="C138" s="317" t="s">
        <v>1733</v>
      </c>
      <c r="D138" s="317"/>
      <c r="E138" s="317"/>
      <c r="F138" s="340" t="s">
        <v>1703</v>
      </c>
      <c r="G138" s="317"/>
      <c r="H138" s="317" t="s">
        <v>1757</v>
      </c>
      <c r="I138" s="317" t="s">
        <v>1735</v>
      </c>
      <c r="J138" s="317"/>
      <c r="K138" s="365"/>
    </row>
    <row r="139" spans="2:11" s="1" customFormat="1" ht="15" customHeight="1">
      <c r="B139" s="362"/>
      <c r="C139" s="317" t="s">
        <v>1736</v>
      </c>
      <c r="D139" s="317"/>
      <c r="E139" s="317"/>
      <c r="F139" s="340" t="s">
        <v>1703</v>
      </c>
      <c r="G139" s="317"/>
      <c r="H139" s="317" t="s">
        <v>1758</v>
      </c>
      <c r="I139" s="317" t="s">
        <v>1738</v>
      </c>
      <c r="J139" s="317"/>
      <c r="K139" s="365"/>
    </row>
    <row r="140" spans="2:11" s="1" customFormat="1" ht="15" customHeight="1">
      <c r="B140" s="362"/>
      <c r="C140" s="317" t="s">
        <v>1739</v>
      </c>
      <c r="D140" s="317"/>
      <c r="E140" s="317"/>
      <c r="F140" s="340" t="s">
        <v>1703</v>
      </c>
      <c r="G140" s="317"/>
      <c r="H140" s="317" t="s">
        <v>1739</v>
      </c>
      <c r="I140" s="317" t="s">
        <v>1738</v>
      </c>
      <c r="J140" s="317"/>
      <c r="K140" s="365"/>
    </row>
    <row r="141" spans="2:11" s="1" customFormat="1" ht="15" customHeight="1">
      <c r="B141" s="362"/>
      <c r="C141" s="317" t="s">
        <v>38</v>
      </c>
      <c r="D141" s="317"/>
      <c r="E141" s="317"/>
      <c r="F141" s="340" t="s">
        <v>1703</v>
      </c>
      <c r="G141" s="317"/>
      <c r="H141" s="317" t="s">
        <v>1759</v>
      </c>
      <c r="I141" s="317" t="s">
        <v>1738</v>
      </c>
      <c r="J141" s="317"/>
      <c r="K141" s="365"/>
    </row>
    <row r="142" spans="2:11" s="1" customFormat="1" ht="15" customHeight="1">
      <c r="B142" s="362"/>
      <c r="C142" s="317" t="s">
        <v>1760</v>
      </c>
      <c r="D142" s="317"/>
      <c r="E142" s="317"/>
      <c r="F142" s="340" t="s">
        <v>1703</v>
      </c>
      <c r="G142" s="317"/>
      <c r="H142" s="317" t="s">
        <v>1761</v>
      </c>
      <c r="I142" s="317" t="s">
        <v>1738</v>
      </c>
      <c r="J142" s="317"/>
      <c r="K142" s="365"/>
    </row>
    <row r="143" spans="2:11" s="1" customFormat="1" ht="15" customHeight="1">
      <c r="B143" s="366"/>
      <c r="C143" s="367"/>
      <c r="D143" s="367"/>
      <c r="E143" s="367"/>
      <c r="F143" s="367"/>
      <c r="G143" s="367"/>
      <c r="H143" s="367"/>
      <c r="I143" s="367"/>
      <c r="J143" s="367"/>
      <c r="K143" s="368"/>
    </row>
    <row r="144" spans="2:11" s="1" customFormat="1" ht="18.75" customHeight="1">
      <c r="B144" s="353"/>
      <c r="C144" s="353"/>
      <c r="D144" s="353"/>
      <c r="E144" s="353"/>
      <c r="F144" s="354"/>
      <c r="G144" s="353"/>
      <c r="H144" s="353"/>
      <c r="I144" s="353"/>
      <c r="J144" s="353"/>
      <c r="K144" s="353"/>
    </row>
    <row r="145" spans="2:11" s="1" customFormat="1" ht="18.75" customHeight="1">
      <c r="B145" s="325"/>
      <c r="C145" s="325"/>
      <c r="D145" s="325"/>
      <c r="E145" s="325"/>
      <c r="F145" s="325"/>
      <c r="G145" s="325"/>
      <c r="H145" s="325"/>
      <c r="I145" s="325"/>
      <c r="J145" s="325"/>
      <c r="K145" s="325"/>
    </row>
    <row r="146" spans="2:11" s="1" customFormat="1" ht="7.5" customHeight="1">
      <c r="B146" s="326"/>
      <c r="C146" s="327"/>
      <c r="D146" s="327"/>
      <c r="E146" s="327"/>
      <c r="F146" s="327"/>
      <c r="G146" s="327"/>
      <c r="H146" s="327"/>
      <c r="I146" s="327"/>
      <c r="J146" s="327"/>
      <c r="K146" s="328"/>
    </row>
    <row r="147" spans="2:11" s="1" customFormat="1" ht="45" customHeight="1">
      <c r="B147" s="329"/>
      <c r="C147" s="330" t="s">
        <v>1762</v>
      </c>
      <c r="D147" s="330"/>
      <c r="E147" s="330"/>
      <c r="F147" s="330"/>
      <c r="G147" s="330"/>
      <c r="H147" s="330"/>
      <c r="I147" s="330"/>
      <c r="J147" s="330"/>
      <c r="K147" s="331"/>
    </row>
    <row r="148" spans="2:11" s="1" customFormat="1" ht="17.25" customHeight="1">
      <c r="B148" s="329"/>
      <c r="C148" s="332" t="s">
        <v>1697</v>
      </c>
      <c r="D148" s="332"/>
      <c r="E148" s="332"/>
      <c r="F148" s="332" t="s">
        <v>1698</v>
      </c>
      <c r="G148" s="333"/>
      <c r="H148" s="332" t="s">
        <v>54</v>
      </c>
      <c r="I148" s="332" t="s">
        <v>57</v>
      </c>
      <c r="J148" s="332" t="s">
        <v>1699</v>
      </c>
      <c r="K148" s="331"/>
    </row>
    <row r="149" spans="2:11" s="1" customFormat="1" ht="17.25" customHeight="1">
      <c r="B149" s="329"/>
      <c r="C149" s="334" t="s">
        <v>1700</v>
      </c>
      <c r="D149" s="334"/>
      <c r="E149" s="334"/>
      <c r="F149" s="335" t="s">
        <v>1701</v>
      </c>
      <c r="G149" s="336"/>
      <c r="H149" s="334"/>
      <c r="I149" s="334"/>
      <c r="J149" s="334" t="s">
        <v>1702</v>
      </c>
      <c r="K149" s="331"/>
    </row>
    <row r="150" spans="2:11" s="1" customFormat="1" ht="5.25" customHeight="1">
      <c r="B150" s="342"/>
      <c r="C150" s="337"/>
      <c r="D150" s="337"/>
      <c r="E150" s="337"/>
      <c r="F150" s="337"/>
      <c r="G150" s="338"/>
      <c r="H150" s="337"/>
      <c r="I150" s="337"/>
      <c r="J150" s="337"/>
      <c r="K150" s="365"/>
    </row>
    <row r="151" spans="2:11" s="1" customFormat="1" ht="15" customHeight="1">
      <c r="B151" s="342"/>
      <c r="C151" s="369" t="s">
        <v>1706</v>
      </c>
      <c r="D151" s="317"/>
      <c r="E151" s="317"/>
      <c r="F151" s="370" t="s">
        <v>1703</v>
      </c>
      <c r="G151" s="317"/>
      <c r="H151" s="369" t="s">
        <v>1743</v>
      </c>
      <c r="I151" s="369" t="s">
        <v>1705</v>
      </c>
      <c r="J151" s="369">
        <v>120</v>
      </c>
      <c r="K151" s="365"/>
    </row>
    <row r="152" spans="2:11" s="1" customFormat="1" ht="15" customHeight="1">
      <c r="B152" s="342"/>
      <c r="C152" s="369" t="s">
        <v>1752</v>
      </c>
      <c r="D152" s="317"/>
      <c r="E152" s="317"/>
      <c r="F152" s="370" t="s">
        <v>1703</v>
      </c>
      <c r="G152" s="317"/>
      <c r="H152" s="369" t="s">
        <v>1763</v>
      </c>
      <c r="I152" s="369" t="s">
        <v>1705</v>
      </c>
      <c r="J152" s="369" t="s">
        <v>1754</v>
      </c>
      <c r="K152" s="365"/>
    </row>
    <row r="153" spans="2:11" s="1" customFormat="1" ht="15" customHeight="1">
      <c r="B153" s="342"/>
      <c r="C153" s="369" t="s">
        <v>1651</v>
      </c>
      <c r="D153" s="317"/>
      <c r="E153" s="317"/>
      <c r="F153" s="370" t="s">
        <v>1703</v>
      </c>
      <c r="G153" s="317"/>
      <c r="H153" s="369" t="s">
        <v>1764</v>
      </c>
      <c r="I153" s="369" t="s">
        <v>1705</v>
      </c>
      <c r="J153" s="369" t="s">
        <v>1754</v>
      </c>
      <c r="K153" s="365"/>
    </row>
    <row r="154" spans="2:11" s="1" customFormat="1" ht="15" customHeight="1">
      <c r="B154" s="342"/>
      <c r="C154" s="369" t="s">
        <v>1708</v>
      </c>
      <c r="D154" s="317"/>
      <c r="E154" s="317"/>
      <c r="F154" s="370" t="s">
        <v>1709</v>
      </c>
      <c r="G154" s="317"/>
      <c r="H154" s="369" t="s">
        <v>1743</v>
      </c>
      <c r="I154" s="369" t="s">
        <v>1705</v>
      </c>
      <c r="J154" s="369">
        <v>50</v>
      </c>
      <c r="K154" s="365"/>
    </row>
    <row r="155" spans="2:11" s="1" customFormat="1" ht="15" customHeight="1">
      <c r="B155" s="342"/>
      <c r="C155" s="369" t="s">
        <v>1711</v>
      </c>
      <c r="D155" s="317"/>
      <c r="E155" s="317"/>
      <c r="F155" s="370" t="s">
        <v>1703</v>
      </c>
      <c r="G155" s="317"/>
      <c r="H155" s="369" t="s">
        <v>1743</v>
      </c>
      <c r="I155" s="369" t="s">
        <v>1713</v>
      </c>
      <c r="J155" s="369"/>
      <c r="K155" s="365"/>
    </row>
    <row r="156" spans="2:11" s="1" customFormat="1" ht="15" customHeight="1">
      <c r="B156" s="342"/>
      <c r="C156" s="369" t="s">
        <v>1722</v>
      </c>
      <c r="D156" s="317"/>
      <c r="E156" s="317"/>
      <c r="F156" s="370" t="s">
        <v>1709</v>
      </c>
      <c r="G156" s="317"/>
      <c r="H156" s="369" t="s">
        <v>1743</v>
      </c>
      <c r="I156" s="369" t="s">
        <v>1705</v>
      </c>
      <c r="J156" s="369">
        <v>50</v>
      </c>
      <c r="K156" s="365"/>
    </row>
    <row r="157" spans="2:11" s="1" customFormat="1" ht="15" customHeight="1">
      <c r="B157" s="342"/>
      <c r="C157" s="369" t="s">
        <v>1730</v>
      </c>
      <c r="D157" s="317"/>
      <c r="E157" s="317"/>
      <c r="F157" s="370" t="s">
        <v>1709</v>
      </c>
      <c r="G157" s="317"/>
      <c r="H157" s="369" t="s">
        <v>1743</v>
      </c>
      <c r="I157" s="369" t="s">
        <v>1705</v>
      </c>
      <c r="J157" s="369">
        <v>50</v>
      </c>
      <c r="K157" s="365"/>
    </row>
    <row r="158" spans="2:11" s="1" customFormat="1" ht="15" customHeight="1">
      <c r="B158" s="342"/>
      <c r="C158" s="369" t="s">
        <v>1728</v>
      </c>
      <c r="D158" s="317"/>
      <c r="E158" s="317"/>
      <c r="F158" s="370" t="s">
        <v>1709</v>
      </c>
      <c r="G158" s="317"/>
      <c r="H158" s="369" t="s">
        <v>1743</v>
      </c>
      <c r="I158" s="369" t="s">
        <v>1705</v>
      </c>
      <c r="J158" s="369">
        <v>50</v>
      </c>
      <c r="K158" s="365"/>
    </row>
    <row r="159" spans="2:11" s="1" customFormat="1" ht="15" customHeight="1">
      <c r="B159" s="342"/>
      <c r="C159" s="369" t="s">
        <v>118</v>
      </c>
      <c r="D159" s="317"/>
      <c r="E159" s="317"/>
      <c r="F159" s="370" t="s">
        <v>1703</v>
      </c>
      <c r="G159" s="317"/>
      <c r="H159" s="369" t="s">
        <v>1765</v>
      </c>
      <c r="I159" s="369" t="s">
        <v>1705</v>
      </c>
      <c r="J159" s="369" t="s">
        <v>1766</v>
      </c>
      <c r="K159" s="365"/>
    </row>
    <row r="160" spans="2:11" s="1" customFormat="1" ht="15" customHeight="1">
      <c r="B160" s="342"/>
      <c r="C160" s="369" t="s">
        <v>1767</v>
      </c>
      <c r="D160" s="317"/>
      <c r="E160" s="317"/>
      <c r="F160" s="370" t="s">
        <v>1703</v>
      </c>
      <c r="G160" s="317"/>
      <c r="H160" s="369" t="s">
        <v>1768</v>
      </c>
      <c r="I160" s="369" t="s">
        <v>1738</v>
      </c>
      <c r="J160" s="369"/>
      <c r="K160" s="365"/>
    </row>
    <row r="161" spans="2:11" s="1" customFormat="1" ht="15" customHeight="1">
      <c r="B161" s="371"/>
      <c r="C161" s="351"/>
      <c r="D161" s="351"/>
      <c r="E161" s="351"/>
      <c r="F161" s="351"/>
      <c r="G161" s="351"/>
      <c r="H161" s="351"/>
      <c r="I161" s="351"/>
      <c r="J161" s="351"/>
      <c r="K161" s="372"/>
    </row>
    <row r="162" spans="2:11" s="1" customFormat="1" ht="18.75" customHeight="1">
      <c r="B162" s="353"/>
      <c r="C162" s="363"/>
      <c r="D162" s="363"/>
      <c r="E162" s="363"/>
      <c r="F162" s="373"/>
      <c r="G162" s="363"/>
      <c r="H162" s="363"/>
      <c r="I162" s="363"/>
      <c r="J162" s="363"/>
      <c r="K162" s="353"/>
    </row>
    <row r="163" spans="2:11" s="1" customFormat="1" ht="18.75" customHeight="1">
      <c r="B163" s="325"/>
      <c r="C163" s="325"/>
      <c r="D163" s="325"/>
      <c r="E163" s="325"/>
      <c r="F163" s="325"/>
      <c r="G163" s="325"/>
      <c r="H163" s="325"/>
      <c r="I163" s="325"/>
      <c r="J163" s="325"/>
      <c r="K163" s="325"/>
    </row>
    <row r="164" spans="2:11" s="1" customFormat="1" ht="7.5" customHeight="1">
      <c r="B164" s="304"/>
      <c r="C164" s="305"/>
      <c r="D164" s="305"/>
      <c r="E164" s="305"/>
      <c r="F164" s="305"/>
      <c r="G164" s="305"/>
      <c r="H164" s="305"/>
      <c r="I164" s="305"/>
      <c r="J164" s="305"/>
      <c r="K164" s="306"/>
    </row>
    <row r="165" spans="2:11" s="1" customFormat="1" ht="45" customHeight="1">
      <c r="B165" s="307"/>
      <c r="C165" s="308" t="s">
        <v>1769</v>
      </c>
      <c r="D165" s="308"/>
      <c r="E165" s="308"/>
      <c r="F165" s="308"/>
      <c r="G165" s="308"/>
      <c r="H165" s="308"/>
      <c r="I165" s="308"/>
      <c r="J165" s="308"/>
      <c r="K165" s="309"/>
    </row>
    <row r="166" spans="2:11" s="1" customFormat="1" ht="17.25" customHeight="1">
      <c r="B166" s="307"/>
      <c r="C166" s="332" t="s">
        <v>1697</v>
      </c>
      <c r="D166" s="332"/>
      <c r="E166" s="332"/>
      <c r="F166" s="332" t="s">
        <v>1698</v>
      </c>
      <c r="G166" s="374"/>
      <c r="H166" s="375" t="s">
        <v>54</v>
      </c>
      <c r="I166" s="375" t="s">
        <v>57</v>
      </c>
      <c r="J166" s="332" t="s">
        <v>1699</v>
      </c>
      <c r="K166" s="309"/>
    </row>
    <row r="167" spans="2:11" s="1" customFormat="1" ht="17.25" customHeight="1">
      <c r="B167" s="310"/>
      <c r="C167" s="334" t="s">
        <v>1700</v>
      </c>
      <c r="D167" s="334"/>
      <c r="E167" s="334"/>
      <c r="F167" s="335" t="s">
        <v>1701</v>
      </c>
      <c r="G167" s="376"/>
      <c r="H167" s="377"/>
      <c r="I167" s="377"/>
      <c r="J167" s="334" t="s">
        <v>1702</v>
      </c>
      <c r="K167" s="312"/>
    </row>
    <row r="168" spans="2:11" s="1" customFormat="1" ht="5.25" customHeight="1">
      <c r="B168" s="342"/>
      <c r="C168" s="337"/>
      <c r="D168" s="337"/>
      <c r="E168" s="337"/>
      <c r="F168" s="337"/>
      <c r="G168" s="338"/>
      <c r="H168" s="337"/>
      <c r="I168" s="337"/>
      <c r="J168" s="337"/>
      <c r="K168" s="365"/>
    </row>
    <row r="169" spans="2:11" s="1" customFormat="1" ht="15" customHeight="1">
      <c r="B169" s="342"/>
      <c r="C169" s="317" t="s">
        <v>1706</v>
      </c>
      <c r="D169" s="317"/>
      <c r="E169" s="317"/>
      <c r="F169" s="340" t="s">
        <v>1703</v>
      </c>
      <c r="G169" s="317"/>
      <c r="H169" s="317" t="s">
        <v>1743</v>
      </c>
      <c r="I169" s="317" t="s">
        <v>1705</v>
      </c>
      <c r="J169" s="317">
        <v>120</v>
      </c>
      <c r="K169" s="365"/>
    </row>
    <row r="170" spans="2:11" s="1" customFormat="1" ht="15" customHeight="1">
      <c r="B170" s="342"/>
      <c r="C170" s="317" t="s">
        <v>1752</v>
      </c>
      <c r="D170" s="317"/>
      <c r="E170" s="317"/>
      <c r="F170" s="340" t="s">
        <v>1703</v>
      </c>
      <c r="G170" s="317"/>
      <c r="H170" s="317" t="s">
        <v>1753</v>
      </c>
      <c r="I170" s="317" t="s">
        <v>1705</v>
      </c>
      <c r="J170" s="317" t="s">
        <v>1754</v>
      </c>
      <c r="K170" s="365"/>
    </row>
    <row r="171" spans="2:11" s="1" customFormat="1" ht="15" customHeight="1">
      <c r="B171" s="342"/>
      <c r="C171" s="317" t="s">
        <v>1651</v>
      </c>
      <c r="D171" s="317"/>
      <c r="E171" s="317"/>
      <c r="F171" s="340" t="s">
        <v>1703</v>
      </c>
      <c r="G171" s="317"/>
      <c r="H171" s="317" t="s">
        <v>1770</v>
      </c>
      <c r="I171" s="317" t="s">
        <v>1705</v>
      </c>
      <c r="J171" s="317" t="s">
        <v>1754</v>
      </c>
      <c r="K171" s="365"/>
    </row>
    <row r="172" spans="2:11" s="1" customFormat="1" ht="15" customHeight="1">
      <c r="B172" s="342"/>
      <c r="C172" s="317" t="s">
        <v>1708</v>
      </c>
      <c r="D172" s="317"/>
      <c r="E172" s="317"/>
      <c r="F172" s="340" t="s">
        <v>1709</v>
      </c>
      <c r="G172" s="317"/>
      <c r="H172" s="317" t="s">
        <v>1770</v>
      </c>
      <c r="I172" s="317" t="s">
        <v>1705</v>
      </c>
      <c r="J172" s="317">
        <v>50</v>
      </c>
      <c r="K172" s="365"/>
    </row>
    <row r="173" spans="2:11" s="1" customFormat="1" ht="15" customHeight="1">
      <c r="B173" s="342"/>
      <c r="C173" s="317" t="s">
        <v>1711</v>
      </c>
      <c r="D173" s="317"/>
      <c r="E173" s="317"/>
      <c r="F173" s="340" t="s">
        <v>1703</v>
      </c>
      <c r="G173" s="317"/>
      <c r="H173" s="317" t="s">
        <v>1770</v>
      </c>
      <c r="I173" s="317" t="s">
        <v>1713</v>
      </c>
      <c r="J173" s="317"/>
      <c r="K173" s="365"/>
    </row>
    <row r="174" spans="2:11" s="1" customFormat="1" ht="15" customHeight="1">
      <c r="B174" s="342"/>
      <c r="C174" s="317" t="s">
        <v>1722</v>
      </c>
      <c r="D174" s="317"/>
      <c r="E174" s="317"/>
      <c r="F174" s="340" t="s">
        <v>1709</v>
      </c>
      <c r="G174" s="317"/>
      <c r="H174" s="317" t="s">
        <v>1770</v>
      </c>
      <c r="I174" s="317" t="s">
        <v>1705</v>
      </c>
      <c r="J174" s="317">
        <v>50</v>
      </c>
      <c r="K174" s="365"/>
    </row>
    <row r="175" spans="2:11" s="1" customFormat="1" ht="15" customHeight="1">
      <c r="B175" s="342"/>
      <c r="C175" s="317" t="s">
        <v>1730</v>
      </c>
      <c r="D175" s="317"/>
      <c r="E175" s="317"/>
      <c r="F175" s="340" t="s">
        <v>1709</v>
      </c>
      <c r="G175" s="317"/>
      <c r="H175" s="317" t="s">
        <v>1770</v>
      </c>
      <c r="I175" s="317" t="s">
        <v>1705</v>
      </c>
      <c r="J175" s="317">
        <v>50</v>
      </c>
      <c r="K175" s="365"/>
    </row>
    <row r="176" spans="2:11" s="1" customFormat="1" ht="15" customHeight="1">
      <c r="B176" s="342"/>
      <c r="C176" s="317" t="s">
        <v>1728</v>
      </c>
      <c r="D176" s="317"/>
      <c r="E176" s="317"/>
      <c r="F176" s="340" t="s">
        <v>1709</v>
      </c>
      <c r="G176" s="317"/>
      <c r="H176" s="317" t="s">
        <v>1770</v>
      </c>
      <c r="I176" s="317" t="s">
        <v>1705</v>
      </c>
      <c r="J176" s="317">
        <v>50</v>
      </c>
      <c r="K176" s="365"/>
    </row>
    <row r="177" spans="2:11" s="1" customFormat="1" ht="15" customHeight="1">
      <c r="B177" s="342"/>
      <c r="C177" s="317" t="s">
        <v>135</v>
      </c>
      <c r="D177" s="317"/>
      <c r="E177" s="317"/>
      <c r="F177" s="340" t="s">
        <v>1703</v>
      </c>
      <c r="G177" s="317"/>
      <c r="H177" s="317" t="s">
        <v>1771</v>
      </c>
      <c r="I177" s="317" t="s">
        <v>1772</v>
      </c>
      <c r="J177" s="317"/>
      <c r="K177" s="365"/>
    </row>
    <row r="178" spans="2:11" s="1" customFormat="1" ht="15" customHeight="1">
      <c r="B178" s="342"/>
      <c r="C178" s="317" t="s">
        <v>57</v>
      </c>
      <c r="D178" s="317"/>
      <c r="E178" s="317"/>
      <c r="F178" s="340" t="s">
        <v>1703</v>
      </c>
      <c r="G178" s="317"/>
      <c r="H178" s="317" t="s">
        <v>1773</v>
      </c>
      <c r="I178" s="317" t="s">
        <v>1774</v>
      </c>
      <c r="J178" s="317">
        <v>1</v>
      </c>
      <c r="K178" s="365"/>
    </row>
    <row r="179" spans="2:11" s="1" customFormat="1" ht="15" customHeight="1">
      <c r="B179" s="342"/>
      <c r="C179" s="317" t="s">
        <v>53</v>
      </c>
      <c r="D179" s="317"/>
      <c r="E179" s="317"/>
      <c r="F179" s="340" t="s">
        <v>1703</v>
      </c>
      <c r="G179" s="317"/>
      <c r="H179" s="317" t="s">
        <v>1775</v>
      </c>
      <c r="I179" s="317" t="s">
        <v>1705</v>
      </c>
      <c r="J179" s="317">
        <v>20</v>
      </c>
      <c r="K179" s="365"/>
    </row>
    <row r="180" spans="2:11" s="1" customFormat="1" ht="15" customHeight="1">
      <c r="B180" s="342"/>
      <c r="C180" s="317" t="s">
        <v>54</v>
      </c>
      <c r="D180" s="317"/>
      <c r="E180" s="317"/>
      <c r="F180" s="340" t="s">
        <v>1703</v>
      </c>
      <c r="G180" s="317"/>
      <c r="H180" s="317" t="s">
        <v>1776</v>
      </c>
      <c r="I180" s="317" t="s">
        <v>1705</v>
      </c>
      <c r="J180" s="317">
        <v>255</v>
      </c>
      <c r="K180" s="365"/>
    </row>
    <row r="181" spans="2:11" s="1" customFormat="1" ht="15" customHeight="1">
      <c r="B181" s="342"/>
      <c r="C181" s="317" t="s">
        <v>136</v>
      </c>
      <c r="D181" s="317"/>
      <c r="E181" s="317"/>
      <c r="F181" s="340" t="s">
        <v>1703</v>
      </c>
      <c r="G181" s="317"/>
      <c r="H181" s="317" t="s">
        <v>1667</v>
      </c>
      <c r="I181" s="317" t="s">
        <v>1705</v>
      </c>
      <c r="J181" s="317">
        <v>10</v>
      </c>
      <c r="K181" s="365"/>
    </row>
    <row r="182" spans="2:11" s="1" customFormat="1" ht="15" customHeight="1">
      <c r="B182" s="342"/>
      <c r="C182" s="317" t="s">
        <v>137</v>
      </c>
      <c r="D182" s="317"/>
      <c r="E182" s="317"/>
      <c r="F182" s="340" t="s">
        <v>1703</v>
      </c>
      <c r="G182" s="317"/>
      <c r="H182" s="317" t="s">
        <v>1777</v>
      </c>
      <c r="I182" s="317" t="s">
        <v>1738</v>
      </c>
      <c r="J182" s="317"/>
      <c r="K182" s="365"/>
    </row>
    <row r="183" spans="2:11" s="1" customFormat="1" ht="15" customHeight="1">
      <c r="B183" s="342"/>
      <c r="C183" s="317" t="s">
        <v>1778</v>
      </c>
      <c r="D183" s="317"/>
      <c r="E183" s="317"/>
      <c r="F183" s="340" t="s">
        <v>1703</v>
      </c>
      <c r="G183" s="317"/>
      <c r="H183" s="317" t="s">
        <v>1779</v>
      </c>
      <c r="I183" s="317" t="s">
        <v>1738</v>
      </c>
      <c r="J183" s="317"/>
      <c r="K183" s="365"/>
    </row>
    <row r="184" spans="2:11" s="1" customFormat="1" ht="15" customHeight="1">
      <c r="B184" s="342"/>
      <c r="C184" s="317" t="s">
        <v>1767</v>
      </c>
      <c r="D184" s="317"/>
      <c r="E184" s="317"/>
      <c r="F184" s="340" t="s">
        <v>1703</v>
      </c>
      <c r="G184" s="317"/>
      <c r="H184" s="317" t="s">
        <v>1780</v>
      </c>
      <c r="I184" s="317" t="s">
        <v>1738</v>
      </c>
      <c r="J184" s="317"/>
      <c r="K184" s="365"/>
    </row>
    <row r="185" spans="2:11" s="1" customFormat="1" ht="15" customHeight="1">
      <c r="B185" s="342"/>
      <c r="C185" s="317" t="s">
        <v>139</v>
      </c>
      <c r="D185" s="317"/>
      <c r="E185" s="317"/>
      <c r="F185" s="340" t="s">
        <v>1709</v>
      </c>
      <c r="G185" s="317"/>
      <c r="H185" s="317" t="s">
        <v>1781</v>
      </c>
      <c r="I185" s="317" t="s">
        <v>1705</v>
      </c>
      <c r="J185" s="317">
        <v>50</v>
      </c>
      <c r="K185" s="365"/>
    </row>
    <row r="186" spans="2:11" s="1" customFormat="1" ht="15" customHeight="1">
      <c r="B186" s="342"/>
      <c r="C186" s="317" t="s">
        <v>1782</v>
      </c>
      <c r="D186" s="317"/>
      <c r="E186" s="317"/>
      <c r="F186" s="340" t="s">
        <v>1709</v>
      </c>
      <c r="G186" s="317"/>
      <c r="H186" s="317" t="s">
        <v>1783</v>
      </c>
      <c r="I186" s="317" t="s">
        <v>1784</v>
      </c>
      <c r="J186" s="317"/>
      <c r="K186" s="365"/>
    </row>
    <row r="187" spans="2:11" s="1" customFormat="1" ht="15" customHeight="1">
      <c r="B187" s="342"/>
      <c r="C187" s="317" t="s">
        <v>1785</v>
      </c>
      <c r="D187" s="317"/>
      <c r="E187" s="317"/>
      <c r="F187" s="340" t="s">
        <v>1709</v>
      </c>
      <c r="G187" s="317"/>
      <c r="H187" s="317" t="s">
        <v>1786</v>
      </c>
      <c r="I187" s="317" t="s">
        <v>1784</v>
      </c>
      <c r="J187" s="317"/>
      <c r="K187" s="365"/>
    </row>
    <row r="188" spans="2:11" s="1" customFormat="1" ht="15" customHeight="1">
      <c r="B188" s="342"/>
      <c r="C188" s="317" t="s">
        <v>1787</v>
      </c>
      <c r="D188" s="317"/>
      <c r="E188" s="317"/>
      <c r="F188" s="340" t="s">
        <v>1709</v>
      </c>
      <c r="G188" s="317"/>
      <c r="H188" s="317" t="s">
        <v>1788</v>
      </c>
      <c r="I188" s="317" t="s">
        <v>1784</v>
      </c>
      <c r="J188" s="317"/>
      <c r="K188" s="365"/>
    </row>
    <row r="189" spans="2:11" s="1" customFormat="1" ht="15" customHeight="1">
      <c r="B189" s="342"/>
      <c r="C189" s="378" t="s">
        <v>1789</v>
      </c>
      <c r="D189" s="317"/>
      <c r="E189" s="317"/>
      <c r="F189" s="340" t="s">
        <v>1709</v>
      </c>
      <c r="G189" s="317"/>
      <c r="H189" s="317" t="s">
        <v>1790</v>
      </c>
      <c r="I189" s="317" t="s">
        <v>1791</v>
      </c>
      <c r="J189" s="379" t="s">
        <v>1792</v>
      </c>
      <c r="K189" s="365"/>
    </row>
    <row r="190" spans="2:11" s="1" customFormat="1" ht="15" customHeight="1">
      <c r="B190" s="342"/>
      <c r="C190" s="378" t="s">
        <v>42</v>
      </c>
      <c r="D190" s="317"/>
      <c r="E190" s="317"/>
      <c r="F190" s="340" t="s">
        <v>1703</v>
      </c>
      <c r="G190" s="317"/>
      <c r="H190" s="314" t="s">
        <v>1793</v>
      </c>
      <c r="I190" s="317" t="s">
        <v>1794</v>
      </c>
      <c r="J190" s="317"/>
      <c r="K190" s="365"/>
    </row>
    <row r="191" spans="2:11" s="1" customFormat="1" ht="15" customHeight="1">
      <c r="B191" s="342"/>
      <c r="C191" s="378" t="s">
        <v>1795</v>
      </c>
      <c r="D191" s="317"/>
      <c r="E191" s="317"/>
      <c r="F191" s="340" t="s">
        <v>1703</v>
      </c>
      <c r="G191" s="317"/>
      <c r="H191" s="317" t="s">
        <v>1796</v>
      </c>
      <c r="I191" s="317" t="s">
        <v>1738</v>
      </c>
      <c r="J191" s="317"/>
      <c r="K191" s="365"/>
    </row>
    <row r="192" spans="2:11" s="1" customFormat="1" ht="15" customHeight="1">
      <c r="B192" s="342"/>
      <c r="C192" s="378" t="s">
        <v>1797</v>
      </c>
      <c r="D192" s="317"/>
      <c r="E192" s="317"/>
      <c r="F192" s="340" t="s">
        <v>1703</v>
      </c>
      <c r="G192" s="317"/>
      <c r="H192" s="317" t="s">
        <v>1798</v>
      </c>
      <c r="I192" s="317" t="s">
        <v>1738</v>
      </c>
      <c r="J192" s="317"/>
      <c r="K192" s="365"/>
    </row>
    <row r="193" spans="2:11" s="1" customFormat="1" ht="15" customHeight="1">
      <c r="B193" s="342"/>
      <c r="C193" s="378" t="s">
        <v>1799</v>
      </c>
      <c r="D193" s="317"/>
      <c r="E193" s="317"/>
      <c r="F193" s="340" t="s">
        <v>1709</v>
      </c>
      <c r="G193" s="317"/>
      <c r="H193" s="317" t="s">
        <v>1800</v>
      </c>
      <c r="I193" s="317" t="s">
        <v>1738</v>
      </c>
      <c r="J193" s="317"/>
      <c r="K193" s="365"/>
    </row>
    <row r="194" spans="2:11" s="1" customFormat="1" ht="15" customHeight="1">
      <c r="B194" s="371"/>
      <c r="C194" s="380"/>
      <c r="D194" s="351"/>
      <c r="E194" s="351"/>
      <c r="F194" s="351"/>
      <c r="G194" s="351"/>
      <c r="H194" s="351"/>
      <c r="I194" s="351"/>
      <c r="J194" s="351"/>
      <c r="K194" s="372"/>
    </row>
    <row r="195" spans="2:11" s="1" customFormat="1" ht="18.75" customHeight="1">
      <c r="B195" s="353"/>
      <c r="C195" s="363"/>
      <c r="D195" s="363"/>
      <c r="E195" s="363"/>
      <c r="F195" s="373"/>
      <c r="G195" s="363"/>
      <c r="H195" s="363"/>
      <c r="I195" s="363"/>
      <c r="J195" s="363"/>
      <c r="K195" s="353"/>
    </row>
    <row r="196" spans="2:11" s="1" customFormat="1" ht="18.75" customHeight="1">
      <c r="B196" s="353"/>
      <c r="C196" s="363"/>
      <c r="D196" s="363"/>
      <c r="E196" s="363"/>
      <c r="F196" s="373"/>
      <c r="G196" s="363"/>
      <c r="H196" s="363"/>
      <c r="I196" s="363"/>
      <c r="J196" s="363"/>
      <c r="K196" s="353"/>
    </row>
    <row r="197" spans="2:11" s="1" customFormat="1" ht="18.75" customHeight="1">
      <c r="B197" s="325"/>
      <c r="C197" s="325"/>
      <c r="D197" s="325"/>
      <c r="E197" s="325"/>
      <c r="F197" s="325"/>
      <c r="G197" s="325"/>
      <c r="H197" s="325"/>
      <c r="I197" s="325"/>
      <c r="J197" s="325"/>
      <c r="K197" s="325"/>
    </row>
    <row r="198" spans="2:11" s="1" customFormat="1" ht="13.5">
      <c r="B198" s="304"/>
      <c r="C198" s="305"/>
      <c r="D198" s="305"/>
      <c r="E198" s="305"/>
      <c r="F198" s="305"/>
      <c r="G198" s="305"/>
      <c r="H198" s="305"/>
      <c r="I198" s="305"/>
      <c r="J198" s="305"/>
      <c r="K198" s="306"/>
    </row>
    <row r="199" spans="2:11" s="1" customFormat="1" ht="21">
      <c r="B199" s="307"/>
      <c r="C199" s="308" t="s">
        <v>1801</v>
      </c>
      <c r="D199" s="308"/>
      <c r="E199" s="308"/>
      <c r="F199" s="308"/>
      <c r="G199" s="308"/>
      <c r="H199" s="308"/>
      <c r="I199" s="308"/>
      <c r="J199" s="308"/>
      <c r="K199" s="309"/>
    </row>
    <row r="200" spans="2:11" s="1" customFormat="1" ht="25.5" customHeight="1">
      <c r="B200" s="307"/>
      <c r="C200" s="381" t="s">
        <v>1802</v>
      </c>
      <c r="D200" s="381"/>
      <c r="E200" s="381"/>
      <c r="F200" s="381" t="s">
        <v>1803</v>
      </c>
      <c r="G200" s="382"/>
      <c r="H200" s="381" t="s">
        <v>1804</v>
      </c>
      <c r="I200" s="381"/>
      <c r="J200" s="381"/>
      <c r="K200" s="309"/>
    </row>
    <row r="201" spans="2:11" s="1" customFormat="1" ht="5.25" customHeight="1">
      <c r="B201" s="342"/>
      <c r="C201" s="337"/>
      <c r="D201" s="337"/>
      <c r="E201" s="337"/>
      <c r="F201" s="337"/>
      <c r="G201" s="363"/>
      <c r="H201" s="337"/>
      <c r="I201" s="337"/>
      <c r="J201" s="337"/>
      <c r="K201" s="365"/>
    </row>
    <row r="202" spans="2:11" s="1" customFormat="1" ht="15" customHeight="1">
      <c r="B202" s="342"/>
      <c r="C202" s="317" t="s">
        <v>1794</v>
      </c>
      <c r="D202" s="317"/>
      <c r="E202" s="317"/>
      <c r="F202" s="340" t="s">
        <v>43</v>
      </c>
      <c r="G202" s="317"/>
      <c r="H202" s="317" t="s">
        <v>1805</v>
      </c>
      <c r="I202" s="317"/>
      <c r="J202" s="317"/>
      <c r="K202" s="365"/>
    </row>
    <row r="203" spans="2:11" s="1" customFormat="1" ht="15" customHeight="1">
      <c r="B203" s="342"/>
      <c r="C203" s="317"/>
      <c r="D203" s="317"/>
      <c r="E203" s="317"/>
      <c r="F203" s="340" t="s">
        <v>44</v>
      </c>
      <c r="G203" s="317"/>
      <c r="H203" s="317" t="s">
        <v>1806</v>
      </c>
      <c r="I203" s="317"/>
      <c r="J203" s="317"/>
      <c r="K203" s="365"/>
    </row>
    <row r="204" spans="2:11" s="1" customFormat="1" ht="15" customHeight="1">
      <c r="B204" s="342"/>
      <c r="C204" s="317"/>
      <c r="D204" s="317"/>
      <c r="E204" s="317"/>
      <c r="F204" s="340" t="s">
        <v>47</v>
      </c>
      <c r="G204" s="317"/>
      <c r="H204" s="317" t="s">
        <v>1807</v>
      </c>
      <c r="I204" s="317"/>
      <c r="J204" s="317"/>
      <c r="K204" s="365"/>
    </row>
    <row r="205" spans="2:11" s="1" customFormat="1" ht="15" customHeight="1">
      <c r="B205" s="342"/>
      <c r="C205" s="317"/>
      <c r="D205" s="317"/>
      <c r="E205" s="317"/>
      <c r="F205" s="340" t="s">
        <v>45</v>
      </c>
      <c r="G205" s="317"/>
      <c r="H205" s="317" t="s">
        <v>1808</v>
      </c>
      <c r="I205" s="317"/>
      <c r="J205" s="317"/>
      <c r="K205" s="365"/>
    </row>
    <row r="206" spans="2:11" s="1" customFormat="1" ht="15" customHeight="1">
      <c r="B206" s="342"/>
      <c r="C206" s="317"/>
      <c r="D206" s="317"/>
      <c r="E206" s="317"/>
      <c r="F206" s="340" t="s">
        <v>46</v>
      </c>
      <c r="G206" s="317"/>
      <c r="H206" s="317" t="s">
        <v>1809</v>
      </c>
      <c r="I206" s="317"/>
      <c r="J206" s="317"/>
      <c r="K206" s="365"/>
    </row>
    <row r="207" spans="2:11" s="1" customFormat="1" ht="15" customHeight="1">
      <c r="B207" s="342"/>
      <c r="C207" s="317"/>
      <c r="D207" s="317"/>
      <c r="E207" s="317"/>
      <c r="F207" s="340"/>
      <c r="G207" s="317"/>
      <c r="H207" s="317"/>
      <c r="I207" s="317"/>
      <c r="J207" s="317"/>
      <c r="K207" s="365"/>
    </row>
    <row r="208" spans="2:11" s="1" customFormat="1" ht="15" customHeight="1">
      <c r="B208" s="342"/>
      <c r="C208" s="317" t="s">
        <v>1750</v>
      </c>
      <c r="D208" s="317"/>
      <c r="E208" s="317"/>
      <c r="F208" s="340" t="s">
        <v>79</v>
      </c>
      <c r="G208" s="317"/>
      <c r="H208" s="317" t="s">
        <v>1810</v>
      </c>
      <c r="I208" s="317"/>
      <c r="J208" s="317"/>
      <c r="K208" s="365"/>
    </row>
    <row r="209" spans="2:11" s="1" customFormat="1" ht="15" customHeight="1">
      <c r="B209" s="342"/>
      <c r="C209" s="317"/>
      <c r="D209" s="317"/>
      <c r="E209" s="317"/>
      <c r="F209" s="340" t="s">
        <v>1645</v>
      </c>
      <c r="G209" s="317"/>
      <c r="H209" s="317" t="s">
        <v>1646</v>
      </c>
      <c r="I209" s="317"/>
      <c r="J209" s="317"/>
      <c r="K209" s="365"/>
    </row>
    <row r="210" spans="2:11" s="1" customFormat="1" ht="15" customHeight="1">
      <c r="B210" s="342"/>
      <c r="C210" s="317"/>
      <c r="D210" s="317"/>
      <c r="E210" s="317"/>
      <c r="F210" s="340" t="s">
        <v>1643</v>
      </c>
      <c r="G210" s="317"/>
      <c r="H210" s="317" t="s">
        <v>1811</v>
      </c>
      <c r="I210" s="317"/>
      <c r="J210" s="317"/>
      <c r="K210" s="365"/>
    </row>
    <row r="211" spans="2:11" s="1" customFormat="1" ht="15" customHeight="1">
      <c r="B211" s="383"/>
      <c r="C211" s="317"/>
      <c r="D211" s="317"/>
      <c r="E211" s="317"/>
      <c r="F211" s="340" t="s">
        <v>1647</v>
      </c>
      <c r="G211" s="378"/>
      <c r="H211" s="369" t="s">
        <v>1648</v>
      </c>
      <c r="I211" s="369"/>
      <c r="J211" s="369"/>
      <c r="K211" s="384"/>
    </row>
    <row r="212" spans="2:11" s="1" customFormat="1" ht="15" customHeight="1">
      <c r="B212" s="383"/>
      <c r="C212" s="317"/>
      <c r="D212" s="317"/>
      <c r="E212" s="317"/>
      <c r="F212" s="340" t="s">
        <v>1649</v>
      </c>
      <c r="G212" s="378"/>
      <c r="H212" s="369" t="s">
        <v>1812</v>
      </c>
      <c r="I212" s="369"/>
      <c r="J212" s="369"/>
      <c r="K212" s="384"/>
    </row>
    <row r="213" spans="2:11" s="1" customFormat="1" ht="15" customHeight="1">
      <c r="B213" s="383"/>
      <c r="C213" s="317"/>
      <c r="D213" s="317"/>
      <c r="E213" s="317"/>
      <c r="F213" s="340"/>
      <c r="G213" s="378"/>
      <c r="H213" s="369"/>
      <c r="I213" s="369"/>
      <c r="J213" s="369"/>
      <c r="K213" s="384"/>
    </row>
    <row r="214" spans="2:11" s="1" customFormat="1" ht="15" customHeight="1">
      <c r="B214" s="383"/>
      <c r="C214" s="317" t="s">
        <v>1774</v>
      </c>
      <c r="D214" s="317"/>
      <c r="E214" s="317"/>
      <c r="F214" s="340">
        <v>1</v>
      </c>
      <c r="G214" s="378"/>
      <c r="H214" s="369" t="s">
        <v>1813</v>
      </c>
      <c r="I214" s="369"/>
      <c r="J214" s="369"/>
      <c r="K214" s="384"/>
    </row>
    <row r="215" spans="2:11" s="1" customFormat="1" ht="15" customHeight="1">
      <c r="B215" s="383"/>
      <c r="C215" s="317"/>
      <c r="D215" s="317"/>
      <c r="E215" s="317"/>
      <c r="F215" s="340">
        <v>2</v>
      </c>
      <c r="G215" s="378"/>
      <c r="H215" s="369" t="s">
        <v>1814</v>
      </c>
      <c r="I215" s="369"/>
      <c r="J215" s="369"/>
      <c r="K215" s="384"/>
    </row>
    <row r="216" spans="2:11" s="1" customFormat="1" ht="15" customHeight="1">
      <c r="B216" s="383"/>
      <c r="C216" s="317"/>
      <c r="D216" s="317"/>
      <c r="E216" s="317"/>
      <c r="F216" s="340">
        <v>3</v>
      </c>
      <c r="G216" s="378"/>
      <c r="H216" s="369" t="s">
        <v>1815</v>
      </c>
      <c r="I216" s="369"/>
      <c r="J216" s="369"/>
      <c r="K216" s="384"/>
    </row>
    <row r="217" spans="2:11" s="1" customFormat="1" ht="15" customHeight="1">
      <c r="B217" s="383"/>
      <c r="C217" s="317"/>
      <c r="D217" s="317"/>
      <c r="E217" s="317"/>
      <c r="F217" s="340">
        <v>4</v>
      </c>
      <c r="G217" s="378"/>
      <c r="H217" s="369" t="s">
        <v>1816</v>
      </c>
      <c r="I217" s="369"/>
      <c r="J217" s="369"/>
      <c r="K217" s="384"/>
    </row>
    <row r="218" spans="2:11" s="1" customFormat="1" ht="12.75" customHeight="1">
      <c r="B218" s="385"/>
      <c r="C218" s="386"/>
      <c r="D218" s="386"/>
      <c r="E218" s="386"/>
      <c r="F218" s="386"/>
      <c r="G218" s="386"/>
      <c r="H218" s="386"/>
      <c r="I218" s="386"/>
      <c r="J218" s="386"/>
      <c r="K218" s="38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6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81</v>
      </c>
      <c r="AZ2" s="130" t="s">
        <v>107</v>
      </c>
      <c r="BA2" s="130" t="s">
        <v>108</v>
      </c>
      <c r="BB2" s="130" t="s">
        <v>109</v>
      </c>
      <c r="BC2" s="130" t="s">
        <v>110</v>
      </c>
      <c r="BD2" s="130" t="s">
        <v>111</v>
      </c>
    </row>
    <row r="3" spans="2:5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82</v>
      </c>
      <c r="AZ3" s="130" t="s">
        <v>112</v>
      </c>
      <c r="BA3" s="130" t="s">
        <v>113</v>
      </c>
      <c r="BB3" s="130" t="s">
        <v>109</v>
      </c>
      <c r="BC3" s="130" t="s">
        <v>110</v>
      </c>
      <c r="BD3" s="130" t="s">
        <v>111</v>
      </c>
    </row>
    <row r="4" spans="2:46" s="1" customFormat="1" ht="24.95" customHeight="1">
      <c r="B4" s="22"/>
      <c r="D4" s="133" t="s">
        <v>114</v>
      </c>
      <c r="L4" s="22"/>
      <c r="M4" s="13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5" t="s">
        <v>16</v>
      </c>
      <c r="L6" s="22"/>
    </row>
    <row r="7" spans="2:12" s="1" customFormat="1" ht="16.5" customHeight="1">
      <c r="B7" s="22"/>
      <c r="E7" s="136" t="str">
        <f>'Rekapitulace stavby'!K6</f>
        <v>Rekonstrukce kuchyně, ŠJ Brno</v>
      </c>
      <c r="F7" s="135"/>
      <c r="G7" s="135"/>
      <c r="H7" s="135"/>
      <c r="L7" s="22"/>
    </row>
    <row r="8" spans="1:31" s="2" customFormat="1" ht="12" customHeight="1">
      <c r="A8" s="40"/>
      <c r="B8" s="46"/>
      <c r="C8" s="40"/>
      <c r="D8" s="135" t="s">
        <v>115</v>
      </c>
      <c r="E8" s="40"/>
      <c r="F8" s="40"/>
      <c r="G8" s="40"/>
      <c r="H8" s="40"/>
      <c r="I8" s="40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8" t="s">
        <v>116</v>
      </c>
      <c r="F9" s="40"/>
      <c r="G9" s="40"/>
      <c r="H9" s="40"/>
      <c r="I9" s="40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5" t="s">
        <v>18</v>
      </c>
      <c r="E11" s="40"/>
      <c r="F11" s="139" t="s">
        <v>19</v>
      </c>
      <c r="G11" s="40"/>
      <c r="H11" s="40"/>
      <c r="I11" s="135" t="s">
        <v>20</v>
      </c>
      <c r="J11" s="139" t="s">
        <v>19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5" t="s">
        <v>21</v>
      </c>
      <c r="E12" s="40"/>
      <c r="F12" s="139" t="s">
        <v>22</v>
      </c>
      <c r="G12" s="40"/>
      <c r="H12" s="40"/>
      <c r="I12" s="135" t="s">
        <v>23</v>
      </c>
      <c r="J12" s="140" t="str">
        <f>'Rekapitulace stavby'!AN8</f>
        <v>26. 2. 2023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5" t="s">
        <v>25</v>
      </c>
      <c r="E14" s="40"/>
      <c r="F14" s="40"/>
      <c r="G14" s="40"/>
      <c r="H14" s="40"/>
      <c r="I14" s="135" t="s">
        <v>26</v>
      </c>
      <c r="J14" s="139" t="s">
        <v>19</v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9" t="s">
        <v>27</v>
      </c>
      <c r="F15" s="40"/>
      <c r="G15" s="40"/>
      <c r="H15" s="40"/>
      <c r="I15" s="135" t="s">
        <v>28</v>
      </c>
      <c r="J15" s="139" t="s">
        <v>19</v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5" t="s">
        <v>29</v>
      </c>
      <c r="E17" s="40"/>
      <c r="F17" s="40"/>
      <c r="G17" s="40"/>
      <c r="H17" s="40"/>
      <c r="I17" s="135" t="s">
        <v>26</v>
      </c>
      <c r="J17" s="35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9"/>
      <c r="G18" s="139"/>
      <c r="H18" s="139"/>
      <c r="I18" s="135" t="s">
        <v>28</v>
      </c>
      <c r="J18" s="35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5" t="s">
        <v>31</v>
      </c>
      <c r="E20" s="40"/>
      <c r="F20" s="40"/>
      <c r="G20" s="40"/>
      <c r="H20" s="40"/>
      <c r="I20" s="135" t="s">
        <v>26</v>
      </c>
      <c r="J20" s="139" t="s">
        <v>19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9" t="s">
        <v>32</v>
      </c>
      <c r="F21" s="40"/>
      <c r="G21" s="40"/>
      <c r="H21" s="40"/>
      <c r="I21" s="135" t="s">
        <v>28</v>
      </c>
      <c r="J21" s="139" t="s">
        <v>19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5" t="s">
        <v>34</v>
      </c>
      <c r="E23" s="40"/>
      <c r="F23" s="40"/>
      <c r="G23" s="40"/>
      <c r="H23" s="40"/>
      <c r="I23" s="135" t="s">
        <v>26</v>
      </c>
      <c r="J23" s="139" t="str">
        <f>IF('Rekapitulace stavby'!AN19="","",'Rekapitulace stavby'!AN19)</f>
        <v/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9" t="str">
        <f>IF('Rekapitulace stavby'!E20="","",'Rekapitulace stavby'!E20)</f>
        <v xml:space="preserve"> </v>
      </c>
      <c r="F24" s="40"/>
      <c r="G24" s="40"/>
      <c r="H24" s="40"/>
      <c r="I24" s="135" t="s">
        <v>28</v>
      </c>
      <c r="J24" s="139" t="str">
        <f>IF('Rekapitulace stavby'!AN20="","",'Rekapitulace stavby'!AN20)</f>
        <v/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5" t="s">
        <v>36</v>
      </c>
      <c r="E26" s="40"/>
      <c r="F26" s="40"/>
      <c r="G26" s="40"/>
      <c r="H26" s="40"/>
      <c r="I26" s="40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47.25" customHeight="1">
      <c r="A27" s="141"/>
      <c r="B27" s="142"/>
      <c r="C27" s="141"/>
      <c r="D27" s="141"/>
      <c r="E27" s="143" t="s">
        <v>37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5"/>
      <c r="E29" s="145"/>
      <c r="F29" s="145"/>
      <c r="G29" s="145"/>
      <c r="H29" s="145"/>
      <c r="I29" s="145"/>
      <c r="J29" s="145"/>
      <c r="K29" s="145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6" t="s">
        <v>38</v>
      </c>
      <c r="E30" s="40"/>
      <c r="F30" s="40"/>
      <c r="G30" s="40"/>
      <c r="H30" s="40"/>
      <c r="I30" s="40"/>
      <c r="J30" s="147">
        <f>ROUND(J92,2)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5"/>
      <c r="E31" s="145"/>
      <c r="F31" s="145"/>
      <c r="G31" s="145"/>
      <c r="H31" s="145"/>
      <c r="I31" s="145"/>
      <c r="J31" s="145"/>
      <c r="K31" s="145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8" t="s">
        <v>40</v>
      </c>
      <c r="G32" s="40"/>
      <c r="H32" s="40"/>
      <c r="I32" s="148" t="s">
        <v>39</v>
      </c>
      <c r="J32" s="148" t="s">
        <v>41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9" t="s">
        <v>42</v>
      </c>
      <c r="E33" s="135" t="s">
        <v>43</v>
      </c>
      <c r="F33" s="150">
        <f>ROUND((SUM(BE92:BE564)),2)</f>
        <v>0</v>
      </c>
      <c r="G33" s="40"/>
      <c r="H33" s="40"/>
      <c r="I33" s="151">
        <v>0.21</v>
      </c>
      <c r="J33" s="150">
        <f>ROUND(((SUM(BE92:BE564))*I33),2)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5" t="s">
        <v>44</v>
      </c>
      <c r="F34" s="150">
        <f>ROUND((SUM(BF92:BF564)),2)</f>
        <v>0</v>
      </c>
      <c r="G34" s="40"/>
      <c r="H34" s="40"/>
      <c r="I34" s="151">
        <v>0.15</v>
      </c>
      <c r="J34" s="150">
        <f>ROUND(((SUM(BF92:BF564))*I34),2)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5" t="s">
        <v>45</v>
      </c>
      <c r="F35" s="150">
        <f>ROUND((SUM(BG92:BG564)),2)</f>
        <v>0</v>
      </c>
      <c r="G35" s="40"/>
      <c r="H35" s="40"/>
      <c r="I35" s="151">
        <v>0.21</v>
      </c>
      <c r="J35" s="150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5" t="s">
        <v>46</v>
      </c>
      <c r="F36" s="150">
        <f>ROUND((SUM(BH92:BH564)),2)</f>
        <v>0</v>
      </c>
      <c r="G36" s="40"/>
      <c r="H36" s="40"/>
      <c r="I36" s="151">
        <v>0.15</v>
      </c>
      <c r="J36" s="150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5" t="s">
        <v>47</v>
      </c>
      <c r="F37" s="150">
        <f>ROUND((SUM(BI92:BI564)),2)</f>
        <v>0</v>
      </c>
      <c r="G37" s="40"/>
      <c r="H37" s="40"/>
      <c r="I37" s="151">
        <v>0</v>
      </c>
      <c r="J37" s="150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2"/>
      <c r="D39" s="153" t="s">
        <v>48</v>
      </c>
      <c r="E39" s="154"/>
      <c r="F39" s="154"/>
      <c r="G39" s="155" t="s">
        <v>49</v>
      </c>
      <c r="H39" s="156" t="s">
        <v>50</v>
      </c>
      <c r="I39" s="154"/>
      <c r="J39" s="157">
        <f>SUM(J30:J37)</f>
        <v>0</v>
      </c>
      <c r="K39" s="158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117</v>
      </c>
      <c r="D45" s="42"/>
      <c r="E45" s="42"/>
      <c r="F45" s="42"/>
      <c r="G45" s="42"/>
      <c r="H45" s="42"/>
      <c r="I45" s="42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3" t="str">
        <f>E7</f>
        <v>Rekonstrukce kuchyně, ŠJ Brno</v>
      </c>
      <c r="F48" s="34"/>
      <c r="G48" s="34"/>
      <c r="H48" s="34"/>
      <c r="I48" s="42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115</v>
      </c>
      <c r="D49" s="42"/>
      <c r="E49" s="42"/>
      <c r="F49" s="42"/>
      <c r="G49" s="42"/>
      <c r="H49" s="42"/>
      <c r="I49" s="42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01 - Stavební část</v>
      </c>
      <c r="F50" s="42"/>
      <c r="G50" s="42"/>
      <c r="H50" s="42"/>
      <c r="I50" s="42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Úvoz 55</v>
      </c>
      <c r="G52" s="42"/>
      <c r="H52" s="42"/>
      <c r="I52" s="34" t="s">
        <v>23</v>
      </c>
      <c r="J52" s="74" t="str">
        <f>IF(J12="","",J12)</f>
        <v>26. 2. 2023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Staturní město Brno, MČ Brno - Střed</v>
      </c>
      <c r="G54" s="42"/>
      <c r="H54" s="42"/>
      <c r="I54" s="34" t="s">
        <v>31</v>
      </c>
      <c r="J54" s="38" t="str">
        <f>E21</f>
        <v xml:space="preserve">MP technik 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 xml:space="preserve"> 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4" t="s">
        <v>118</v>
      </c>
      <c r="D57" s="165"/>
      <c r="E57" s="165"/>
      <c r="F57" s="165"/>
      <c r="G57" s="165"/>
      <c r="H57" s="165"/>
      <c r="I57" s="165"/>
      <c r="J57" s="166" t="s">
        <v>119</v>
      </c>
      <c r="K57" s="165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7" t="s">
        <v>70</v>
      </c>
      <c r="D59" s="42"/>
      <c r="E59" s="42"/>
      <c r="F59" s="42"/>
      <c r="G59" s="42"/>
      <c r="H59" s="42"/>
      <c r="I59" s="42"/>
      <c r="J59" s="104">
        <f>J92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120</v>
      </c>
    </row>
    <row r="60" spans="1:31" s="9" customFormat="1" ht="24.95" customHeight="1">
      <c r="A60" s="9"/>
      <c r="B60" s="168"/>
      <c r="C60" s="169"/>
      <c r="D60" s="170" t="s">
        <v>121</v>
      </c>
      <c r="E60" s="171"/>
      <c r="F60" s="171"/>
      <c r="G60" s="171"/>
      <c r="H60" s="171"/>
      <c r="I60" s="171"/>
      <c r="J60" s="172">
        <f>J93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122</v>
      </c>
      <c r="E61" s="177"/>
      <c r="F61" s="177"/>
      <c r="G61" s="177"/>
      <c r="H61" s="177"/>
      <c r="I61" s="177"/>
      <c r="J61" s="178">
        <f>J94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123</v>
      </c>
      <c r="E62" s="177"/>
      <c r="F62" s="177"/>
      <c r="G62" s="177"/>
      <c r="H62" s="177"/>
      <c r="I62" s="177"/>
      <c r="J62" s="178">
        <f>J165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124</v>
      </c>
      <c r="E63" s="177"/>
      <c r="F63" s="177"/>
      <c r="G63" s="177"/>
      <c r="H63" s="177"/>
      <c r="I63" s="177"/>
      <c r="J63" s="178">
        <f>J235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125</v>
      </c>
      <c r="E64" s="177"/>
      <c r="F64" s="177"/>
      <c r="G64" s="177"/>
      <c r="H64" s="177"/>
      <c r="I64" s="177"/>
      <c r="J64" s="178">
        <f>J245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68"/>
      <c r="C65" s="169"/>
      <c r="D65" s="170" t="s">
        <v>126</v>
      </c>
      <c r="E65" s="171"/>
      <c r="F65" s="171"/>
      <c r="G65" s="171"/>
      <c r="H65" s="171"/>
      <c r="I65" s="171"/>
      <c r="J65" s="172">
        <f>J248</f>
        <v>0</v>
      </c>
      <c r="K65" s="169"/>
      <c r="L65" s="173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74"/>
      <c r="C66" s="175"/>
      <c r="D66" s="176" t="s">
        <v>127</v>
      </c>
      <c r="E66" s="177"/>
      <c r="F66" s="177"/>
      <c r="G66" s="177"/>
      <c r="H66" s="177"/>
      <c r="I66" s="177"/>
      <c r="J66" s="178">
        <f>J249</f>
        <v>0</v>
      </c>
      <c r="K66" s="175"/>
      <c r="L66" s="17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4"/>
      <c r="C67" s="175"/>
      <c r="D67" s="176" t="s">
        <v>128</v>
      </c>
      <c r="E67" s="177"/>
      <c r="F67" s="177"/>
      <c r="G67" s="177"/>
      <c r="H67" s="177"/>
      <c r="I67" s="177"/>
      <c r="J67" s="178">
        <f>J332</f>
        <v>0</v>
      </c>
      <c r="K67" s="175"/>
      <c r="L67" s="17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4"/>
      <c r="C68" s="175"/>
      <c r="D68" s="176" t="s">
        <v>129</v>
      </c>
      <c r="E68" s="177"/>
      <c r="F68" s="177"/>
      <c r="G68" s="177"/>
      <c r="H68" s="177"/>
      <c r="I68" s="177"/>
      <c r="J68" s="178">
        <f>J347</f>
        <v>0</v>
      </c>
      <c r="K68" s="175"/>
      <c r="L68" s="17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4"/>
      <c r="C69" s="175"/>
      <c r="D69" s="176" t="s">
        <v>130</v>
      </c>
      <c r="E69" s="177"/>
      <c r="F69" s="177"/>
      <c r="G69" s="177"/>
      <c r="H69" s="177"/>
      <c r="I69" s="177"/>
      <c r="J69" s="178">
        <f>J434</f>
        <v>0</v>
      </c>
      <c r="K69" s="175"/>
      <c r="L69" s="17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4"/>
      <c r="C70" s="175"/>
      <c r="D70" s="176" t="s">
        <v>131</v>
      </c>
      <c r="E70" s="177"/>
      <c r="F70" s="177"/>
      <c r="G70" s="177"/>
      <c r="H70" s="177"/>
      <c r="I70" s="177"/>
      <c r="J70" s="178">
        <f>J523</f>
        <v>0</v>
      </c>
      <c r="K70" s="175"/>
      <c r="L70" s="17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4"/>
      <c r="C71" s="175"/>
      <c r="D71" s="176" t="s">
        <v>132</v>
      </c>
      <c r="E71" s="177"/>
      <c r="F71" s="177"/>
      <c r="G71" s="177"/>
      <c r="H71" s="177"/>
      <c r="I71" s="177"/>
      <c r="J71" s="178">
        <f>J534</f>
        <v>0</v>
      </c>
      <c r="K71" s="175"/>
      <c r="L71" s="17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4"/>
      <c r="C72" s="175"/>
      <c r="D72" s="176" t="s">
        <v>133</v>
      </c>
      <c r="E72" s="177"/>
      <c r="F72" s="177"/>
      <c r="G72" s="177"/>
      <c r="H72" s="177"/>
      <c r="I72" s="177"/>
      <c r="J72" s="178">
        <f>J554</f>
        <v>0</v>
      </c>
      <c r="K72" s="175"/>
      <c r="L72" s="17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2" customFormat="1" ht="21.8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13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8" spans="1:31" s="2" customFormat="1" ht="6.95" customHeight="1">
      <c r="A78" s="40"/>
      <c r="B78" s="63"/>
      <c r="C78" s="64"/>
      <c r="D78" s="64"/>
      <c r="E78" s="64"/>
      <c r="F78" s="64"/>
      <c r="G78" s="64"/>
      <c r="H78" s="64"/>
      <c r="I78" s="64"/>
      <c r="J78" s="64"/>
      <c r="K78" s="64"/>
      <c r="L78" s="13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24.95" customHeight="1">
      <c r="A79" s="40"/>
      <c r="B79" s="41"/>
      <c r="C79" s="25" t="s">
        <v>134</v>
      </c>
      <c r="D79" s="42"/>
      <c r="E79" s="42"/>
      <c r="F79" s="42"/>
      <c r="G79" s="42"/>
      <c r="H79" s="42"/>
      <c r="I79" s="42"/>
      <c r="J79" s="42"/>
      <c r="K79" s="42"/>
      <c r="L79" s="13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16</v>
      </c>
      <c r="D81" s="42"/>
      <c r="E81" s="42"/>
      <c r="F81" s="42"/>
      <c r="G81" s="42"/>
      <c r="H81" s="42"/>
      <c r="I81" s="42"/>
      <c r="J81" s="42"/>
      <c r="K81" s="42"/>
      <c r="L81" s="13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6.5" customHeight="1">
      <c r="A82" s="40"/>
      <c r="B82" s="41"/>
      <c r="C82" s="42"/>
      <c r="D82" s="42"/>
      <c r="E82" s="163" t="str">
        <f>E7</f>
        <v>Rekonstrukce kuchyně, ŠJ Brno</v>
      </c>
      <c r="F82" s="34"/>
      <c r="G82" s="34"/>
      <c r="H82" s="34"/>
      <c r="I82" s="42"/>
      <c r="J82" s="42"/>
      <c r="K82" s="42"/>
      <c r="L82" s="13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115</v>
      </c>
      <c r="D83" s="42"/>
      <c r="E83" s="42"/>
      <c r="F83" s="42"/>
      <c r="G83" s="42"/>
      <c r="H83" s="42"/>
      <c r="I83" s="42"/>
      <c r="J83" s="42"/>
      <c r="K83" s="42"/>
      <c r="L83" s="13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71" t="str">
        <f>E9</f>
        <v>01 - Stavební část</v>
      </c>
      <c r="F84" s="42"/>
      <c r="G84" s="42"/>
      <c r="H84" s="42"/>
      <c r="I84" s="42"/>
      <c r="J84" s="42"/>
      <c r="K84" s="42"/>
      <c r="L84" s="13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3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21</v>
      </c>
      <c r="D86" s="42"/>
      <c r="E86" s="42"/>
      <c r="F86" s="29" t="str">
        <f>F12</f>
        <v>Úvoz 55</v>
      </c>
      <c r="G86" s="42"/>
      <c r="H86" s="42"/>
      <c r="I86" s="34" t="s">
        <v>23</v>
      </c>
      <c r="J86" s="74" t="str">
        <f>IF(J12="","",J12)</f>
        <v>26. 2. 2023</v>
      </c>
      <c r="K86" s="42"/>
      <c r="L86" s="13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3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5.15" customHeight="1">
      <c r="A88" s="40"/>
      <c r="B88" s="41"/>
      <c r="C88" s="34" t="s">
        <v>25</v>
      </c>
      <c r="D88" s="42"/>
      <c r="E88" s="42"/>
      <c r="F88" s="29" t="str">
        <f>E15</f>
        <v>Staturní město Brno, MČ Brno - Střed</v>
      </c>
      <c r="G88" s="42"/>
      <c r="H88" s="42"/>
      <c r="I88" s="34" t="s">
        <v>31</v>
      </c>
      <c r="J88" s="38" t="str">
        <f>E21</f>
        <v xml:space="preserve">MP technik </v>
      </c>
      <c r="K88" s="42"/>
      <c r="L88" s="13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5.15" customHeight="1">
      <c r="A89" s="40"/>
      <c r="B89" s="41"/>
      <c r="C89" s="34" t="s">
        <v>29</v>
      </c>
      <c r="D89" s="42"/>
      <c r="E89" s="42"/>
      <c r="F89" s="29" t="str">
        <f>IF(E18="","",E18)</f>
        <v>Vyplň údaj</v>
      </c>
      <c r="G89" s="42"/>
      <c r="H89" s="42"/>
      <c r="I89" s="34" t="s">
        <v>34</v>
      </c>
      <c r="J89" s="38" t="str">
        <f>E24</f>
        <v xml:space="preserve"> </v>
      </c>
      <c r="K89" s="42"/>
      <c r="L89" s="13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0.3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3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11" customFormat="1" ht="29.25" customHeight="1">
      <c r="A91" s="180"/>
      <c r="B91" s="181"/>
      <c r="C91" s="182" t="s">
        <v>135</v>
      </c>
      <c r="D91" s="183" t="s">
        <v>57</v>
      </c>
      <c r="E91" s="183" t="s">
        <v>53</v>
      </c>
      <c r="F91" s="183" t="s">
        <v>54</v>
      </c>
      <c r="G91" s="183" t="s">
        <v>136</v>
      </c>
      <c r="H91" s="183" t="s">
        <v>137</v>
      </c>
      <c r="I91" s="183" t="s">
        <v>138</v>
      </c>
      <c r="J91" s="183" t="s">
        <v>119</v>
      </c>
      <c r="K91" s="184" t="s">
        <v>139</v>
      </c>
      <c r="L91" s="185"/>
      <c r="M91" s="94" t="s">
        <v>19</v>
      </c>
      <c r="N91" s="95" t="s">
        <v>42</v>
      </c>
      <c r="O91" s="95" t="s">
        <v>140</v>
      </c>
      <c r="P91" s="95" t="s">
        <v>141</v>
      </c>
      <c r="Q91" s="95" t="s">
        <v>142</v>
      </c>
      <c r="R91" s="95" t="s">
        <v>143</v>
      </c>
      <c r="S91" s="95" t="s">
        <v>144</v>
      </c>
      <c r="T91" s="96" t="s">
        <v>145</v>
      </c>
      <c r="U91" s="180"/>
      <c r="V91" s="180"/>
      <c r="W91" s="180"/>
      <c r="X91" s="180"/>
      <c r="Y91" s="180"/>
      <c r="Z91" s="180"/>
      <c r="AA91" s="180"/>
      <c r="AB91" s="180"/>
      <c r="AC91" s="180"/>
      <c r="AD91" s="180"/>
      <c r="AE91" s="180"/>
    </row>
    <row r="92" spans="1:63" s="2" customFormat="1" ht="22.8" customHeight="1">
      <c r="A92" s="40"/>
      <c r="B92" s="41"/>
      <c r="C92" s="101" t="s">
        <v>146</v>
      </c>
      <c r="D92" s="42"/>
      <c r="E92" s="42"/>
      <c r="F92" s="42"/>
      <c r="G92" s="42"/>
      <c r="H92" s="42"/>
      <c r="I92" s="42"/>
      <c r="J92" s="186">
        <f>BK92</f>
        <v>0</v>
      </c>
      <c r="K92" s="42"/>
      <c r="L92" s="46"/>
      <c r="M92" s="97"/>
      <c r="N92" s="187"/>
      <c r="O92" s="98"/>
      <c r="P92" s="188">
        <f>P93+P248</f>
        <v>0</v>
      </c>
      <c r="Q92" s="98"/>
      <c r="R92" s="188">
        <f>R93+R248</f>
        <v>60.14108098</v>
      </c>
      <c r="S92" s="98"/>
      <c r="T92" s="189">
        <f>T93+T248</f>
        <v>59.36460345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71</v>
      </c>
      <c r="AU92" s="19" t="s">
        <v>120</v>
      </c>
      <c r="BK92" s="190">
        <f>BK93+BK248</f>
        <v>0</v>
      </c>
    </row>
    <row r="93" spans="1:63" s="12" customFormat="1" ht="25.9" customHeight="1">
      <c r="A93" s="12"/>
      <c r="B93" s="191"/>
      <c r="C93" s="192"/>
      <c r="D93" s="193" t="s">
        <v>71</v>
      </c>
      <c r="E93" s="194" t="s">
        <v>147</v>
      </c>
      <c r="F93" s="194" t="s">
        <v>148</v>
      </c>
      <c r="G93" s="192"/>
      <c r="H93" s="192"/>
      <c r="I93" s="195"/>
      <c r="J93" s="196">
        <f>BK93</f>
        <v>0</v>
      </c>
      <c r="K93" s="192"/>
      <c r="L93" s="197"/>
      <c r="M93" s="198"/>
      <c r="N93" s="199"/>
      <c r="O93" s="199"/>
      <c r="P93" s="200">
        <f>P94+P165+P235+P245</f>
        <v>0</v>
      </c>
      <c r="Q93" s="199"/>
      <c r="R93" s="200">
        <f>R94+R165+R235+R245</f>
        <v>42.59775664</v>
      </c>
      <c r="S93" s="199"/>
      <c r="T93" s="201">
        <f>T94+T165+T235+T245</f>
        <v>45.770393999999996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2" t="s">
        <v>80</v>
      </c>
      <c r="AT93" s="203" t="s">
        <v>71</v>
      </c>
      <c r="AU93" s="203" t="s">
        <v>72</v>
      </c>
      <c r="AY93" s="202" t="s">
        <v>149</v>
      </c>
      <c r="BK93" s="204">
        <f>BK94+BK165+BK235+BK245</f>
        <v>0</v>
      </c>
    </row>
    <row r="94" spans="1:63" s="12" customFormat="1" ht="22.8" customHeight="1">
      <c r="A94" s="12"/>
      <c r="B94" s="191"/>
      <c r="C94" s="192"/>
      <c r="D94" s="193" t="s">
        <v>71</v>
      </c>
      <c r="E94" s="205" t="s">
        <v>150</v>
      </c>
      <c r="F94" s="205" t="s">
        <v>151</v>
      </c>
      <c r="G94" s="192"/>
      <c r="H94" s="192"/>
      <c r="I94" s="195"/>
      <c r="J94" s="206">
        <f>BK94</f>
        <v>0</v>
      </c>
      <c r="K94" s="192"/>
      <c r="L94" s="197"/>
      <c r="M94" s="198"/>
      <c r="N94" s="199"/>
      <c r="O94" s="199"/>
      <c r="P94" s="200">
        <f>SUM(P95:P164)</f>
        <v>0</v>
      </c>
      <c r="Q94" s="199"/>
      <c r="R94" s="200">
        <f>SUM(R95:R164)</f>
        <v>42.54498864</v>
      </c>
      <c r="S94" s="199"/>
      <c r="T94" s="201">
        <f>SUM(T95:T164)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2" t="s">
        <v>80</v>
      </c>
      <c r="AT94" s="203" t="s">
        <v>71</v>
      </c>
      <c r="AU94" s="203" t="s">
        <v>80</v>
      </c>
      <c r="AY94" s="202" t="s">
        <v>149</v>
      </c>
      <c r="BK94" s="204">
        <f>SUM(BK95:BK164)</f>
        <v>0</v>
      </c>
    </row>
    <row r="95" spans="1:65" s="2" customFormat="1" ht="24.15" customHeight="1">
      <c r="A95" s="40"/>
      <c r="B95" s="41"/>
      <c r="C95" s="207" t="s">
        <v>80</v>
      </c>
      <c r="D95" s="207" t="s">
        <v>152</v>
      </c>
      <c r="E95" s="208" t="s">
        <v>153</v>
      </c>
      <c r="F95" s="209" t="s">
        <v>154</v>
      </c>
      <c r="G95" s="210" t="s">
        <v>109</v>
      </c>
      <c r="H95" s="211">
        <v>310.4</v>
      </c>
      <c r="I95" s="212"/>
      <c r="J95" s="213">
        <f>ROUND(I95*H95,2)</f>
        <v>0</v>
      </c>
      <c r="K95" s="209" t="s">
        <v>155</v>
      </c>
      <c r="L95" s="46"/>
      <c r="M95" s="214" t="s">
        <v>19</v>
      </c>
      <c r="N95" s="215" t="s">
        <v>43</v>
      </c>
      <c r="O95" s="86"/>
      <c r="P95" s="216">
        <f>O95*H95</f>
        <v>0</v>
      </c>
      <c r="Q95" s="216">
        <v>0.017</v>
      </c>
      <c r="R95" s="216">
        <f>Q95*H95</f>
        <v>5.2768</v>
      </c>
      <c r="S95" s="216">
        <v>0</v>
      </c>
      <c r="T95" s="217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8" t="s">
        <v>156</v>
      </c>
      <c r="AT95" s="218" t="s">
        <v>152</v>
      </c>
      <c r="AU95" s="218" t="s">
        <v>82</v>
      </c>
      <c r="AY95" s="19" t="s">
        <v>149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9" t="s">
        <v>80</v>
      </c>
      <c r="BK95" s="219">
        <f>ROUND(I95*H95,2)</f>
        <v>0</v>
      </c>
      <c r="BL95" s="19" t="s">
        <v>156</v>
      </c>
      <c r="BM95" s="218" t="s">
        <v>157</v>
      </c>
    </row>
    <row r="96" spans="1:47" s="2" customFormat="1" ht="12">
      <c r="A96" s="40"/>
      <c r="B96" s="41"/>
      <c r="C96" s="42"/>
      <c r="D96" s="220" t="s">
        <v>158</v>
      </c>
      <c r="E96" s="42"/>
      <c r="F96" s="221" t="s">
        <v>159</v>
      </c>
      <c r="G96" s="42"/>
      <c r="H96" s="42"/>
      <c r="I96" s="222"/>
      <c r="J96" s="42"/>
      <c r="K96" s="42"/>
      <c r="L96" s="46"/>
      <c r="M96" s="223"/>
      <c r="N96" s="224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158</v>
      </c>
      <c r="AU96" s="19" t="s">
        <v>82</v>
      </c>
    </row>
    <row r="97" spans="1:51" s="13" customFormat="1" ht="12">
      <c r="A97" s="13"/>
      <c r="B97" s="225"/>
      <c r="C97" s="226"/>
      <c r="D97" s="227" t="s">
        <v>160</v>
      </c>
      <c r="E97" s="228" t="s">
        <v>19</v>
      </c>
      <c r="F97" s="229" t="s">
        <v>112</v>
      </c>
      <c r="G97" s="226"/>
      <c r="H97" s="230">
        <v>205.55</v>
      </c>
      <c r="I97" s="231"/>
      <c r="J97" s="226"/>
      <c r="K97" s="226"/>
      <c r="L97" s="232"/>
      <c r="M97" s="233"/>
      <c r="N97" s="234"/>
      <c r="O97" s="234"/>
      <c r="P97" s="234"/>
      <c r="Q97" s="234"/>
      <c r="R97" s="234"/>
      <c r="S97" s="234"/>
      <c r="T97" s="235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6" t="s">
        <v>160</v>
      </c>
      <c r="AU97" s="236" t="s">
        <v>82</v>
      </c>
      <c r="AV97" s="13" t="s">
        <v>82</v>
      </c>
      <c r="AW97" s="13" t="s">
        <v>33</v>
      </c>
      <c r="AX97" s="13" t="s">
        <v>72</v>
      </c>
      <c r="AY97" s="236" t="s">
        <v>149</v>
      </c>
    </row>
    <row r="98" spans="1:51" s="13" customFormat="1" ht="12">
      <c r="A98" s="13"/>
      <c r="B98" s="225"/>
      <c r="C98" s="226"/>
      <c r="D98" s="227" t="s">
        <v>160</v>
      </c>
      <c r="E98" s="228" t="s">
        <v>19</v>
      </c>
      <c r="F98" s="229" t="s">
        <v>161</v>
      </c>
      <c r="G98" s="226"/>
      <c r="H98" s="230">
        <v>104.85</v>
      </c>
      <c r="I98" s="231"/>
      <c r="J98" s="226"/>
      <c r="K98" s="226"/>
      <c r="L98" s="232"/>
      <c r="M98" s="233"/>
      <c r="N98" s="234"/>
      <c r="O98" s="234"/>
      <c r="P98" s="234"/>
      <c r="Q98" s="234"/>
      <c r="R98" s="234"/>
      <c r="S98" s="234"/>
      <c r="T98" s="235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6" t="s">
        <v>160</v>
      </c>
      <c r="AU98" s="236" t="s">
        <v>82</v>
      </c>
      <c r="AV98" s="13" t="s">
        <v>82</v>
      </c>
      <c r="AW98" s="13" t="s">
        <v>33</v>
      </c>
      <c r="AX98" s="13" t="s">
        <v>72</v>
      </c>
      <c r="AY98" s="236" t="s">
        <v>149</v>
      </c>
    </row>
    <row r="99" spans="1:51" s="14" customFormat="1" ht="12">
      <c r="A99" s="14"/>
      <c r="B99" s="237"/>
      <c r="C99" s="238"/>
      <c r="D99" s="227" t="s">
        <v>160</v>
      </c>
      <c r="E99" s="239" t="s">
        <v>19</v>
      </c>
      <c r="F99" s="240" t="s">
        <v>162</v>
      </c>
      <c r="G99" s="238"/>
      <c r="H99" s="241">
        <v>310.4</v>
      </c>
      <c r="I99" s="242"/>
      <c r="J99" s="238"/>
      <c r="K99" s="238"/>
      <c r="L99" s="243"/>
      <c r="M99" s="244"/>
      <c r="N99" s="245"/>
      <c r="O99" s="245"/>
      <c r="P99" s="245"/>
      <c r="Q99" s="245"/>
      <c r="R99" s="245"/>
      <c r="S99" s="245"/>
      <c r="T99" s="246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7" t="s">
        <v>160</v>
      </c>
      <c r="AU99" s="247" t="s">
        <v>82</v>
      </c>
      <c r="AV99" s="14" t="s">
        <v>156</v>
      </c>
      <c r="AW99" s="14" t="s">
        <v>33</v>
      </c>
      <c r="AX99" s="14" t="s">
        <v>80</v>
      </c>
      <c r="AY99" s="247" t="s">
        <v>149</v>
      </c>
    </row>
    <row r="100" spans="1:65" s="2" customFormat="1" ht="24.15" customHeight="1">
      <c r="A100" s="40"/>
      <c r="B100" s="41"/>
      <c r="C100" s="207" t="s">
        <v>82</v>
      </c>
      <c r="D100" s="207" t="s">
        <v>152</v>
      </c>
      <c r="E100" s="208" t="s">
        <v>163</v>
      </c>
      <c r="F100" s="209" t="s">
        <v>164</v>
      </c>
      <c r="G100" s="210" t="s">
        <v>109</v>
      </c>
      <c r="H100" s="211">
        <v>342.084</v>
      </c>
      <c r="I100" s="212"/>
      <c r="J100" s="213">
        <f>ROUND(I100*H100,2)</f>
        <v>0</v>
      </c>
      <c r="K100" s="209" t="s">
        <v>155</v>
      </c>
      <c r="L100" s="46"/>
      <c r="M100" s="214" t="s">
        <v>19</v>
      </c>
      <c r="N100" s="215" t="s">
        <v>43</v>
      </c>
      <c r="O100" s="86"/>
      <c r="P100" s="216">
        <f>O100*H100</f>
        <v>0</v>
      </c>
      <c r="Q100" s="216">
        <v>0.017</v>
      </c>
      <c r="R100" s="216">
        <f>Q100*H100</f>
        <v>5.815428000000001</v>
      </c>
      <c r="S100" s="216">
        <v>0</v>
      </c>
      <c r="T100" s="217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8" t="s">
        <v>156</v>
      </c>
      <c r="AT100" s="218" t="s">
        <v>152</v>
      </c>
      <c r="AU100" s="218" t="s">
        <v>82</v>
      </c>
      <c r="AY100" s="19" t="s">
        <v>149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9" t="s">
        <v>80</v>
      </c>
      <c r="BK100" s="219">
        <f>ROUND(I100*H100,2)</f>
        <v>0</v>
      </c>
      <c r="BL100" s="19" t="s">
        <v>156</v>
      </c>
      <c r="BM100" s="218" t="s">
        <v>165</v>
      </c>
    </row>
    <row r="101" spans="1:47" s="2" customFormat="1" ht="12">
      <c r="A101" s="40"/>
      <c r="B101" s="41"/>
      <c r="C101" s="42"/>
      <c r="D101" s="220" t="s">
        <v>158</v>
      </c>
      <c r="E101" s="42"/>
      <c r="F101" s="221" t="s">
        <v>166</v>
      </c>
      <c r="G101" s="42"/>
      <c r="H101" s="42"/>
      <c r="I101" s="222"/>
      <c r="J101" s="42"/>
      <c r="K101" s="42"/>
      <c r="L101" s="46"/>
      <c r="M101" s="223"/>
      <c r="N101" s="224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158</v>
      </c>
      <c r="AU101" s="19" t="s">
        <v>82</v>
      </c>
    </row>
    <row r="102" spans="1:51" s="15" customFormat="1" ht="12">
      <c r="A102" s="15"/>
      <c r="B102" s="248"/>
      <c r="C102" s="249"/>
      <c r="D102" s="227" t="s">
        <v>160</v>
      </c>
      <c r="E102" s="250" t="s">
        <v>19</v>
      </c>
      <c r="F102" s="251" t="s">
        <v>167</v>
      </c>
      <c r="G102" s="249"/>
      <c r="H102" s="250" t="s">
        <v>19</v>
      </c>
      <c r="I102" s="252"/>
      <c r="J102" s="249"/>
      <c r="K102" s="249"/>
      <c r="L102" s="253"/>
      <c r="M102" s="254"/>
      <c r="N102" s="255"/>
      <c r="O102" s="255"/>
      <c r="P102" s="255"/>
      <c r="Q102" s="255"/>
      <c r="R102" s="255"/>
      <c r="S102" s="255"/>
      <c r="T102" s="256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57" t="s">
        <v>160</v>
      </c>
      <c r="AU102" s="257" t="s">
        <v>82</v>
      </c>
      <c r="AV102" s="15" t="s">
        <v>80</v>
      </c>
      <c r="AW102" s="15" t="s">
        <v>33</v>
      </c>
      <c r="AX102" s="15" t="s">
        <v>72</v>
      </c>
      <c r="AY102" s="257" t="s">
        <v>149</v>
      </c>
    </row>
    <row r="103" spans="1:51" s="13" customFormat="1" ht="12">
      <c r="A103" s="13"/>
      <c r="B103" s="225"/>
      <c r="C103" s="226"/>
      <c r="D103" s="227" t="s">
        <v>160</v>
      </c>
      <c r="E103" s="228" t="s">
        <v>19</v>
      </c>
      <c r="F103" s="229" t="s">
        <v>168</v>
      </c>
      <c r="G103" s="226"/>
      <c r="H103" s="230">
        <v>74.08</v>
      </c>
      <c r="I103" s="231"/>
      <c r="J103" s="226"/>
      <c r="K103" s="226"/>
      <c r="L103" s="232"/>
      <c r="M103" s="233"/>
      <c r="N103" s="234"/>
      <c r="O103" s="234"/>
      <c r="P103" s="234"/>
      <c r="Q103" s="234"/>
      <c r="R103" s="234"/>
      <c r="S103" s="234"/>
      <c r="T103" s="235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6" t="s">
        <v>160</v>
      </c>
      <c r="AU103" s="236" t="s">
        <v>82</v>
      </c>
      <c r="AV103" s="13" t="s">
        <v>82</v>
      </c>
      <c r="AW103" s="13" t="s">
        <v>33</v>
      </c>
      <c r="AX103" s="13" t="s">
        <v>72</v>
      </c>
      <c r="AY103" s="236" t="s">
        <v>149</v>
      </c>
    </row>
    <row r="104" spans="1:51" s="13" customFormat="1" ht="12">
      <c r="A104" s="13"/>
      <c r="B104" s="225"/>
      <c r="C104" s="226"/>
      <c r="D104" s="227" t="s">
        <v>160</v>
      </c>
      <c r="E104" s="228" t="s">
        <v>19</v>
      </c>
      <c r="F104" s="229" t="s">
        <v>169</v>
      </c>
      <c r="G104" s="226"/>
      <c r="H104" s="230">
        <v>27.942</v>
      </c>
      <c r="I104" s="231"/>
      <c r="J104" s="226"/>
      <c r="K104" s="226"/>
      <c r="L104" s="232"/>
      <c r="M104" s="233"/>
      <c r="N104" s="234"/>
      <c r="O104" s="234"/>
      <c r="P104" s="234"/>
      <c r="Q104" s="234"/>
      <c r="R104" s="234"/>
      <c r="S104" s="234"/>
      <c r="T104" s="235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6" t="s">
        <v>160</v>
      </c>
      <c r="AU104" s="236" t="s">
        <v>82</v>
      </c>
      <c r="AV104" s="13" t="s">
        <v>82</v>
      </c>
      <c r="AW104" s="13" t="s">
        <v>33</v>
      </c>
      <c r="AX104" s="13" t="s">
        <v>72</v>
      </c>
      <c r="AY104" s="236" t="s">
        <v>149</v>
      </c>
    </row>
    <row r="105" spans="1:51" s="13" customFormat="1" ht="12">
      <c r="A105" s="13"/>
      <c r="B105" s="225"/>
      <c r="C105" s="226"/>
      <c r="D105" s="227" t="s">
        <v>160</v>
      </c>
      <c r="E105" s="228" t="s">
        <v>19</v>
      </c>
      <c r="F105" s="229" t="s">
        <v>170</v>
      </c>
      <c r="G105" s="226"/>
      <c r="H105" s="230">
        <v>49.397</v>
      </c>
      <c r="I105" s="231"/>
      <c r="J105" s="226"/>
      <c r="K105" s="226"/>
      <c r="L105" s="232"/>
      <c r="M105" s="233"/>
      <c r="N105" s="234"/>
      <c r="O105" s="234"/>
      <c r="P105" s="234"/>
      <c r="Q105" s="234"/>
      <c r="R105" s="234"/>
      <c r="S105" s="234"/>
      <c r="T105" s="23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6" t="s">
        <v>160</v>
      </c>
      <c r="AU105" s="236" t="s">
        <v>82</v>
      </c>
      <c r="AV105" s="13" t="s">
        <v>82</v>
      </c>
      <c r="AW105" s="13" t="s">
        <v>33</v>
      </c>
      <c r="AX105" s="13" t="s">
        <v>72</v>
      </c>
      <c r="AY105" s="236" t="s">
        <v>149</v>
      </c>
    </row>
    <row r="106" spans="1:51" s="13" customFormat="1" ht="12">
      <c r="A106" s="13"/>
      <c r="B106" s="225"/>
      <c r="C106" s="226"/>
      <c r="D106" s="227" t="s">
        <v>160</v>
      </c>
      <c r="E106" s="228" t="s">
        <v>19</v>
      </c>
      <c r="F106" s="229" t="s">
        <v>171</v>
      </c>
      <c r="G106" s="226"/>
      <c r="H106" s="230">
        <v>34.874</v>
      </c>
      <c r="I106" s="231"/>
      <c r="J106" s="226"/>
      <c r="K106" s="226"/>
      <c r="L106" s="232"/>
      <c r="M106" s="233"/>
      <c r="N106" s="234"/>
      <c r="O106" s="234"/>
      <c r="P106" s="234"/>
      <c r="Q106" s="234"/>
      <c r="R106" s="234"/>
      <c r="S106" s="234"/>
      <c r="T106" s="235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6" t="s">
        <v>160</v>
      </c>
      <c r="AU106" s="236" t="s">
        <v>82</v>
      </c>
      <c r="AV106" s="13" t="s">
        <v>82</v>
      </c>
      <c r="AW106" s="13" t="s">
        <v>33</v>
      </c>
      <c r="AX106" s="13" t="s">
        <v>72</v>
      </c>
      <c r="AY106" s="236" t="s">
        <v>149</v>
      </c>
    </row>
    <row r="107" spans="1:51" s="16" customFormat="1" ht="12">
      <c r="A107" s="16"/>
      <c r="B107" s="258"/>
      <c r="C107" s="259"/>
      <c r="D107" s="227" t="s">
        <v>160</v>
      </c>
      <c r="E107" s="260" t="s">
        <v>19</v>
      </c>
      <c r="F107" s="261" t="s">
        <v>172</v>
      </c>
      <c r="G107" s="259"/>
      <c r="H107" s="262">
        <v>186.293</v>
      </c>
      <c r="I107" s="263"/>
      <c r="J107" s="259"/>
      <c r="K107" s="259"/>
      <c r="L107" s="264"/>
      <c r="M107" s="265"/>
      <c r="N107" s="266"/>
      <c r="O107" s="266"/>
      <c r="P107" s="266"/>
      <c r="Q107" s="266"/>
      <c r="R107" s="266"/>
      <c r="S107" s="266"/>
      <c r="T107" s="267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T107" s="268" t="s">
        <v>160</v>
      </c>
      <c r="AU107" s="268" t="s">
        <v>82</v>
      </c>
      <c r="AV107" s="16" t="s">
        <v>111</v>
      </c>
      <c r="AW107" s="16" t="s">
        <v>33</v>
      </c>
      <c r="AX107" s="16" t="s">
        <v>72</v>
      </c>
      <c r="AY107" s="268" t="s">
        <v>149</v>
      </c>
    </row>
    <row r="108" spans="1:51" s="15" customFormat="1" ht="12">
      <c r="A108" s="15"/>
      <c r="B108" s="248"/>
      <c r="C108" s="249"/>
      <c r="D108" s="227" t="s">
        <v>160</v>
      </c>
      <c r="E108" s="250" t="s">
        <v>19</v>
      </c>
      <c r="F108" s="251" t="s">
        <v>173</v>
      </c>
      <c r="G108" s="249"/>
      <c r="H108" s="250" t="s">
        <v>19</v>
      </c>
      <c r="I108" s="252"/>
      <c r="J108" s="249"/>
      <c r="K108" s="249"/>
      <c r="L108" s="253"/>
      <c r="M108" s="254"/>
      <c r="N108" s="255"/>
      <c r="O108" s="255"/>
      <c r="P108" s="255"/>
      <c r="Q108" s="255"/>
      <c r="R108" s="255"/>
      <c r="S108" s="255"/>
      <c r="T108" s="256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T108" s="257" t="s">
        <v>160</v>
      </c>
      <c r="AU108" s="257" t="s">
        <v>82</v>
      </c>
      <c r="AV108" s="15" t="s">
        <v>80</v>
      </c>
      <c r="AW108" s="15" t="s">
        <v>33</v>
      </c>
      <c r="AX108" s="15" t="s">
        <v>72</v>
      </c>
      <c r="AY108" s="257" t="s">
        <v>149</v>
      </c>
    </row>
    <row r="109" spans="1:51" s="13" customFormat="1" ht="12">
      <c r="A109" s="13"/>
      <c r="B109" s="225"/>
      <c r="C109" s="226"/>
      <c r="D109" s="227" t="s">
        <v>160</v>
      </c>
      <c r="E109" s="228" t="s">
        <v>19</v>
      </c>
      <c r="F109" s="229" t="s">
        <v>174</v>
      </c>
      <c r="G109" s="226"/>
      <c r="H109" s="230">
        <v>51.99</v>
      </c>
      <c r="I109" s="231"/>
      <c r="J109" s="226"/>
      <c r="K109" s="226"/>
      <c r="L109" s="232"/>
      <c r="M109" s="233"/>
      <c r="N109" s="234"/>
      <c r="O109" s="234"/>
      <c r="P109" s="234"/>
      <c r="Q109" s="234"/>
      <c r="R109" s="234"/>
      <c r="S109" s="234"/>
      <c r="T109" s="235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6" t="s">
        <v>160</v>
      </c>
      <c r="AU109" s="236" t="s">
        <v>82</v>
      </c>
      <c r="AV109" s="13" t="s">
        <v>82</v>
      </c>
      <c r="AW109" s="13" t="s">
        <v>33</v>
      </c>
      <c r="AX109" s="13" t="s">
        <v>72</v>
      </c>
      <c r="AY109" s="236" t="s">
        <v>149</v>
      </c>
    </row>
    <row r="110" spans="1:51" s="13" customFormat="1" ht="12">
      <c r="A110" s="13"/>
      <c r="B110" s="225"/>
      <c r="C110" s="226"/>
      <c r="D110" s="227" t="s">
        <v>160</v>
      </c>
      <c r="E110" s="228" t="s">
        <v>19</v>
      </c>
      <c r="F110" s="229" t="s">
        <v>175</v>
      </c>
      <c r="G110" s="226"/>
      <c r="H110" s="230">
        <v>8.723</v>
      </c>
      <c r="I110" s="231"/>
      <c r="J110" s="226"/>
      <c r="K110" s="226"/>
      <c r="L110" s="232"/>
      <c r="M110" s="233"/>
      <c r="N110" s="234"/>
      <c r="O110" s="234"/>
      <c r="P110" s="234"/>
      <c r="Q110" s="234"/>
      <c r="R110" s="234"/>
      <c r="S110" s="234"/>
      <c r="T110" s="235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6" t="s">
        <v>160</v>
      </c>
      <c r="AU110" s="236" t="s">
        <v>82</v>
      </c>
      <c r="AV110" s="13" t="s">
        <v>82</v>
      </c>
      <c r="AW110" s="13" t="s">
        <v>33</v>
      </c>
      <c r="AX110" s="13" t="s">
        <v>72</v>
      </c>
      <c r="AY110" s="236" t="s">
        <v>149</v>
      </c>
    </row>
    <row r="111" spans="1:51" s="13" customFormat="1" ht="12">
      <c r="A111" s="13"/>
      <c r="B111" s="225"/>
      <c r="C111" s="226"/>
      <c r="D111" s="227" t="s">
        <v>160</v>
      </c>
      <c r="E111" s="228" t="s">
        <v>19</v>
      </c>
      <c r="F111" s="229" t="s">
        <v>176</v>
      </c>
      <c r="G111" s="226"/>
      <c r="H111" s="230">
        <v>40.006</v>
      </c>
      <c r="I111" s="231"/>
      <c r="J111" s="226"/>
      <c r="K111" s="226"/>
      <c r="L111" s="232"/>
      <c r="M111" s="233"/>
      <c r="N111" s="234"/>
      <c r="O111" s="234"/>
      <c r="P111" s="234"/>
      <c r="Q111" s="234"/>
      <c r="R111" s="234"/>
      <c r="S111" s="234"/>
      <c r="T111" s="235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6" t="s">
        <v>160</v>
      </c>
      <c r="AU111" s="236" t="s">
        <v>82</v>
      </c>
      <c r="AV111" s="13" t="s">
        <v>82</v>
      </c>
      <c r="AW111" s="13" t="s">
        <v>33</v>
      </c>
      <c r="AX111" s="13" t="s">
        <v>72</v>
      </c>
      <c r="AY111" s="236" t="s">
        <v>149</v>
      </c>
    </row>
    <row r="112" spans="1:51" s="13" customFormat="1" ht="12">
      <c r="A112" s="13"/>
      <c r="B112" s="225"/>
      <c r="C112" s="226"/>
      <c r="D112" s="227" t="s">
        <v>160</v>
      </c>
      <c r="E112" s="228" t="s">
        <v>19</v>
      </c>
      <c r="F112" s="229" t="s">
        <v>177</v>
      </c>
      <c r="G112" s="226"/>
      <c r="H112" s="230">
        <v>8.953</v>
      </c>
      <c r="I112" s="231"/>
      <c r="J112" s="226"/>
      <c r="K112" s="226"/>
      <c r="L112" s="232"/>
      <c r="M112" s="233"/>
      <c r="N112" s="234"/>
      <c r="O112" s="234"/>
      <c r="P112" s="234"/>
      <c r="Q112" s="234"/>
      <c r="R112" s="234"/>
      <c r="S112" s="234"/>
      <c r="T112" s="235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6" t="s">
        <v>160</v>
      </c>
      <c r="AU112" s="236" t="s">
        <v>82</v>
      </c>
      <c r="AV112" s="13" t="s">
        <v>82</v>
      </c>
      <c r="AW112" s="13" t="s">
        <v>33</v>
      </c>
      <c r="AX112" s="13" t="s">
        <v>72</v>
      </c>
      <c r="AY112" s="236" t="s">
        <v>149</v>
      </c>
    </row>
    <row r="113" spans="1:51" s="13" customFormat="1" ht="12">
      <c r="A113" s="13"/>
      <c r="B113" s="225"/>
      <c r="C113" s="226"/>
      <c r="D113" s="227" t="s">
        <v>160</v>
      </c>
      <c r="E113" s="228" t="s">
        <v>19</v>
      </c>
      <c r="F113" s="229" t="s">
        <v>178</v>
      </c>
      <c r="G113" s="226"/>
      <c r="H113" s="230">
        <v>17.385</v>
      </c>
      <c r="I113" s="231"/>
      <c r="J113" s="226"/>
      <c r="K113" s="226"/>
      <c r="L113" s="232"/>
      <c r="M113" s="233"/>
      <c r="N113" s="234"/>
      <c r="O113" s="234"/>
      <c r="P113" s="234"/>
      <c r="Q113" s="234"/>
      <c r="R113" s="234"/>
      <c r="S113" s="234"/>
      <c r="T113" s="235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6" t="s">
        <v>160</v>
      </c>
      <c r="AU113" s="236" t="s">
        <v>82</v>
      </c>
      <c r="AV113" s="13" t="s">
        <v>82</v>
      </c>
      <c r="AW113" s="13" t="s">
        <v>33</v>
      </c>
      <c r="AX113" s="13" t="s">
        <v>72</v>
      </c>
      <c r="AY113" s="236" t="s">
        <v>149</v>
      </c>
    </row>
    <row r="114" spans="1:51" s="13" customFormat="1" ht="12">
      <c r="A114" s="13"/>
      <c r="B114" s="225"/>
      <c r="C114" s="226"/>
      <c r="D114" s="227" t="s">
        <v>160</v>
      </c>
      <c r="E114" s="228" t="s">
        <v>19</v>
      </c>
      <c r="F114" s="229" t="s">
        <v>179</v>
      </c>
      <c r="G114" s="226"/>
      <c r="H114" s="230">
        <v>8.434</v>
      </c>
      <c r="I114" s="231"/>
      <c r="J114" s="226"/>
      <c r="K114" s="226"/>
      <c r="L114" s="232"/>
      <c r="M114" s="233"/>
      <c r="N114" s="234"/>
      <c r="O114" s="234"/>
      <c r="P114" s="234"/>
      <c r="Q114" s="234"/>
      <c r="R114" s="234"/>
      <c r="S114" s="234"/>
      <c r="T114" s="235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6" t="s">
        <v>160</v>
      </c>
      <c r="AU114" s="236" t="s">
        <v>82</v>
      </c>
      <c r="AV114" s="13" t="s">
        <v>82</v>
      </c>
      <c r="AW114" s="13" t="s">
        <v>33</v>
      </c>
      <c r="AX114" s="13" t="s">
        <v>72</v>
      </c>
      <c r="AY114" s="236" t="s">
        <v>149</v>
      </c>
    </row>
    <row r="115" spans="1:51" s="13" customFormat="1" ht="12">
      <c r="A115" s="13"/>
      <c r="B115" s="225"/>
      <c r="C115" s="226"/>
      <c r="D115" s="227" t="s">
        <v>160</v>
      </c>
      <c r="E115" s="228" t="s">
        <v>19</v>
      </c>
      <c r="F115" s="229" t="s">
        <v>180</v>
      </c>
      <c r="G115" s="226"/>
      <c r="H115" s="230">
        <v>8.014</v>
      </c>
      <c r="I115" s="231"/>
      <c r="J115" s="226"/>
      <c r="K115" s="226"/>
      <c r="L115" s="232"/>
      <c r="M115" s="233"/>
      <c r="N115" s="234"/>
      <c r="O115" s="234"/>
      <c r="P115" s="234"/>
      <c r="Q115" s="234"/>
      <c r="R115" s="234"/>
      <c r="S115" s="234"/>
      <c r="T115" s="235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6" t="s">
        <v>160</v>
      </c>
      <c r="AU115" s="236" t="s">
        <v>82</v>
      </c>
      <c r="AV115" s="13" t="s">
        <v>82</v>
      </c>
      <c r="AW115" s="13" t="s">
        <v>33</v>
      </c>
      <c r="AX115" s="13" t="s">
        <v>72</v>
      </c>
      <c r="AY115" s="236" t="s">
        <v>149</v>
      </c>
    </row>
    <row r="116" spans="1:51" s="13" customFormat="1" ht="12">
      <c r="A116" s="13"/>
      <c r="B116" s="225"/>
      <c r="C116" s="226"/>
      <c r="D116" s="227" t="s">
        <v>160</v>
      </c>
      <c r="E116" s="228" t="s">
        <v>19</v>
      </c>
      <c r="F116" s="229" t="s">
        <v>181</v>
      </c>
      <c r="G116" s="226"/>
      <c r="H116" s="230">
        <v>12.286</v>
      </c>
      <c r="I116" s="231"/>
      <c r="J116" s="226"/>
      <c r="K116" s="226"/>
      <c r="L116" s="232"/>
      <c r="M116" s="233"/>
      <c r="N116" s="234"/>
      <c r="O116" s="234"/>
      <c r="P116" s="234"/>
      <c r="Q116" s="234"/>
      <c r="R116" s="234"/>
      <c r="S116" s="234"/>
      <c r="T116" s="235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6" t="s">
        <v>160</v>
      </c>
      <c r="AU116" s="236" t="s">
        <v>82</v>
      </c>
      <c r="AV116" s="13" t="s">
        <v>82</v>
      </c>
      <c r="AW116" s="13" t="s">
        <v>33</v>
      </c>
      <c r="AX116" s="13" t="s">
        <v>72</v>
      </c>
      <c r="AY116" s="236" t="s">
        <v>149</v>
      </c>
    </row>
    <row r="117" spans="1:51" s="16" customFormat="1" ht="12">
      <c r="A117" s="16"/>
      <c r="B117" s="258"/>
      <c r="C117" s="259"/>
      <c r="D117" s="227" t="s">
        <v>160</v>
      </c>
      <c r="E117" s="260" t="s">
        <v>19</v>
      </c>
      <c r="F117" s="261" t="s">
        <v>172</v>
      </c>
      <c r="G117" s="259"/>
      <c r="H117" s="262">
        <v>155.791</v>
      </c>
      <c r="I117" s="263"/>
      <c r="J117" s="259"/>
      <c r="K117" s="259"/>
      <c r="L117" s="264"/>
      <c r="M117" s="265"/>
      <c r="N117" s="266"/>
      <c r="O117" s="266"/>
      <c r="P117" s="266"/>
      <c r="Q117" s="266"/>
      <c r="R117" s="266"/>
      <c r="S117" s="266"/>
      <c r="T117" s="267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T117" s="268" t="s">
        <v>160</v>
      </c>
      <c r="AU117" s="268" t="s">
        <v>82</v>
      </c>
      <c r="AV117" s="16" t="s">
        <v>111</v>
      </c>
      <c r="AW117" s="16" t="s">
        <v>33</v>
      </c>
      <c r="AX117" s="16" t="s">
        <v>72</v>
      </c>
      <c r="AY117" s="268" t="s">
        <v>149</v>
      </c>
    </row>
    <row r="118" spans="1:51" s="14" customFormat="1" ht="12">
      <c r="A118" s="14"/>
      <c r="B118" s="237"/>
      <c r="C118" s="238"/>
      <c r="D118" s="227" t="s">
        <v>160</v>
      </c>
      <c r="E118" s="239" t="s">
        <v>19</v>
      </c>
      <c r="F118" s="240" t="s">
        <v>162</v>
      </c>
      <c r="G118" s="238"/>
      <c r="H118" s="241">
        <v>342.084</v>
      </c>
      <c r="I118" s="242"/>
      <c r="J118" s="238"/>
      <c r="K118" s="238"/>
      <c r="L118" s="243"/>
      <c r="M118" s="244"/>
      <c r="N118" s="245"/>
      <c r="O118" s="245"/>
      <c r="P118" s="245"/>
      <c r="Q118" s="245"/>
      <c r="R118" s="245"/>
      <c r="S118" s="245"/>
      <c r="T118" s="246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7" t="s">
        <v>160</v>
      </c>
      <c r="AU118" s="247" t="s">
        <v>82</v>
      </c>
      <c r="AV118" s="14" t="s">
        <v>156</v>
      </c>
      <c r="AW118" s="14" t="s">
        <v>33</v>
      </c>
      <c r="AX118" s="14" t="s">
        <v>80</v>
      </c>
      <c r="AY118" s="247" t="s">
        <v>149</v>
      </c>
    </row>
    <row r="119" spans="1:65" s="2" customFormat="1" ht="16.5" customHeight="1">
      <c r="A119" s="40"/>
      <c r="B119" s="41"/>
      <c r="C119" s="207" t="s">
        <v>111</v>
      </c>
      <c r="D119" s="207" t="s">
        <v>152</v>
      </c>
      <c r="E119" s="208" t="s">
        <v>182</v>
      </c>
      <c r="F119" s="209" t="s">
        <v>183</v>
      </c>
      <c r="G119" s="210" t="s">
        <v>184</v>
      </c>
      <c r="H119" s="211">
        <v>250</v>
      </c>
      <c r="I119" s="212"/>
      <c r="J119" s="213">
        <f>ROUND(I119*H119,2)</f>
        <v>0</v>
      </c>
      <c r="K119" s="209" t="s">
        <v>155</v>
      </c>
      <c r="L119" s="46"/>
      <c r="M119" s="214" t="s">
        <v>19</v>
      </c>
      <c r="N119" s="215" t="s">
        <v>43</v>
      </c>
      <c r="O119" s="86"/>
      <c r="P119" s="216">
        <f>O119*H119</f>
        <v>0</v>
      </c>
      <c r="Q119" s="216">
        <v>0.0015</v>
      </c>
      <c r="R119" s="216">
        <f>Q119*H119</f>
        <v>0.375</v>
      </c>
      <c r="S119" s="216">
        <v>0</v>
      </c>
      <c r="T119" s="217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8" t="s">
        <v>156</v>
      </c>
      <c r="AT119" s="218" t="s">
        <v>152</v>
      </c>
      <c r="AU119" s="218" t="s">
        <v>82</v>
      </c>
      <c r="AY119" s="19" t="s">
        <v>149</v>
      </c>
      <c r="BE119" s="219">
        <f>IF(N119="základní",J119,0)</f>
        <v>0</v>
      </c>
      <c r="BF119" s="219">
        <f>IF(N119="snížená",J119,0)</f>
        <v>0</v>
      </c>
      <c r="BG119" s="219">
        <f>IF(N119="zákl. přenesená",J119,0)</f>
        <v>0</v>
      </c>
      <c r="BH119" s="219">
        <f>IF(N119="sníž. přenesená",J119,0)</f>
        <v>0</v>
      </c>
      <c r="BI119" s="219">
        <f>IF(N119="nulová",J119,0)</f>
        <v>0</v>
      </c>
      <c r="BJ119" s="19" t="s">
        <v>80</v>
      </c>
      <c r="BK119" s="219">
        <f>ROUND(I119*H119,2)</f>
        <v>0</v>
      </c>
      <c r="BL119" s="19" t="s">
        <v>156</v>
      </c>
      <c r="BM119" s="218" t="s">
        <v>185</v>
      </c>
    </row>
    <row r="120" spans="1:47" s="2" customFormat="1" ht="12">
      <c r="A120" s="40"/>
      <c r="B120" s="41"/>
      <c r="C120" s="42"/>
      <c r="D120" s="220" t="s">
        <v>158</v>
      </c>
      <c r="E120" s="42"/>
      <c r="F120" s="221" t="s">
        <v>186</v>
      </c>
      <c r="G120" s="42"/>
      <c r="H120" s="42"/>
      <c r="I120" s="222"/>
      <c r="J120" s="42"/>
      <c r="K120" s="42"/>
      <c r="L120" s="46"/>
      <c r="M120" s="223"/>
      <c r="N120" s="224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158</v>
      </c>
      <c r="AU120" s="19" t="s">
        <v>82</v>
      </c>
    </row>
    <row r="121" spans="1:65" s="2" customFormat="1" ht="21.75" customHeight="1">
      <c r="A121" s="40"/>
      <c r="B121" s="41"/>
      <c r="C121" s="207" t="s">
        <v>156</v>
      </c>
      <c r="D121" s="207" t="s">
        <v>152</v>
      </c>
      <c r="E121" s="208" t="s">
        <v>187</v>
      </c>
      <c r="F121" s="209" t="s">
        <v>188</v>
      </c>
      <c r="G121" s="210" t="s">
        <v>189</v>
      </c>
      <c r="H121" s="211">
        <v>10.278</v>
      </c>
      <c r="I121" s="212"/>
      <c r="J121" s="213">
        <f>ROUND(I121*H121,2)</f>
        <v>0</v>
      </c>
      <c r="K121" s="209" t="s">
        <v>155</v>
      </c>
      <c r="L121" s="46"/>
      <c r="M121" s="214" t="s">
        <v>19</v>
      </c>
      <c r="N121" s="215" t="s">
        <v>43</v>
      </c>
      <c r="O121" s="86"/>
      <c r="P121" s="216">
        <f>O121*H121</f>
        <v>0</v>
      </c>
      <c r="Q121" s="216">
        <v>2.50187</v>
      </c>
      <c r="R121" s="216">
        <f>Q121*H121</f>
        <v>25.71421986</v>
      </c>
      <c r="S121" s="216">
        <v>0</v>
      </c>
      <c r="T121" s="217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8" t="s">
        <v>156</v>
      </c>
      <c r="AT121" s="218" t="s">
        <v>152</v>
      </c>
      <c r="AU121" s="218" t="s">
        <v>82</v>
      </c>
      <c r="AY121" s="19" t="s">
        <v>149</v>
      </c>
      <c r="BE121" s="219">
        <f>IF(N121="základní",J121,0)</f>
        <v>0</v>
      </c>
      <c r="BF121" s="219">
        <f>IF(N121="snížená",J121,0)</f>
        <v>0</v>
      </c>
      <c r="BG121" s="219">
        <f>IF(N121="zákl. přenesená",J121,0)</f>
        <v>0</v>
      </c>
      <c r="BH121" s="219">
        <f>IF(N121="sníž. přenesená",J121,0)</f>
        <v>0</v>
      </c>
      <c r="BI121" s="219">
        <f>IF(N121="nulová",J121,0)</f>
        <v>0</v>
      </c>
      <c r="BJ121" s="19" t="s">
        <v>80</v>
      </c>
      <c r="BK121" s="219">
        <f>ROUND(I121*H121,2)</f>
        <v>0</v>
      </c>
      <c r="BL121" s="19" t="s">
        <v>156</v>
      </c>
      <c r="BM121" s="218" t="s">
        <v>190</v>
      </c>
    </row>
    <row r="122" spans="1:47" s="2" customFormat="1" ht="12">
      <c r="A122" s="40"/>
      <c r="B122" s="41"/>
      <c r="C122" s="42"/>
      <c r="D122" s="220" t="s">
        <v>158</v>
      </c>
      <c r="E122" s="42"/>
      <c r="F122" s="221" t="s">
        <v>191</v>
      </c>
      <c r="G122" s="42"/>
      <c r="H122" s="42"/>
      <c r="I122" s="222"/>
      <c r="J122" s="42"/>
      <c r="K122" s="42"/>
      <c r="L122" s="46"/>
      <c r="M122" s="223"/>
      <c r="N122" s="224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158</v>
      </c>
      <c r="AU122" s="19" t="s">
        <v>82</v>
      </c>
    </row>
    <row r="123" spans="1:51" s="13" customFormat="1" ht="12">
      <c r="A123" s="13"/>
      <c r="B123" s="225"/>
      <c r="C123" s="226"/>
      <c r="D123" s="227" t="s">
        <v>160</v>
      </c>
      <c r="E123" s="228" t="s">
        <v>19</v>
      </c>
      <c r="F123" s="229" t="s">
        <v>192</v>
      </c>
      <c r="G123" s="226"/>
      <c r="H123" s="230">
        <v>10.278</v>
      </c>
      <c r="I123" s="231"/>
      <c r="J123" s="226"/>
      <c r="K123" s="226"/>
      <c r="L123" s="232"/>
      <c r="M123" s="233"/>
      <c r="N123" s="234"/>
      <c r="O123" s="234"/>
      <c r="P123" s="234"/>
      <c r="Q123" s="234"/>
      <c r="R123" s="234"/>
      <c r="S123" s="234"/>
      <c r="T123" s="235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6" t="s">
        <v>160</v>
      </c>
      <c r="AU123" s="236" t="s">
        <v>82</v>
      </c>
      <c r="AV123" s="13" t="s">
        <v>82</v>
      </c>
      <c r="AW123" s="13" t="s">
        <v>33</v>
      </c>
      <c r="AX123" s="13" t="s">
        <v>80</v>
      </c>
      <c r="AY123" s="236" t="s">
        <v>149</v>
      </c>
    </row>
    <row r="124" spans="1:65" s="2" customFormat="1" ht="21.75" customHeight="1">
      <c r="A124" s="40"/>
      <c r="B124" s="41"/>
      <c r="C124" s="207" t="s">
        <v>193</v>
      </c>
      <c r="D124" s="207" t="s">
        <v>152</v>
      </c>
      <c r="E124" s="208" t="s">
        <v>194</v>
      </c>
      <c r="F124" s="209" t="s">
        <v>195</v>
      </c>
      <c r="G124" s="210" t="s">
        <v>189</v>
      </c>
      <c r="H124" s="211">
        <v>15.52</v>
      </c>
      <c r="I124" s="212"/>
      <c r="J124" s="213">
        <f>ROUND(I124*H124,2)</f>
        <v>0</v>
      </c>
      <c r="K124" s="209" t="s">
        <v>155</v>
      </c>
      <c r="L124" s="46"/>
      <c r="M124" s="214" t="s">
        <v>19</v>
      </c>
      <c r="N124" s="215" t="s">
        <v>43</v>
      </c>
      <c r="O124" s="86"/>
      <c r="P124" s="216">
        <f>O124*H124</f>
        <v>0</v>
      </c>
      <c r="Q124" s="216">
        <v>0</v>
      </c>
      <c r="R124" s="216">
        <f>Q124*H124</f>
        <v>0</v>
      </c>
      <c r="S124" s="216">
        <v>0</v>
      </c>
      <c r="T124" s="217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8" t="s">
        <v>156</v>
      </c>
      <c r="AT124" s="218" t="s">
        <v>152</v>
      </c>
      <c r="AU124" s="218" t="s">
        <v>82</v>
      </c>
      <c r="AY124" s="19" t="s">
        <v>149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19" t="s">
        <v>80</v>
      </c>
      <c r="BK124" s="219">
        <f>ROUND(I124*H124,2)</f>
        <v>0</v>
      </c>
      <c r="BL124" s="19" t="s">
        <v>156</v>
      </c>
      <c r="BM124" s="218" t="s">
        <v>196</v>
      </c>
    </row>
    <row r="125" spans="1:47" s="2" customFormat="1" ht="12">
      <c r="A125" s="40"/>
      <c r="B125" s="41"/>
      <c r="C125" s="42"/>
      <c r="D125" s="220" t="s">
        <v>158</v>
      </c>
      <c r="E125" s="42"/>
      <c r="F125" s="221" t="s">
        <v>197</v>
      </c>
      <c r="G125" s="42"/>
      <c r="H125" s="42"/>
      <c r="I125" s="222"/>
      <c r="J125" s="42"/>
      <c r="K125" s="42"/>
      <c r="L125" s="46"/>
      <c r="M125" s="223"/>
      <c r="N125" s="224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158</v>
      </c>
      <c r="AU125" s="19" t="s">
        <v>82</v>
      </c>
    </row>
    <row r="126" spans="1:65" s="2" customFormat="1" ht="24.15" customHeight="1">
      <c r="A126" s="40"/>
      <c r="B126" s="41"/>
      <c r="C126" s="207" t="s">
        <v>150</v>
      </c>
      <c r="D126" s="207" t="s">
        <v>152</v>
      </c>
      <c r="E126" s="208" t="s">
        <v>198</v>
      </c>
      <c r="F126" s="209" t="s">
        <v>199</v>
      </c>
      <c r="G126" s="210" t="s">
        <v>189</v>
      </c>
      <c r="H126" s="211">
        <v>15.52</v>
      </c>
      <c r="I126" s="212"/>
      <c r="J126" s="213">
        <f>ROUND(I126*H126,2)</f>
        <v>0</v>
      </c>
      <c r="K126" s="209" t="s">
        <v>155</v>
      </c>
      <c r="L126" s="46"/>
      <c r="M126" s="214" t="s">
        <v>19</v>
      </c>
      <c r="N126" s="215" t="s">
        <v>43</v>
      </c>
      <c r="O126" s="86"/>
      <c r="P126" s="216">
        <f>O126*H126</f>
        <v>0</v>
      </c>
      <c r="Q126" s="216">
        <v>0</v>
      </c>
      <c r="R126" s="216">
        <f>Q126*H126</f>
        <v>0</v>
      </c>
      <c r="S126" s="216">
        <v>0</v>
      </c>
      <c r="T126" s="217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8" t="s">
        <v>156</v>
      </c>
      <c r="AT126" s="218" t="s">
        <v>152</v>
      </c>
      <c r="AU126" s="218" t="s">
        <v>82</v>
      </c>
      <c r="AY126" s="19" t="s">
        <v>149</v>
      </c>
      <c r="BE126" s="219">
        <f>IF(N126="základní",J126,0)</f>
        <v>0</v>
      </c>
      <c r="BF126" s="219">
        <f>IF(N126="snížená",J126,0)</f>
        <v>0</v>
      </c>
      <c r="BG126" s="219">
        <f>IF(N126="zákl. přenesená",J126,0)</f>
        <v>0</v>
      </c>
      <c r="BH126" s="219">
        <f>IF(N126="sníž. přenesená",J126,0)</f>
        <v>0</v>
      </c>
      <c r="BI126" s="219">
        <f>IF(N126="nulová",J126,0)</f>
        <v>0</v>
      </c>
      <c r="BJ126" s="19" t="s">
        <v>80</v>
      </c>
      <c r="BK126" s="219">
        <f>ROUND(I126*H126,2)</f>
        <v>0</v>
      </c>
      <c r="BL126" s="19" t="s">
        <v>156</v>
      </c>
      <c r="BM126" s="218" t="s">
        <v>200</v>
      </c>
    </row>
    <row r="127" spans="1:47" s="2" customFormat="1" ht="12">
      <c r="A127" s="40"/>
      <c r="B127" s="41"/>
      <c r="C127" s="42"/>
      <c r="D127" s="220" t="s">
        <v>158</v>
      </c>
      <c r="E127" s="42"/>
      <c r="F127" s="221" t="s">
        <v>201</v>
      </c>
      <c r="G127" s="42"/>
      <c r="H127" s="42"/>
      <c r="I127" s="222"/>
      <c r="J127" s="42"/>
      <c r="K127" s="42"/>
      <c r="L127" s="46"/>
      <c r="M127" s="223"/>
      <c r="N127" s="224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158</v>
      </c>
      <c r="AU127" s="19" t="s">
        <v>82</v>
      </c>
    </row>
    <row r="128" spans="1:65" s="2" customFormat="1" ht="21.75" customHeight="1">
      <c r="A128" s="40"/>
      <c r="B128" s="41"/>
      <c r="C128" s="207" t="s">
        <v>202</v>
      </c>
      <c r="D128" s="207" t="s">
        <v>152</v>
      </c>
      <c r="E128" s="208" t="s">
        <v>203</v>
      </c>
      <c r="F128" s="209" t="s">
        <v>204</v>
      </c>
      <c r="G128" s="210" t="s">
        <v>189</v>
      </c>
      <c r="H128" s="211">
        <v>0.276</v>
      </c>
      <c r="I128" s="212"/>
      <c r="J128" s="213">
        <f>ROUND(I128*H128,2)</f>
        <v>0</v>
      </c>
      <c r="K128" s="209" t="s">
        <v>155</v>
      </c>
      <c r="L128" s="46"/>
      <c r="M128" s="214" t="s">
        <v>19</v>
      </c>
      <c r="N128" s="215" t="s">
        <v>43</v>
      </c>
      <c r="O128" s="86"/>
      <c r="P128" s="216">
        <f>O128*H128</f>
        <v>0</v>
      </c>
      <c r="Q128" s="216">
        <v>0</v>
      </c>
      <c r="R128" s="216">
        <f>Q128*H128</f>
        <v>0</v>
      </c>
      <c r="S128" s="216">
        <v>0</v>
      </c>
      <c r="T128" s="217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8" t="s">
        <v>156</v>
      </c>
      <c r="AT128" s="218" t="s">
        <v>152</v>
      </c>
      <c r="AU128" s="218" t="s">
        <v>82</v>
      </c>
      <c r="AY128" s="19" t="s">
        <v>149</v>
      </c>
      <c r="BE128" s="219">
        <f>IF(N128="základní",J128,0)</f>
        <v>0</v>
      </c>
      <c r="BF128" s="219">
        <f>IF(N128="snížená",J128,0)</f>
        <v>0</v>
      </c>
      <c r="BG128" s="219">
        <f>IF(N128="zákl. přenesená",J128,0)</f>
        <v>0</v>
      </c>
      <c r="BH128" s="219">
        <f>IF(N128="sníž. přenesená",J128,0)</f>
        <v>0</v>
      </c>
      <c r="BI128" s="219">
        <f>IF(N128="nulová",J128,0)</f>
        <v>0</v>
      </c>
      <c r="BJ128" s="19" t="s">
        <v>80</v>
      </c>
      <c r="BK128" s="219">
        <f>ROUND(I128*H128,2)</f>
        <v>0</v>
      </c>
      <c r="BL128" s="19" t="s">
        <v>156</v>
      </c>
      <c r="BM128" s="218" t="s">
        <v>205</v>
      </c>
    </row>
    <row r="129" spans="1:47" s="2" customFormat="1" ht="12">
      <c r="A129" s="40"/>
      <c r="B129" s="41"/>
      <c r="C129" s="42"/>
      <c r="D129" s="220" t="s">
        <v>158</v>
      </c>
      <c r="E129" s="42"/>
      <c r="F129" s="221" t="s">
        <v>206</v>
      </c>
      <c r="G129" s="42"/>
      <c r="H129" s="42"/>
      <c r="I129" s="222"/>
      <c r="J129" s="42"/>
      <c r="K129" s="42"/>
      <c r="L129" s="46"/>
      <c r="M129" s="223"/>
      <c r="N129" s="224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158</v>
      </c>
      <c r="AU129" s="19" t="s">
        <v>82</v>
      </c>
    </row>
    <row r="130" spans="1:51" s="15" customFormat="1" ht="12">
      <c r="A130" s="15"/>
      <c r="B130" s="248"/>
      <c r="C130" s="249"/>
      <c r="D130" s="227" t="s">
        <v>160</v>
      </c>
      <c r="E130" s="250" t="s">
        <v>19</v>
      </c>
      <c r="F130" s="251" t="s">
        <v>207</v>
      </c>
      <c r="G130" s="249"/>
      <c r="H130" s="250" t="s">
        <v>19</v>
      </c>
      <c r="I130" s="252"/>
      <c r="J130" s="249"/>
      <c r="K130" s="249"/>
      <c r="L130" s="253"/>
      <c r="M130" s="254"/>
      <c r="N130" s="255"/>
      <c r="O130" s="255"/>
      <c r="P130" s="255"/>
      <c r="Q130" s="255"/>
      <c r="R130" s="255"/>
      <c r="S130" s="255"/>
      <c r="T130" s="256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57" t="s">
        <v>160</v>
      </c>
      <c r="AU130" s="257" t="s">
        <v>82</v>
      </c>
      <c r="AV130" s="15" t="s">
        <v>80</v>
      </c>
      <c r="AW130" s="15" t="s">
        <v>33</v>
      </c>
      <c r="AX130" s="15" t="s">
        <v>72</v>
      </c>
      <c r="AY130" s="257" t="s">
        <v>149</v>
      </c>
    </row>
    <row r="131" spans="1:51" s="13" customFormat="1" ht="12">
      <c r="A131" s="13"/>
      <c r="B131" s="225"/>
      <c r="C131" s="226"/>
      <c r="D131" s="227" t="s">
        <v>160</v>
      </c>
      <c r="E131" s="228" t="s">
        <v>19</v>
      </c>
      <c r="F131" s="229" t="s">
        <v>208</v>
      </c>
      <c r="G131" s="226"/>
      <c r="H131" s="230">
        <v>0.136</v>
      </c>
      <c r="I131" s="231"/>
      <c r="J131" s="226"/>
      <c r="K131" s="226"/>
      <c r="L131" s="232"/>
      <c r="M131" s="233"/>
      <c r="N131" s="234"/>
      <c r="O131" s="234"/>
      <c r="P131" s="234"/>
      <c r="Q131" s="234"/>
      <c r="R131" s="234"/>
      <c r="S131" s="234"/>
      <c r="T131" s="23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6" t="s">
        <v>160</v>
      </c>
      <c r="AU131" s="236" t="s">
        <v>82</v>
      </c>
      <c r="AV131" s="13" t="s">
        <v>82</v>
      </c>
      <c r="AW131" s="13" t="s">
        <v>33</v>
      </c>
      <c r="AX131" s="13" t="s">
        <v>72</v>
      </c>
      <c r="AY131" s="236" t="s">
        <v>149</v>
      </c>
    </row>
    <row r="132" spans="1:51" s="13" customFormat="1" ht="12">
      <c r="A132" s="13"/>
      <c r="B132" s="225"/>
      <c r="C132" s="226"/>
      <c r="D132" s="227" t="s">
        <v>160</v>
      </c>
      <c r="E132" s="228" t="s">
        <v>19</v>
      </c>
      <c r="F132" s="229" t="s">
        <v>209</v>
      </c>
      <c r="G132" s="226"/>
      <c r="H132" s="230">
        <v>0.14</v>
      </c>
      <c r="I132" s="231"/>
      <c r="J132" s="226"/>
      <c r="K132" s="226"/>
      <c r="L132" s="232"/>
      <c r="M132" s="233"/>
      <c r="N132" s="234"/>
      <c r="O132" s="234"/>
      <c r="P132" s="234"/>
      <c r="Q132" s="234"/>
      <c r="R132" s="234"/>
      <c r="S132" s="234"/>
      <c r="T132" s="23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6" t="s">
        <v>160</v>
      </c>
      <c r="AU132" s="236" t="s">
        <v>82</v>
      </c>
      <c r="AV132" s="13" t="s">
        <v>82</v>
      </c>
      <c r="AW132" s="13" t="s">
        <v>33</v>
      </c>
      <c r="AX132" s="13" t="s">
        <v>72</v>
      </c>
      <c r="AY132" s="236" t="s">
        <v>149</v>
      </c>
    </row>
    <row r="133" spans="1:51" s="14" customFormat="1" ht="12">
      <c r="A133" s="14"/>
      <c r="B133" s="237"/>
      <c r="C133" s="238"/>
      <c r="D133" s="227" t="s">
        <v>160</v>
      </c>
      <c r="E133" s="239" t="s">
        <v>19</v>
      </c>
      <c r="F133" s="240" t="s">
        <v>162</v>
      </c>
      <c r="G133" s="238"/>
      <c r="H133" s="241">
        <v>0.276</v>
      </c>
      <c r="I133" s="242"/>
      <c r="J133" s="238"/>
      <c r="K133" s="238"/>
      <c r="L133" s="243"/>
      <c r="M133" s="244"/>
      <c r="N133" s="245"/>
      <c r="O133" s="245"/>
      <c r="P133" s="245"/>
      <c r="Q133" s="245"/>
      <c r="R133" s="245"/>
      <c r="S133" s="245"/>
      <c r="T133" s="246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7" t="s">
        <v>160</v>
      </c>
      <c r="AU133" s="247" t="s">
        <v>82</v>
      </c>
      <c r="AV133" s="14" t="s">
        <v>156</v>
      </c>
      <c r="AW133" s="14" t="s">
        <v>33</v>
      </c>
      <c r="AX133" s="14" t="s">
        <v>80</v>
      </c>
      <c r="AY133" s="247" t="s">
        <v>149</v>
      </c>
    </row>
    <row r="134" spans="1:65" s="2" customFormat="1" ht="16.5" customHeight="1">
      <c r="A134" s="40"/>
      <c r="B134" s="41"/>
      <c r="C134" s="207" t="s">
        <v>210</v>
      </c>
      <c r="D134" s="207" t="s">
        <v>152</v>
      </c>
      <c r="E134" s="208" t="s">
        <v>211</v>
      </c>
      <c r="F134" s="209" t="s">
        <v>212</v>
      </c>
      <c r="G134" s="210" t="s">
        <v>213</v>
      </c>
      <c r="H134" s="211">
        <v>0.348</v>
      </c>
      <c r="I134" s="212"/>
      <c r="J134" s="213">
        <f>ROUND(I134*H134,2)</f>
        <v>0</v>
      </c>
      <c r="K134" s="209" t="s">
        <v>155</v>
      </c>
      <c r="L134" s="46"/>
      <c r="M134" s="214" t="s">
        <v>19</v>
      </c>
      <c r="N134" s="215" t="s">
        <v>43</v>
      </c>
      <c r="O134" s="86"/>
      <c r="P134" s="216">
        <f>O134*H134</f>
        <v>0</v>
      </c>
      <c r="Q134" s="216">
        <v>1.06277</v>
      </c>
      <c r="R134" s="216">
        <f>Q134*H134</f>
        <v>0.36984395999999997</v>
      </c>
      <c r="S134" s="216">
        <v>0</v>
      </c>
      <c r="T134" s="217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8" t="s">
        <v>156</v>
      </c>
      <c r="AT134" s="218" t="s">
        <v>152</v>
      </c>
      <c r="AU134" s="218" t="s">
        <v>82</v>
      </c>
      <c r="AY134" s="19" t="s">
        <v>149</v>
      </c>
      <c r="BE134" s="219">
        <f>IF(N134="základní",J134,0)</f>
        <v>0</v>
      </c>
      <c r="BF134" s="219">
        <f>IF(N134="snížená",J134,0)</f>
        <v>0</v>
      </c>
      <c r="BG134" s="219">
        <f>IF(N134="zákl. přenesená",J134,0)</f>
        <v>0</v>
      </c>
      <c r="BH134" s="219">
        <f>IF(N134="sníž. přenesená",J134,0)</f>
        <v>0</v>
      </c>
      <c r="BI134" s="219">
        <f>IF(N134="nulová",J134,0)</f>
        <v>0</v>
      </c>
      <c r="BJ134" s="19" t="s">
        <v>80</v>
      </c>
      <c r="BK134" s="219">
        <f>ROUND(I134*H134,2)</f>
        <v>0</v>
      </c>
      <c r="BL134" s="19" t="s">
        <v>156</v>
      </c>
      <c r="BM134" s="218" t="s">
        <v>214</v>
      </c>
    </row>
    <row r="135" spans="1:47" s="2" customFormat="1" ht="12">
      <c r="A135" s="40"/>
      <c r="B135" s="41"/>
      <c r="C135" s="42"/>
      <c r="D135" s="220" t="s">
        <v>158</v>
      </c>
      <c r="E135" s="42"/>
      <c r="F135" s="221" t="s">
        <v>215</v>
      </c>
      <c r="G135" s="42"/>
      <c r="H135" s="42"/>
      <c r="I135" s="222"/>
      <c r="J135" s="42"/>
      <c r="K135" s="42"/>
      <c r="L135" s="46"/>
      <c r="M135" s="223"/>
      <c r="N135" s="224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158</v>
      </c>
      <c r="AU135" s="19" t="s">
        <v>82</v>
      </c>
    </row>
    <row r="136" spans="1:51" s="15" customFormat="1" ht="12">
      <c r="A136" s="15"/>
      <c r="B136" s="248"/>
      <c r="C136" s="249"/>
      <c r="D136" s="227" t="s">
        <v>160</v>
      </c>
      <c r="E136" s="250" t="s">
        <v>19</v>
      </c>
      <c r="F136" s="251" t="s">
        <v>216</v>
      </c>
      <c r="G136" s="249"/>
      <c r="H136" s="250" t="s">
        <v>19</v>
      </c>
      <c r="I136" s="252"/>
      <c r="J136" s="249"/>
      <c r="K136" s="249"/>
      <c r="L136" s="253"/>
      <c r="M136" s="254"/>
      <c r="N136" s="255"/>
      <c r="O136" s="255"/>
      <c r="P136" s="255"/>
      <c r="Q136" s="255"/>
      <c r="R136" s="255"/>
      <c r="S136" s="255"/>
      <c r="T136" s="256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57" t="s">
        <v>160</v>
      </c>
      <c r="AU136" s="257" t="s">
        <v>82</v>
      </c>
      <c r="AV136" s="15" t="s">
        <v>80</v>
      </c>
      <c r="AW136" s="15" t="s">
        <v>33</v>
      </c>
      <c r="AX136" s="15" t="s">
        <v>72</v>
      </c>
      <c r="AY136" s="257" t="s">
        <v>149</v>
      </c>
    </row>
    <row r="137" spans="1:51" s="13" customFormat="1" ht="12">
      <c r="A137" s="13"/>
      <c r="B137" s="225"/>
      <c r="C137" s="226"/>
      <c r="D137" s="227" t="s">
        <v>160</v>
      </c>
      <c r="E137" s="228" t="s">
        <v>19</v>
      </c>
      <c r="F137" s="229" t="s">
        <v>217</v>
      </c>
      <c r="G137" s="226"/>
      <c r="H137" s="230">
        <v>0.348</v>
      </c>
      <c r="I137" s="231"/>
      <c r="J137" s="226"/>
      <c r="K137" s="226"/>
      <c r="L137" s="232"/>
      <c r="M137" s="233"/>
      <c r="N137" s="234"/>
      <c r="O137" s="234"/>
      <c r="P137" s="234"/>
      <c r="Q137" s="234"/>
      <c r="R137" s="234"/>
      <c r="S137" s="234"/>
      <c r="T137" s="23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6" t="s">
        <v>160</v>
      </c>
      <c r="AU137" s="236" t="s">
        <v>82</v>
      </c>
      <c r="AV137" s="13" t="s">
        <v>82</v>
      </c>
      <c r="AW137" s="13" t="s">
        <v>33</v>
      </c>
      <c r="AX137" s="13" t="s">
        <v>80</v>
      </c>
      <c r="AY137" s="236" t="s">
        <v>149</v>
      </c>
    </row>
    <row r="138" spans="1:65" s="2" customFormat="1" ht="16.5" customHeight="1">
      <c r="A138" s="40"/>
      <c r="B138" s="41"/>
      <c r="C138" s="207" t="s">
        <v>218</v>
      </c>
      <c r="D138" s="207" t="s">
        <v>152</v>
      </c>
      <c r="E138" s="208" t="s">
        <v>219</v>
      </c>
      <c r="F138" s="209" t="s">
        <v>220</v>
      </c>
      <c r="G138" s="210" t="s">
        <v>109</v>
      </c>
      <c r="H138" s="211">
        <v>205.55</v>
      </c>
      <c r="I138" s="212"/>
      <c r="J138" s="213">
        <f>ROUND(I138*H138,2)</f>
        <v>0</v>
      </c>
      <c r="K138" s="209" t="s">
        <v>155</v>
      </c>
      <c r="L138" s="46"/>
      <c r="M138" s="214" t="s">
        <v>19</v>
      </c>
      <c r="N138" s="215" t="s">
        <v>43</v>
      </c>
      <c r="O138" s="86"/>
      <c r="P138" s="216">
        <f>O138*H138</f>
        <v>0</v>
      </c>
      <c r="Q138" s="216">
        <v>0.0204</v>
      </c>
      <c r="R138" s="216">
        <f>Q138*H138</f>
        <v>4.19322</v>
      </c>
      <c r="S138" s="216">
        <v>0</v>
      </c>
      <c r="T138" s="217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8" t="s">
        <v>156</v>
      </c>
      <c r="AT138" s="218" t="s">
        <v>152</v>
      </c>
      <c r="AU138" s="218" t="s">
        <v>82</v>
      </c>
      <c r="AY138" s="19" t="s">
        <v>149</v>
      </c>
      <c r="BE138" s="219">
        <f>IF(N138="základní",J138,0)</f>
        <v>0</v>
      </c>
      <c r="BF138" s="219">
        <f>IF(N138="snížená",J138,0)</f>
        <v>0</v>
      </c>
      <c r="BG138" s="219">
        <f>IF(N138="zákl. přenesená",J138,0)</f>
        <v>0</v>
      </c>
      <c r="BH138" s="219">
        <f>IF(N138="sníž. přenesená",J138,0)</f>
        <v>0</v>
      </c>
      <c r="BI138" s="219">
        <f>IF(N138="nulová",J138,0)</f>
        <v>0</v>
      </c>
      <c r="BJ138" s="19" t="s">
        <v>80</v>
      </c>
      <c r="BK138" s="219">
        <f>ROUND(I138*H138,2)</f>
        <v>0</v>
      </c>
      <c r="BL138" s="19" t="s">
        <v>156</v>
      </c>
      <c r="BM138" s="218" t="s">
        <v>221</v>
      </c>
    </row>
    <row r="139" spans="1:47" s="2" customFormat="1" ht="12">
      <c r="A139" s="40"/>
      <c r="B139" s="41"/>
      <c r="C139" s="42"/>
      <c r="D139" s="220" t="s">
        <v>158</v>
      </c>
      <c r="E139" s="42"/>
      <c r="F139" s="221" t="s">
        <v>222</v>
      </c>
      <c r="G139" s="42"/>
      <c r="H139" s="42"/>
      <c r="I139" s="222"/>
      <c r="J139" s="42"/>
      <c r="K139" s="42"/>
      <c r="L139" s="46"/>
      <c r="M139" s="223"/>
      <c r="N139" s="224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158</v>
      </c>
      <c r="AU139" s="19" t="s">
        <v>82</v>
      </c>
    </row>
    <row r="140" spans="1:47" s="2" customFormat="1" ht="12">
      <c r="A140" s="40"/>
      <c r="B140" s="41"/>
      <c r="C140" s="42"/>
      <c r="D140" s="227" t="s">
        <v>223</v>
      </c>
      <c r="E140" s="42"/>
      <c r="F140" s="269" t="s">
        <v>224</v>
      </c>
      <c r="G140" s="42"/>
      <c r="H140" s="42"/>
      <c r="I140" s="222"/>
      <c r="J140" s="42"/>
      <c r="K140" s="42"/>
      <c r="L140" s="46"/>
      <c r="M140" s="223"/>
      <c r="N140" s="224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223</v>
      </c>
      <c r="AU140" s="19" t="s">
        <v>82</v>
      </c>
    </row>
    <row r="141" spans="1:51" s="13" customFormat="1" ht="12">
      <c r="A141" s="13"/>
      <c r="B141" s="225"/>
      <c r="C141" s="226"/>
      <c r="D141" s="227" t="s">
        <v>160</v>
      </c>
      <c r="E141" s="228" t="s">
        <v>19</v>
      </c>
      <c r="F141" s="229" t="s">
        <v>112</v>
      </c>
      <c r="G141" s="226"/>
      <c r="H141" s="230">
        <v>205.55</v>
      </c>
      <c r="I141" s="231"/>
      <c r="J141" s="226"/>
      <c r="K141" s="226"/>
      <c r="L141" s="232"/>
      <c r="M141" s="233"/>
      <c r="N141" s="234"/>
      <c r="O141" s="234"/>
      <c r="P141" s="234"/>
      <c r="Q141" s="234"/>
      <c r="R141" s="234"/>
      <c r="S141" s="234"/>
      <c r="T141" s="23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6" t="s">
        <v>160</v>
      </c>
      <c r="AU141" s="236" t="s">
        <v>82</v>
      </c>
      <c r="AV141" s="13" t="s">
        <v>82</v>
      </c>
      <c r="AW141" s="13" t="s">
        <v>33</v>
      </c>
      <c r="AX141" s="13" t="s">
        <v>80</v>
      </c>
      <c r="AY141" s="236" t="s">
        <v>149</v>
      </c>
    </row>
    <row r="142" spans="1:65" s="2" customFormat="1" ht="16.5" customHeight="1">
      <c r="A142" s="40"/>
      <c r="B142" s="41"/>
      <c r="C142" s="207" t="s">
        <v>225</v>
      </c>
      <c r="D142" s="207" t="s">
        <v>152</v>
      </c>
      <c r="E142" s="208" t="s">
        <v>226</v>
      </c>
      <c r="F142" s="209" t="s">
        <v>227</v>
      </c>
      <c r="G142" s="210" t="s">
        <v>109</v>
      </c>
      <c r="H142" s="211">
        <v>205.55</v>
      </c>
      <c r="I142" s="212"/>
      <c r="J142" s="213">
        <f>ROUND(I142*H142,2)</f>
        <v>0</v>
      </c>
      <c r="K142" s="209" t="s">
        <v>155</v>
      </c>
      <c r="L142" s="46"/>
      <c r="M142" s="214" t="s">
        <v>19</v>
      </c>
      <c r="N142" s="215" t="s">
        <v>43</v>
      </c>
      <c r="O142" s="86"/>
      <c r="P142" s="216">
        <f>O142*H142</f>
        <v>0</v>
      </c>
      <c r="Q142" s="216">
        <v>0.00013</v>
      </c>
      <c r="R142" s="216">
        <f>Q142*H142</f>
        <v>0.0267215</v>
      </c>
      <c r="S142" s="216">
        <v>0</v>
      </c>
      <c r="T142" s="217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8" t="s">
        <v>156</v>
      </c>
      <c r="AT142" s="218" t="s">
        <v>152</v>
      </c>
      <c r="AU142" s="218" t="s">
        <v>82</v>
      </c>
      <c r="AY142" s="19" t="s">
        <v>149</v>
      </c>
      <c r="BE142" s="219">
        <f>IF(N142="základní",J142,0)</f>
        <v>0</v>
      </c>
      <c r="BF142" s="219">
        <f>IF(N142="snížená",J142,0)</f>
        <v>0</v>
      </c>
      <c r="BG142" s="219">
        <f>IF(N142="zákl. přenesená",J142,0)</f>
        <v>0</v>
      </c>
      <c r="BH142" s="219">
        <f>IF(N142="sníž. přenesená",J142,0)</f>
        <v>0</v>
      </c>
      <c r="BI142" s="219">
        <f>IF(N142="nulová",J142,0)</f>
        <v>0</v>
      </c>
      <c r="BJ142" s="19" t="s">
        <v>80</v>
      </c>
      <c r="BK142" s="219">
        <f>ROUND(I142*H142,2)</f>
        <v>0</v>
      </c>
      <c r="BL142" s="19" t="s">
        <v>156</v>
      </c>
      <c r="BM142" s="218" t="s">
        <v>228</v>
      </c>
    </row>
    <row r="143" spans="1:47" s="2" customFormat="1" ht="12">
      <c r="A143" s="40"/>
      <c r="B143" s="41"/>
      <c r="C143" s="42"/>
      <c r="D143" s="220" t="s">
        <v>158</v>
      </c>
      <c r="E143" s="42"/>
      <c r="F143" s="221" t="s">
        <v>229</v>
      </c>
      <c r="G143" s="42"/>
      <c r="H143" s="42"/>
      <c r="I143" s="222"/>
      <c r="J143" s="42"/>
      <c r="K143" s="42"/>
      <c r="L143" s="46"/>
      <c r="M143" s="223"/>
      <c r="N143" s="224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158</v>
      </c>
      <c r="AU143" s="19" t="s">
        <v>82</v>
      </c>
    </row>
    <row r="144" spans="1:51" s="13" customFormat="1" ht="12">
      <c r="A144" s="13"/>
      <c r="B144" s="225"/>
      <c r="C144" s="226"/>
      <c r="D144" s="227" t="s">
        <v>160</v>
      </c>
      <c r="E144" s="228" t="s">
        <v>19</v>
      </c>
      <c r="F144" s="229" t="s">
        <v>112</v>
      </c>
      <c r="G144" s="226"/>
      <c r="H144" s="230">
        <v>205.55</v>
      </c>
      <c r="I144" s="231"/>
      <c r="J144" s="226"/>
      <c r="K144" s="226"/>
      <c r="L144" s="232"/>
      <c r="M144" s="233"/>
      <c r="N144" s="234"/>
      <c r="O144" s="234"/>
      <c r="P144" s="234"/>
      <c r="Q144" s="234"/>
      <c r="R144" s="234"/>
      <c r="S144" s="234"/>
      <c r="T144" s="23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6" t="s">
        <v>160</v>
      </c>
      <c r="AU144" s="236" t="s">
        <v>82</v>
      </c>
      <c r="AV144" s="13" t="s">
        <v>82</v>
      </c>
      <c r="AW144" s="13" t="s">
        <v>33</v>
      </c>
      <c r="AX144" s="13" t="s">
        <v>80</v>
      </c>
      <c r="AY144" s="236" t="s">
        <v>149</v>
      </c>
    </row>
    <row r="145" spans="1:65" s="2" customFormat="1" ht="24.15" customHeight="1">
      <c r="A145" s="40"/>
      <c r="B145" s="41"/>
      <c r="C145" s="207" t="s">
        <v>230</v>
      </c>
      <c r="D145" s="207" t="s">
        <v>152</v>
      </c>
      <c r="E145" s="208" t="s">
        <v>231</v>
      </c>
      <c r="F145" s="209" t="s">
        <v>232</v>
      </c>
      <c r="G145" s="210" t="s">
        <v>184</v>
      </c>
      <c r="H145" s="211">
        <v>188.266</v>
      </c>
      <c r="I145" s="212"/>
      <c r="J145" s="213">
        <f>ROUND(I145*H145,2)</f>
        <v>0</v>
      </c>
      <c r="K145" s="209" t="s">
        <v>155</v>
      </c>
      <c r="L145" s="46"/>
      <c r="M145" s="214" t="s">
        <v>19</v>
      </c>
      <c r="N145" s="215" t="s">
        <v>43</v>
      </c>
      <c r="O145" s="86"/>
      <c r="P145" s="216">
        <f>O145*H145</f>
        <v>0</v>
      </c>
      <c r="Q145" s="216">
        <v>2E-05</v>
      </c>
      <c r="R145" s="216">
        <f>Q145*H145</f>
        <v>0.00376532</v>
      </c>
      <c r="S145" s="216">
        <v>0</v>
      </c>
      <c r="T145" s="217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8" t="s">
        <v>156</v>
      </c>
      <c r="AT145" s="218" t="s">
        <v>152</v>
      </c>
      <c r="AU145" s="218" t="s">
        <v>82</v>
      </c>
      <c r="AY145" s="19" t="s">
        <v>149</v>
      </c>
      <c r="BE145" s="219">
        <f>IF(N145="základní",J145,0)</f>
        <v>0</v>
      </c>
      <c r="BF145" s="219">
        <f>IF(N145="snížená",J145,0)</f>
        <v>0</v>
      </c>
      <c r="BG145" s="219">
        <f>IF(N145="zákl. přenesená",J145,0)</f>
        <v>0</v>
      </c>
      <c r="BH145" s="219">
        <f>IF(N145="sníž. přenesená",J145,0)</f>
        <v>0</v>
      </c>
      <c r="BI145" s="219">
        <f>IF(N145="nulová",J145,0)</f>
        <v>0</v>
      </c>
      <c r="BJ145" s="19" t="s">
        <v>80</v>
      </c>
      <c r="BK145" s="219">
        <f>ROUND(I145*H145,2)</f>
        <v>0</v>
      </c>
      <c r="BL145" s="19" t="s">
        <v>156</v>
      </c>
      <c r="BM145" s="218" t="s">
        <v>233</v>
      </c>
    </row>
    <row r="146" spans="1:47" s="2" customFormat="1" ht="12">
      <c r="A146" s="40"/>
      <c r="B146" s="41"/>
      <c r="C146" s="42"/>
      <c r="D146" s="220" t="s">
        <v>158</v>
      </c>
      <c r="E146" s="42"/>
      <c r="F146" s="221" t="s">
        <v>234</v>
      </c>
      <c r="G146" s="42"/>
      <c r="H146" s="42"/>
      <c r="I146" s="222"/>
      <c r="J146" s="42"/>
      <c r="K146" s="42"/>
      <c r="L146" s="46"/>
      <c r="M146" s="223"/>
      <c r="N146" s="224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158</v>
      </c>
      <c r="AU146" s="19" t="s">
        <v>82</v>
      </c>
    </row>
    <row r="147" spans="1:51" s="13" customFormat="1" ht="12">
      <c r="A147" s="13"/>
      <c r="B147" s="225"/>
      <c r="C147" s="226"/>
      <c r="D147" s="227" t="s">
        <v>160</v>
      </c>
      <c r="E147" s="228" t="s">
        <v>19</v>
      </c>
      <c r="F147" s="229" t="s">
        <v>235</v>
      </c>
      <c r="G147" s="226"/>
      <c r="H147" s="230">
        <v>188.266</v>
      </c>
      <c r="I147" s="231"/>
      <c r="J147" s="226"/>
      <c r="K147" s="226"/>
      <c r="L147" s="232"/>
      <c r="M147" s="233"/>
      <c r="N147" s="234"/>
      <c r="O147" s="234"/>
      <c r="P147" s="234"/>
      <c r="Q147" s="234"/>
      <c r="R147" s="234"/>
      <c r="S147" s="234"/>
      <c r="T147" s="23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6" t="s">
        <v>160</v>
      </c>
      <c r="AU147" s="236" t="s">
        <v>82</v>
      </c>
      <c r="AV147" s="13" t="s">
        <v>82</v>
      </c>
      <c r="AW147" s="13" t="s">
        <v>33</v>
      </c>
      <c r="AX147" s="13" t="s">
        <v>80</v>
      </c>
      <c r="AY147" s="236" t="s">
        <v>149</v>
      </c>
    </row>
    <row r="148" spans="1:65" s="2" customFormat="1" ht="24.15" customHeight="1">
      <c r="A148" s="40"/>
      <c r="B148" s="41"/>
      <c r="C148" s="207" t="s">
        <v>236</v>
      </c>
      <c r="D148" s="207" t="s">
        <v>152</v>
      </c>
      <c r="E148" s="208" t="s">
        <v>237</v>
      </c>
      <c r="F148" s="209" t="s">
        <v>238</v>
      </c>
      <c r="G148" s="210" t="s">
        <v>239</v>
      </c>
      <c r="H148" s="211">
        <v>11</v>
      </c>
      <c r="I148" s="212"/>
      <c r="J148" s="213">
        <f>ROUND(I148*H148,2)</f>
        <v>0</v>
      </c>
      <c r="K148" s="209" t="s">
        <v>155</v>
      </c>
      <c r="L148" s="46"/>
      <c r="M148" s="214" t="s">
        <v>19</v>
      </c>
      <c r="N148" s="215" t="s">
        <v>43</v>
      </c>
      <c r="O148" s="86"/>
      <c r="P148" s="216">
        <f>O148*H148</f>
        <v>0</v>
      </c>
      <c r="Q148" s="216">
        <v>0.04684</v>
      </c>
      <c r="R148" s="216">
        <f>Q148*H148</f>
        <v>0.51524</v>
      </c>
      <c r="S148" s="216">
        <v>0</v>
      </c>
      <c r="T148" s="217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8" t="s">
        <v>156</v>
      </c>
      <c r="AT148" s="218" t="s">
        <v>152</v>
      </c>
      <c r="AU148" s="218" t="s">
        <v>82</v>
      </c>
      <c r="AY148" s="19" t="s">
        <v>149</v>
      </c>
      <c r="BE148" s="219">
        <f>IF(N148="základní",J148,0)</f>
        <v>0</v>
      </c>
      <c r="BF148" s="219">
        <f>IF(N148="snížená",J148,0)</f>
        <v>0</v>
      </c>
      <c r="BG148" s="219">
        <f>IF(N148="zákl. přenesená",J148,0)</f>
        <v>0</v>
      </c>
      <c r="BH148" s="219">
        <f>IF(N148="sníž. přenesená",J148,0)</f>
        <v>0</v>
      </c>
      <c r="BI148" s="219">
        <f>IF(N148="nulová",J148,0)</f>
        <v>0</v>
      </c>
      <c r="BJ148" s="19" t="s">
        <v>80</v>
      </c>
      <c r="BK148" s="219">
        <f>ROUND(I148*H148,2)</f>
        <v>0</v>
      </c>
      <c r="BL148" s="19" t="s">
        <v>156</v>
      </c>
      <c r="BM148" s="218" t="s">
        <v>240</v>
      </c>
    </row>
    <row r="149" spans="1:47" s="2" customFormat="1" ht="12">
      <c r="A149" s="40"/>
      <c r="B149" s="41"/>
      <c r="C149" s="42"/>
      <c r="D149" s="220" t="s">
        <v>158</v>
      </c>
      <c r="E149" s="42"/>
      <c r="F149" s="221" t="s">
        <v>241</v>
      </c>
      <c r="G149" s="42"/>
      <c r="H149" s="42"/>
      <c r="I149" s="222"/>
      <c r="J149" s="42"/>
      <c r="K149" s="42"/>
      <c r="L149" s="46"/>
      <c r="M149" s="223"/>
      <c r="N149" s="224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158</v>
      </c>
      <c r="AU149" s="19" t="s">
        <v>82</v>
      </c>
    </row>
    <row r="150" spans="1:51" s="15" customFormat="1" ht="12">
      <c r="A150" s="15"/>
      <c r="B150" s="248"/>
      <c r="C150" s="249"/>
      <c r="D150" s="227" t="s">
        <v>160</v>
      </c>
      <c r="E150" s="250" t="s">
        <v>19</v>
      </c>
      <c r="F150" s="251" t="s">
        <v>242</v>
      </c>
      <c r="G150" s="249"/>
      <c r="H150" s="250" t="s">
        <v>19</v>
      </c>
      <c r="I150" s="252"/>
      <c r="J150" s="249"/>
      <c r="K150" s="249"/>
      <c r="L150" s="253"/>
      <c r="M150" s="254"/>
      <c r="N150" s="255"/>
      <c r="O150" s="255"/>
      <c r="P150" s="255"/>
      <c r="Q150" s="255"/>
      <c r="R150" s="255"/>
      <c r="S150" s="255"/>
      <c r="T150" s="256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57" t="s">
        <v>160</v>
      </c>
      <c r="AU150" s="257" t="s">
        <v>82</v>
      </c>
      <c r="AV150" s="15" t="s">
        <v>80</v>
      </c>
      <c r="AW150" s="15" t="s">
        <v>33</v>
      </c>
      <c r="AX150" s="15" t="s">
        <v>72</v>
      </c>
      <c r="AY150" s="257" t="s">
        <v>149</v>
      </c>
    </row>
    <row r="151" spans="1:51" s="13" customFormat="1" ht="12">
      <c r="A151" s="13"/>
      <c r="B151" s="225"/>
      <c r="C151" s="226"/>
      <c r="D151" s="227" t="s">
        <v>160</v>
      </c>
      <c r="E151" s="228" t="s">
        <v>19</v>
      </c>
      <c r="F151" s="229" t="s">
        <v>243</v>
      </c>
      <c r="G151" s="226"/>
      <c r="H151" s="230">
        <v>1</v>
      </c>
      <c r="I151" s="231"/>
      <c r="J151" s="226"/>
      <c r="K151" s="226"/>
      <c r="L151" s="232"/>
      <c r="M151" s="233"/>
      <c r="N151" s="234"/>
      <c r="O151" s="234"/>
      <c r="P151" s="234"/>
      <c r="Q151" s="234"/>
      <c r="R151" s="234"/>
      <c r="S151" s="234"/>
      <c r="T151" s="23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6" t="s">
        <v>160</v>
      </c>
      <c r="AU151" s="236" t="s">
        <v>82</v>
      </c>
      <c r="AV151" s="13" t="s">
        <v>82</v>
      </c>
      <c r="AW151" s="13" t="s">
        <v>33</v>
      </c>
      <c r="AX151" s="13" t="s">
        <v>72</v>
      </c>
      <c r="AY151" s="236" t="s">
        <v>149</v>
      </c>
    </row>
    <row r="152" spans="1:51" s="13" customFormat="1" ht="12">
      <c r="A152" s="13"/>
      <c r="B152" s="225"/>
      <c r="C152" s="226"/>
      <c r="D152" s="227" t="s">
        <v>160</v>
      </c>
      <c r="E152" s="228" t="s">
        <v>19</v>
      </c>
      <c r="F152" s="229" t="s">
        <v>244</v>
      </c>
      <c r="G152" s="226"/>
      <c r="H152" s="230">
        <v>1</v>
      </c>
      <c r="I152" s="231"/>
      <c r="J152" s="226"/>
      <c r="K152" s="226"/>
      <c r="L152" s="232"/>
      <c r="M152" s="233"/>
      <c r="N152" s="234"/>
      <c r="O152" s="234"/>
      <c r="P152" s="234"/>
      <c r="Q152" s="234"/>
      <c r="R152" s="234"/>
      <c r="S152" s="234"/>
      <c r="T152" s="23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6" t="s">
        <v>160</v>
      </c>
      <c r="AU152" s="236" t="s">
        <v>82</v>
      </c>
      <c r="AV152" s="13" t="s">
        <v>82</v>
      </c>
      <c r="AW152" s="13" t="s">
        <v>33</v>
      </c>
      <c r="AX152" s="13" t="s">
        <v>72</v>
      </c>
      <c r="AY152" s="236" t="s">
        <v>149</v>
      </c>
    </row>
    <row r="153" spans="1:51" s="13" customFormat="1" ht="12">
      <c r="A153" s="13"/>
      <c r="B153" s="225"/>
      <c r="C153" s="226"/>
      <c r="D153" s="227" t="s">
        <v>160</v>
      </c>
      <c r="E153" s="228" t="s">
        <v>19</v>
      </c>
      <c r="F153" s="229" t="s">
        <v>245</v>
      </c>
      <c r="G153" s="226"/>
      <c r="H153" s="230">
        <v>2</v>
      </c>
      <c r="I153" s="231"/>
      <c r="J153" s="226"/>
      <c r="K153" s="226"/>
      <c r="L153" s="232"/>
      <c r="M153" s="233"/>
      <c r="N153" s="234"/>
      <c r="O153" s="234"/>
      <c r="P153" s="234"/>
      <c r="Q153" s="234"/>
      <c r="R153" s="234"/>
      <c r="S153" s="234"/>
      <c r="T153" s="23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6" t="s">
        <v>160</v>
      </c>
      <c r="AU153" s="236" t="s">
        <v>82</v>
      </c>
      <c r="AV153" s="13" t="s">
        <v>82</v>
      </c>
      <c r="AW153" s="13" t="s">
        <v>33</v>
      </c>
      <c r="AX153" s="13" t="s">
        <v>72</v>
      </c>
      <c r="AY153" s="236" t="s">
        <v>149</v>
      </c>
    </row>
    <row r="154" spans="1:51" s="13" customFormat="1" ht="12">
      <c r="A154" s="13"/>
      <c r="B154" s="225"/>
      <c r="C154" s="226"/>
      <c r="D154" s="227" t="s">
        <v>160</v>
      </c>
      <c r="E154" s="228" t="s">
        <v>19</v>
      </c>
      <c r="F154" s="229" t="s">
        <v>246</v>
      </c>
      <c r="G154" s="226"/>
      <c r="H154" s="230">
        <v>1</v>
      </c>
      <c r="I154" s="231"/>
      <c r="J154" s="226"/>
      <c r="K154" s="226"/>
      <c r="L154" s="232"/>
      <c r="M154" s="233"/>
      <c r="N154" s="234"/>
      <c r="O154" s="234"/>
      <c r="P154" s="234"/>
      <c r="Q154" s="234"/>
      <c r="R154" s="234"/>
      <c r="S154" s="234"/>
      <c r="T154" s="23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6" t="s">
        <v>160</v>
      </c>
      <c r="AU154" s="236" t="s">
        <v>82</v>
      </c>
      <c r="AV154" s="13" t="s">
        <v>82</v>
      </c>
      <c r="AW154" s="13" t="s">
        <v>33</v>
      </c>
      <c r="AX154" s="13" t="s">
        <v>72</v>
      </c>
      <c r="AY154" s="236" t="s">
        <v>149</v>
      </c>
    </row>
    <row r="155" spans="1:51" s="13" customFormat="1" ht="12">
      <c r="A155" s="13"/>
      <c r="B155" s="225"/>
      <c r="C155" s="226"/>
      <c r="D155" s="227" t="s">
        <v>160</v>
      </c>
      <c r="E155" s="228" t="s">
        <v>19</v>
      </c>
      <c r="F155" s="229" t="s">
        <v>247</v>
      </c>
      <c r="G155" s="226"/>
      <c r="H155" s="230">
        <v>6</v>
      </c>
      <c r="I155" s="231"/>
      <c r="J155" s="226"/>
      <c r="K155" s="226"/>
      <c r="L155" s="232"/>
      <c r="M155" s="233"/>
      <c r="N155" s="234"/>
      <c r="O155" s="234"/>
      <c r="P155" s="234"/>
      <c r="Q155" s="234"/>
      <c r="R155" s="234"/>
      <c r="S155" s="234"/>
      <c r="T155" s="23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6" t="s">
        <v>160</v>
      </c>
      <c r="AU155" s="236" t="s">
        <v>82</v>
      </c>
      <c r="AV155" s="13" t="s">
        <v>82</v>
      </c>
      <c r="AW155" s="13" t="s">
        <v>33</v>
      </c>
      <c r="AX155" s="13" t="s">
        <v>72</v>
      </c>
      <c r="AY155" s="236" t="s">
        <v>149</v>
      </c>
    </row>
    <row r="156" spans="1:51" s="14" customFormat="1" ht="12">
      <c r="A156" s="14"/>
      <c r="B156" s="237"/>
      <c r="C156" s="238"/>
      <c r="D156" s="227" t="s">
        <v>160</v>
      </c>
      <c r="E156" s="239" t="s">
        <v>19</v>
      </c>
      <c r="F156" s="240" t="s">
        <v>162</v>
      </c>
      <c r="G156" s="238"/>
      <c r="H156" s="241">
        <v>11</v>
      </c>
      <c r="I156" s="242"/>
      <c r="J156" s="238"/>
      <c r="K156" s="238"/>
      <c r="L156" s="243"/>
      <c r="M156" s="244"/>
      <c r="N156" s="245"/>
      <c r="O156" s="245"/>
      <c r="P156" s="245"/>
      <c r="Q156" s="245"/>
      <c r="R156" s="245"/>
      <c r="S156" s="245"/>
      <c r="T156" s="246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7" t="s">
        <v>160</v>
      </c>
      <c r="AU156" s="247" t="s">
        <v>82</v>
      </c>
      <c r="AV156" s="14" t="s">
        <v>156</v>
      </c>
      <c r="AW156" s="14" t="s">
        <v>33</v>
      </c>
      <c r="AX156" s="14" t="s">
        <v>80</v>
      </c>
      <c r="AY156" s="247" t="s">
        <v>149</v>
      </c>
    </row>
    <row r="157" spans="1:65" s="2" customFormat="1" ht="21.75" customHeight="1">
      <c r="A157" s="40"/>
      <c r="B157" s="41"/>
      <c r="C157" s="270" t="s">
        <v>248</v>
      </c>
      <c r="D157" s="270" t="s">
        <v>249</v>
      </c>
      <c r="E157" s="271" t="s">
        <v>250</v>
      </c>
      <c r="F157" s="272" t="s">
        <v>251</v>
      </c>
      <c r="G157" s="273" t="s">
        <v>239</v>
      </c>
      <c r="H157" s="274">
        <v>1</v>
      </c>
      <c r="I157" s="275"/>
      <c r="J157" s="276">
        <f>ROUND(I157*H157,2)</f>
        <v>0</v>
      </c>
      <c r="K157" s="272" t="s">
        <v>155</v>
      </c>
      <c r="L157" s="277"/>
      <c r="M157" s="278" t="s">
        <v>19</v>
      </c>
      <c r="N157" s="279" t="s">
        <v>43</v>
      </c>
      <c r="O157" s="86"/>
      <c r="P157" s="216">
        <f>O157*H157</f>
        <v>0</v>
      </c>
      <c r="Q157" s="216">
        <v>0.01201</v>
      </c>
      <c r="R157" s="216">
        <f>Q157*H157</f>
        <v>0.01201</v>
      </c>
      <c r="S157" s="216">
        <v>0</v>
      </c>
      <c r="T157" s="217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18" t="s">
        <v>210</v>
      </c>
      <c r="AT157" s="218" t="s">
        <v>249</v>
      </c>
      <c r="AU157" s="218" t="s">
        <v>82</v>
      </c>
      <c r="AY157" s="19" t="s">
        <v>149</v>
      </c>
      <c r="BE157" s="219">
        <f>IF(N157="základní",J157,0)</f>
        <v>0</v>
      </c>
      <c r="BF157" s="219">
        <f>IF(N157="snížená",J157,0)</f>
        <v>0</v>
      </c>
      <c r="BG157" s="219">
        <f>IF(N157="zákl. přenesená",J157,0)</f>
        <v>0</v>
      </c>
      <c r="BH157" s="219">
        <f>IF(N157="sníž. přenesená",J157,0)</f>
        <v>0</v>
      </c>
      <c r="BI157" s="219">
        <f>IF(N157="nulová",J157,0)</f>
        <v>0</v>
      </c>
      <c r="BJ157" s="19" t="s">
        <v>80</v>
      </c>
      <c r="BK157" s="219">
        <f>ROUND(I157*H157,2)</f>
        <v>0</v>
      </c>
      <c r="BL157" s="19" t="s">
        <v>156</v>
      </c>
      <c r="BM157" s="218" t="s">
        <v>252</v>
      </c>
    </row>
    <row r="158" spans="1:65" s="2" customFormat="1" ht="21.75" customHeight="1">
      <c r="A158" s="40"/>
      <c r="B158" s="41"/>
      <c r="C158" s="270" t="s">
        <v>253</v>
      </c>
      <c r="D158" s="270" t="s">
        <v>249</v>
      </c>
      <c r="E158" s="271" t="s">
        <v>254</v>
      </c>
      <c r="F158" s="272" t="s">
        <v>255</v>
      </c>
      <c r="G158" s="273" t="s">
        <v>239</v>
      </c>
      <c r="H158" s="274">
        <v>1</v>
      </c>
      <c r="I158" s="275"/>
      <c r="J158" s="276">
        <f>ROUND(I158*H158,2)</f>
        <v>0</v>
      </c>
      <c r="K158" s="272" t="s">
        <v>155</v>
      </c>
      <c r="L158" s="277"/>
      <c r="M158" s="278" t="s">
        <v>19</v>
      </c>
      <c r="N158" s="279" t="s">
        <v>43</v>
      </c>
      <c r="O158" s="86"/>
      <c r="P158" s="216">
        <f>O158*H158</f>
        <v>0</v>
      </c>
      <c r="Q158" s="216">
        <v>0.01489</v>
      </c>
      <c r="R158" s="216">
        <f>Q158*H158</f>
        <v>0.01489</v>
      </c>
      <c r="S158" s="216">
        <v>0</v>
      </c>
      <c r="T158" s="217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18" t="s">
        <v>210</v>
      </c>
      <c r="AT158" s="218" t="s">
        <v>249</v>
      </c>
      <c r="AU158" s="218" t="s">
        <v>82</v>
      </c>
      <c r="AY158" s="19" t="s">
        <v>149</v>
      </c>
      <c r="BE158" s="219">
        <f>IF(N158="základní",J158,0)</f>
        <v>0</v>
      </c>
      <c r="BF158" s="219">
        <f>IF(N158="snížená",J158,0)</f>
        <v>0</v>
      </c>
      <c r="BG158" s="219">
        <f>IF(N158="zákl. přenesená",J158,0)</f>
        <v>0</v>
      </c>
      <c r="BH158" s="219">
        <f>IF(N158="sníž. přenesená",J158,0)</f>
        <v>0</v>
      </c>
      <c r="BI158" s="219">
        <f>IF(N158="nulová",J158,0)</f>
        <v>0</v>
      </c>
      <c r="BJ158" s="19" t="s">
        <v>80</v>
      </c>
      <c r="BK158" s="219">
        <f>ROUND(I158*H158,2)</f>
        <v>0</v>
      </c>
      <c r="BL158" s="19" t="s">
        <v>156</v>
      </c>
      <c r="BM158" s="218" t="s">
        <v>256</v>
      </c>
    </row>
    <row r="159" spans="1:65" s="2" customFormat="1" ht="21.75" customHeight="1">
      <c r="A159" s="40"/>
      <c r="B159" s="41"/>
      <c r="C159" s="270" t="s">
        <v>8</v>
      </c>
      <c r="D159" s="270" t="s">
        <v>249</v>
      </c>
      <c r="E159" s="271" t="s">
        <v>257</v>
      </c>
      <c r="F159" s="272" t="s">
        <v>258</v>
      </c>
      <c r="G159" s="273" t="s">
        <v>239</v>
      </c>
      <c r="H159" s="274">
        <v>9</v>
      </c>
      <c r="I159" s="275"/>
      <c r="J159" s="276">
        <f>ROUND(I159*H159,2)</f>
        <v>0</v>
      </c>
      <c r="K159" s="272" t="s">
        <v>155</v>
      </c>
      <c r="L159" s="277"/>
      <c r="M159" s="278" t="s">
        <v>19</v>
      </c>
      <c r="N159" s="279" t="s">
        <v>43</v>
      </c>
      <c r="O159" s="86"/>
      <c r="P159" s="216">
        <f>O159*H159</f>
        <v>0</v>
      </c>
      <c r="Q159" s="216">
        <v>0.01521</v>
      </c>
      <c r="R159" s="216">
        <f>Q159*H159</f>
        <v>0.13688999999999998</v>
      </c>
      <c r="S159" s="216">
        <v>0</v>
      </c>
      <c r="T159" s="217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18" t="s">
        <v>210</v>
      </c>
      <c r="AT159" s="218" t="s">
        <v>249</v>
      </c>
      <c r="AU159" s="218" t="s">
        <v>82</v>
      </c>
      <c r="AY159" s="19" t="s">
        <v>149</v>
      </c>
      <c r="BE159" s="219">
        <f>IF(N159="základní",J159,0)</f>
        <v>0</v>
      </c>
      <c r="BF159" s="219">
        <f>IF(N159="snížená",J159,0)</f>
        <v>0</v>
      </c>
      <c r="BG159" s="219">
        <f>IF(N159="zákl. přenesená",J159,0)</f>
        <v>0</v>
      </c>
      <c r="BH159" s="219">
        <f>IF(N159="sníž. přenesená",J159,0)</f>
        <v>0</v>
      </c>
      <c r="BI159" s="219">
        <f>IF(N159="nulová",J159,0)</f>
        <v>0</v>
      </c>
      <c r="BJ159" s="19" t="s">
        <v>80</v>
      </c>
      <c r="BK159" s="219">
        <f>ROUND(I159*H159,2)</f>
        <v>0</v>
      </c>
      <c r="BL159" s="19" t="s">
        <v>156</v>
      </c>
      <c r="BM159" s="218" t="s">
        <v>259</v>
      </c>
    </row>
    <row r="160" spans="1:65" s="2" customFormat="1" ht="24.15" customHeight="1">
      <c r="A160" s="40"/>
      <c r="B160" s="41"/>
      <c r="C160" s="207" t="s">
        <v>260</v>
      </c>
      <c r="D160" s="207" t="s">
        <v>152</v>
      </c>
      <c r="E160" s="208" t="s">
        <v>261</v>
      </c>
      <c r="F160" s="209" t="s">
        <v>262</v>
      </c>
      <c r="G160" s="210" t="s">
        <v>239</v>
      </c>
      <c r="H160" s="211">
        <v>1</v>
      </c>
      <c r="I160" s="212"/>
      <c r="J160" s="213">
        <f>ROUND(I160*H160,2)</f>
        <v>0</v>
      </c>
      <c r="K160" s="209" t="s">
        <v>155</v>
      </c>
      <c r="L160" s="46"/>
      <c r="M160" s="214" t="s">
        <v>19</v>
      </c>
      <c r="N160" s="215" t="s">
        <v>43</v>
      </c>
      <c r="O160" s="86"/>
      <c r="P160" s="216">
        <f>O160*H160</f>
        <v>0</v>
      </c>
      <c r="Q160" s="216">
        <v>0.07146</v>
      </c>
      <c r="R160" s="216">
        <f>Q160*H160</f>
        <v>0.07146</v>
      </c>
      <c r="S160" s="216">
        <v>0</v>
      </c>
      <c r="T160" s="217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8" t="s">
        <v>156</v>
      </c>
      <c r="AT160" s="218" t="s">
        <v>152</v>
      </c>
      <c r="AU160" s="218" t="s">
        <v>82</v>
      </c>
      <c r="AY160" s="19" t="s">
        <v>149</v>
      </c>
      <c r="BE160" s="219">
        <f>IF(N160="základní",J160,0)</f>
        <v>0</v>
      </c>
      <c r="BF160" s="219">
        <f>IF(N160="snížená",J160,0)</f>
        <v>0</v>
      </c>
      <c r="BG160" s="219">
        <f>IF(N160="zákl. přenesená",J160,0)</f>
        <v>0</v>
      </c>
      <c r="BH160" s="219">
        <f>IF(N160="sníž. přenesená",J160,0)</f>
        <v>0</v>
      </c>
      <c r="BI160" s="219">
        <f>IF(N160="nulová",J160,0)</f>
        <v>0</v>
      </c>
      <c r="BJ160" s="19" t="s">
        <v>80</v>
      </c>
      <c r="BK160" s="219">
        <f>ROUND(I160*H160,2)</f>
        <v>0</v>
      </c>
      <c r="BL160" s="19" t="s">
        <v>156</v>
      </c>
      <c r="BM160" s="218" t="s">
        <v>263</v>
      </c>
    </row>
    <row r="161" spans="1:47" s="2" customFormat="1" ht="12">
      <c r="A161" s="40"/>
      <c r="B161" s="41"/>
      <c r="C161" s="42"/>
      <c r="D161" s="220" t="s">
        <v>158</v>
      </c>
      <c r="E161" s="42"/>
      <c r="F161" s="221" t="s">
        <v>264</v>
      </c>
      <c r="G161" s="42"/>
      <c r="H161" s="42"/>
      <c r="I161" s="222"/>
      <c r="J161" s="42"/>
      <c r="K161" s="42"/>
      <c r="L161" s="46"/>
      <c r="M161" s="223"/>
      <c r="N161" s="224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158</v>
      </c>
      <c r="AU161" s="19" t="s">
        <v>82</v>
      </c>
    </row>
    <row r="162" spans="1:51" s="15" customFormat="1" ht="12">
      <c r="A162" s="15"/>
      <c r="B162" s="248"/>
      <c r="C162" s="249"/>
      <c r="D162" s="227" t="s">
        <v>160</v>
      </c>
      <c r="E162" s="250" t="s">
        <v>19</v>
      </c>
      <c r="F162" s="251" t="s">
        <v>242</v>
      </c>
      <c r="G162" s="249"/>
      <c r="H162" s="250" t="s">
        <v>19</v>
      </c>
      <c r="I162" s="252"/>
      <c r="J162" s="249"/>
      <c r="K162" s="249"/>
      <c r="L162" s="253"/>
      <c r="M162" s="254"/>
      <c r="N162" s="255"/>
      <c r="O162" s="255"/>
      <c r="P162" s="255"/>
      <c r="Q162" s="255"/>
      <c r="R162" s="255"/>
      <c r="S162" s="255"/>
      <c r="T162" s="256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57" t="s">
        <v>160</v>
      </c>
      <c r="AU162" s="257" t="s">
        <v>82</v>
      </c>
      <c r="AV162" s="15" t="s">
        <v>80</v>
      </c>
      <c r="AW162" s="15" t="s">
        <v>33</v>
      </c>
      <c r="AX162" s="15" t="s">
        <v>72</v>
      </c>
      <c r="AY162" s="257" t="s">
        <v>149</v>
      </c>
    </row>
    <row r="163" spans="1:51" s="13" customFormat="1" ht="12">
      <c r="A163" s="13"/>
      <c r="B163" s="225"/>
      <c r="C163" s="226"/>
      <c r="D163" s="227" t="s">
        <v>160</v>
      </c>
      <c r="E163" s="228" t="s">
        <v>19</v>
      </c>
      <c r="F163" s="229" t="s">
        <v>265</v>
      </c>
      <c r="G163" s="226"/>
      <c r="H163" s="230">
        <v>1</v>
      </c>
      <c r="I163" s="231"/>
      <c r="J163" s="226"/>
      <c r="K163" s="226"/>
      <c r="L163" s="232"/>
      <c r="M163" s="233"/>
      <c r="N163" s="234"/>
      <c r="O163" s="234"/>
      <c r="P163" s="234"/>
      <c r="Q163" s="234"/>
      <c r="R163" s="234"/>
      <c r="S163" s="234"/>
      <c r="T163" s="23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6" t="s">
        <v>160</v>
      </c>
      <c r="AU163" s="236" t="s">
        <v>82</v>
      </c>
      <c r="AV163" s="13" t="s">
        <v>82</v>
      </c>
      <c r="AW163" s="13" t="s">
        <v>33</v>
      </c>
      <c r="AX163" s="13" t="s">
        <v>80</v>
      </c>
      <c r="AY163" s="236" t="s">
        <v>149</v>
      </c>
    </row>
    <row r="164" spans="1:65" s="2" customFormat="1" ht="21.75" customHeight="1">
      <c r="A164" s="40"/>
      <c r="B164" s="41"/>
      <c r="C164" s="270" t="s">
        <v>266</v>
      </c>
      <c r="D164" s="270" t="s">
        <v>249</v>
      </c>
      <c r="E164" s="271" t="s">
        <v>267</v>
      </c>
      <c r="F164" s="272" t="s">
        <v>268</v>
      </c>
      <c r="G164" s="273" t="s">
        <v>239</v>
      </c>
      <c r="H164" s="274">
        <v>1</v>
      </c>
      <c r="I164" s="275"/>
      <c r="J164" s="276">
        <f>ROUND(I164*H164,2)</f>
        <v>0</v>
      </c>
      <c r="K164" s="272" t="s">
        <v>155</v>
      </c>
      <c r="L164" s="277"/>
      <c r="M164" s="278" t="s">
        <v>19</v>
      </c>
      <c r="N164" s="279" t="s">
        <v>43</v>
      </c>
      <c r="O164" s="86"/>
      <c r="P164" s="216">
        <f>O164*H164</f>
        <v>0</v>
      </c>
      <c r="Q164" s="216">
        <v>0.0195</v>
      </c>
      <c r="R164" s="216">
        <f>Q164*H164</f>
        <v>0.0195</v>
      </c>
      <c r="S164" s="216">
        <v>0</v>
      </c>
      <c r="T164" s="217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18" t="s">
        <v>210</v>
      </c>
      <c r="AT164" s="218" t="s">
        <v>249</v>
      </c>
      <c r="AU164" s="218" t="s">
        <v>82</v>
      </c>
      <c r="AY164" s="19" t="s">
        <v>149</v>
      </c>
      <c r="BE164" s="219">
        <f>IF(N164="základní",J164,0)</f>
        <v>0</v>
      </c>
      <c r="BF164" s="219">
        <f>IF(N164="snížená",J164,0)</f>
        <v>0</v>
      </c>
      <c r="BG164" s="219">
        <f>IF(N164="zákl. přenesená",J164,0)</f>
        <v>0</v>
      </c>
      <c r="BH164" s="219">
        <f>IF(N164="sníž. přenesená",J164,0)</f>
        <v>0</v>
      </c>
      <c r="BI164" s="219">
        <f>IF(N164="nulová",J164,0)</f>
        <v>0</v>
      </c>
      <c r="BJ164" s="19" t="s">
        <v>80</v>
      </c>
      <c r="BK164" s="219">
        <f>ROUND(I164*H164,2)</f>
        <v>0</v>
      </c>
      <c r="BL164" s="19" t="s">
        <v>156</v>
      </c>
      <c r="BM164" s="218" t="s">
        <v>269</v>
      </c>
    </row>
    <row r="165" spans="1:63" s="12" customFormat="1" ht="22.8" customHeight="1">
      <c r="A165" s="12"/>
      <c r="B165" s="191"/>
      <c r="C165" s="192"/>
      <c r="D165" s="193" t="s">
        <v>71</v>
      </c>
      <c r="E165" s="205" t="s">
        <v>218</v>
      </c>
      <c r="F165" s="205" t="s">
        <v>270</v>
      </c>
      <c r="G165" s="192"/>
      <c r="H165" s="192"/>
      <c r="I165" s="195"/>
      <c r="J165" s="206">
        <f>BK165</f>
        <v>0</v>
      </c>
      <c r="K165" s="192"/>
      <c r="L165" s="197"/>
      <c r="M165" s="198"/>
      <c r="N165" s="199"/>
      <c r="O165" s="199"/>
      <c r="P165" s="200">
        <f>SUM(P166:P234)</f>
        <v>0</v>
      </c>
      <c r="Q165" s="199"/>
      <c r="R165" s="200">
        <f>SUM(R166:R234)</f>
        <v>0.052767999999999995</v>
      </c>
      <c r="S165" s="199"/>
      <c r="T165" s="201">
        <f>SUM(T166:T234)</f>
        <v>45.770393999999996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02" t="s">
        <v>80</v>
      </c>
      <c r="AT165" s="203" t="s">
        <v>71</v>
      </c>
      <c r="AU165" s="203" t="s">
        <v>80</v>
      </c>
      <c r="AY165" s="202" t="s">
        <v>149</v>
      </c>
      <c r="BK165" s="204">
        <f>SUM(BK166:BK234)</f>
        <v>0</v>
      </c>
    </row>
    <row r="166" spans="1:65" s="2" customFormat="1" ht="24.15" customHeight="1">
      <c r="A166" s="40"/>
      <c r="B166" s="41"/>
      <c r="C166" s="207" t="s">
        <v>271</v>
      </c>
      <c r="D166" s="207" t="s">
        <v>152</v>
      </c>
      <c r="E166" s="208" t="s">
        <v>272</v>
      </c>
      <c r="F166" s="209" t="s">
        <v>273</v>
      </c>
      <c r="G166" s="210" t="s">
        <v>109</v>
      </c>
      <c r="H166" s="211">
        <v>310.4</v>
      </c>
      <c r="I166" s="212"/>
      <c r="J166" s="213">
        <f>ROUND(I166*H166,2)</f>
        <v>0</v>
      </c>
      <c r="K166" s="209" t="s">
        <v>155</v>
      </c>
      <c r="L166" s="46"/>
      <c r="M166" s="214" t="s">
        <v>19</v>
      </c>
      <c r="N166" s="215" t="s">
        <v>43</v>
      </c>
      <c r="O166" s="86"/>
      <c r="P166" s="216">
        <f>O166*H166</f>
        <v>0</v>
      </c>
      <c r="Q166" s="216">
        <v>0.00013</v>
      </c>
      <c r="R166" s="216">
        <f>Q166*H166</f>
        <v>0.04035199999999999</v>
      </c>
      <c r="S166" s="216">
        <v>0</v>
      </c>
      <c r="T166" s="217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8" t="s">
        <v>156</v>
      </c>
      <c r="AT166" s="218" t="s">
        <v>152</v>
      </c>
      <c r="AU166" s="218" t="s">
        <v>82</v>
      </c>
      <c r="AY166" s="19" t="s">
        <v>149</v>
      </c>
      <c r="BE166" s="219">
        <f>IF(N166="základní",J166,0)</f>
        <v>0</v>
      </c>
      <c r="BF166" s="219">
        <f>IF(N166="snížená",J166,0)</f>
        <v>0</v>
      </c>
      <c r="BG166" s="219">
        <f>IF(N166="zákl. přenesená",J166,0)</f>
        <v>0</v>
      </c>
      <c r="BH166" s="219">
        <f>IF(N166="sníž. přenesená",J166,0)</f>
        <v>0</v>
      </c>
      <c r="BI166" s="219">
        <f>IF(N166="nulová",J166,0)</f>
        <v>0</v>
      </c>
      <c r="BJ166" s="19" t="s">
        <v>80</v>
      </c>
      <c r="BK166" s="219">
        <f>ROUND(I166*H166,2)</f>
        <v>0</v>
      </c>
      <c r="BL166" s="19" t="s">
        <v>156</v>
      </c>
      <c r="BM166" s="218" t="s">
        <v>274</v>
      </c>
    </row>
    <row r="167" spans="1:47" s="2" customFormat="1" ht="12">
      <c r="A167" s="40"/>
      <c r="B167" s="41"/>
      <c r="C167" s="42"/>
      <c r="D167" s="220" t="s">
        <v>158</v>
      </c>
      <c r="E167" s="42"/>
      <c r="F167" s="221" t="s">
        <v>275</v>
      </c>
      <c r="G167" s="42"/>
      <c r="H167" s="42"/>
      <c r="I167" s="222"/>
      <c r="J167" s="42"/>
      <c r="K167" s="42"/>
      <c r="L167" s="46"/>
      <c r="M167" s="223"/>
      <c r="N167" s="224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158</v>
      </c>
      <c r="AU167" s="19" t="s">
        <v>82</v>
      </c>
    </row>
    <row r="168" spans="1:51" s="13" customFormat="1" ht="12">
      <c r="A168" s="13"/>
      <c r="B168" s="225"/>
      <c r="C168" s="226"/>
      <c r="D168" s="227" t="s">
        <v>160</v>
      </c>
      <c r="E168" s="228" t="s">
        <v>19</v>
      </c>
      <c r="F168" s="229" t="s">
        <v>112</v>
      </c>
      <c r="G168" s="226"/>
      <c r="H168" s="230">
        <v>205.55</v>
      </c>
      <c r="I168" s="231"/>
      <c r="J168" s="226"/>
      <c r="K168" s="226"/>
      <c r="L168" s="232"/>
      <c r="M168" s="233"/>
      <c r="N168" s="234"/>
      <c r="O168" s="234"/>
      <c r="P168" s="234"/>
      <c r="Q168" s="234"/>
      <c r="R168" s="234"/>
      <c r="S168" s="234"/>
      <c r="T168" s="23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6" t="s">
        <v>160</v>
      </c>
      <c r="AU168" s="236" t="s">
        <v>82</v>
      </c>
      <c r="AV168" s="13" t="s">
        <v>82</v>
      </c>
      <c r="AW168" s="13" t="s">
        <v>33</v>
      </c>
      <c r="AX168" s="13" t="s">
        <v>72</v>
      </c>
      <c r="AY168" s="236" t="s">
        <v>149</v>
      </c>
    </row>
    <row r="169" spans="1:51" s="13" customFormat="1" ht="12">
      <c r="A169" s="13"/>
      <c r="B169" s="225"/>
      <c r="C169" s="226"/>
      <c r="D169" s="227" t="s">
        <v>160</v>
      </c>
      <c r="E169" s="228" t="s">
        <v>19</v>
      </c>
      <c r="F169" s="229" t="s">
        <v>161</v>
      </c>
      <c r="G169" s="226"/>
      <c r="H169" s="230">
        <v>104.85</v>
      </c>
      <c r="I169" s="231"/>
      <c r="J169" s="226"/>
      <c r="K169" s="226"/>
      <c r="L169" s="232"/>
      <c r="M169" s="233"/>
      <c r="N169" s="234"/>
      <c r="O169" s="234"/>
      <c r="P169" s="234"/>
      <c r="Q169" s="234"/>
      <c r="R169" s="234"/>
      <c r="S169" s="234"/>
      <c r="T169" s="23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6" t="s">
        <v>160</v>
      </c>
      <c r="AU169" s="236" t="s">
        <v>82</v>
      </c>
      <c r="AV169" s="13" t="s">
        <v>82</v>
      </c>
      <c r="AW169" s="13" t="s">
        <v>33</v>
      </c>
      <c r="AX169" s="13" t="s">
        <v>72</v>
      </c>
      <c r="AY169" s="236" t="s">
        <v>149</v>
      </c>
    </row>
    <row r="170" spans="1:51" s="14" customFormat="1" ht="12">
      <c r="A170" s="14"/>
      <c r="B170" s="237"/>
      <c r="C170" s="238"/>
      <c r="D170" s="227" t="s">
        <v>160</v>
      </c>
      <c r="E170" s="239" t="s">
        <v>19</v>
      </c>
      <c r="F170" s="240" t="s">
        <v>162</v>
      </c>
      <c r="G170" s="238"/>
      <c r="H170" s="241">
        <v>310.4</v>
      </c>
      <c r="I170" s="242"/>
      <c r="J170" s="238"/>
      <c r="K170" s="238"/>
      <c r="L170" s="243"/>
      <c r="M170" s="244"/>
      <c r="N170" s="245"/>
      <c r="O170" s="245"/>
      <c r="P170" s="245"/>
      <c r="Q170" s="245"/>
      <c r="R170" s="245"/>
      <c r="S170" s="245"/>
      <c r="T170" s="246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7" t="s">
        <v>160</v>
      </c>
      <c r="AU170" s="247" t="s">
        <v>82</v>
      </c>
      <c r="AV170" s="14" t="s">
        <v>156</v>
      </c>
      <c r="AW170" s="14" t="s">
        <v>33</v>
      </c>
      <c r="AX170" s="14" t="s">
        <v>80</v>
      </c>
      <c r="AY170" s="247" t="s">
        <v>149</v>
      </c>
    </row>
    <row r="171" spans="1:65" s="2" customFormat="1" ht="24.15" customHeight="1">
      <c r="A171" s="40"/>
      <c r="B171" s="41"/>
      <c r="C171" s="207" t="s">
        <v>276</v>
      </c>
      <c r="D171" s="207" t="s">
        <v>152</v>
      </c>
      <c r="E171" s="208" t="s">
        <v>277</v>
      </c>
      <c r="F171" s="209" t="s">
        <v>278</v>
      </c>
      <c r="G171" s="210" t="s">
        <v>109</v>
      </c>
      <c r="H171" s="211">
        <v>310.4</v>
      </c>
      <c r="I171" s="212"/>
      <c r="J171" s="213">
        <f>ROUND(I171*H171,2)</f>
        <v>0</v>
      </c>
      <c r="K171" s="209" t="s">
        <v>155</v>
      </c>
      <c r="L171" s="46"/>
      <c r="M171" s="214" t="s">
        <v>19</v>
      </c>
      <c r="N171" s="215" t="s">
        <v>43</v>
      </c>
      <c r="O171" s="86"/>
      <c r="P171" s="216">
        <f>O171*H171</f>
        <v>0</v>
      </c>
      <c r="Q171" s="216">
        <v>4E-05</v>
      </c>
      <c r="R171" s="216">
        <f>Q171*H171</f>
        <v>0.012416</v>
      </c>
      <c r="S171" s="216">
        <v>0</v>
      </c>
      <c r="T171" s="217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18" t="s">
        <v>156</v>
      </c>
      <c r="AT171" s="218" t="s">
        <v>152</v>
      </c>
      <c r="AU171" s="218" t="s">
        <v>82</v>
      </c>
      <c r="AY171" s="19" t="s">
        <v>149</v>
      </c>
      <c r="BE171" s="219">
        <f>IF(N171="základní",J171,0)</f>
        <v>0</v>
      </c>
      <c r="BF171" s="219">
        <f>IF(N171="snížená",J171,0)</f>
        <v>0</v>
      </c>
      <c r="BG171" s="219">
        <f>IF(N171="zákl. přenesená",J171,0)</f>
        <v>0</v>
      </c>
      <c r="BH171" s="219">
        <f>IF(N171="sníž. přenesená",J171,0)</f>
        <v>0</v>
      </c>
      <c r="BI171" s="219">
        <f>IF(N171="nulová",J171,0)</f>
        <v>0</v>
      </c>
      <c r="BJ171" s="19" t="s">
        <v>80</v>
      </c>
      <c r="BK171" s="219">
        <f>ROUND(I171*H171,2)</f>
        <v>0</v>
      </c>
      <c r="BL171" s="19" t="s">
        <v>156</v>
      </c>
      <c r="BM171" s="218" t="s">
        <v>279</v>
      </c>
    </row>
    <row r="172" spans="1:47" s="2" customFormat="1" ht="12">
      <c r="A172" s="40"/>
      <c r="B172" s="41"/>
      <c r="C172" s="42"/>
      <c r="D172" s="220" t="s">
        <v>158</v>
      </c>
      <c r="E172" s="42"/>
      <c r="F172" s="221" t="s">
        <v>280</v>
      </c>
      <c r="G172" s="42"/>
      <c r="H172" s="42"/>
      <c r="I172" s="222"/>
      <c r="J172" s="42"/>
      <c r="K172" s="42"/>
      <c r="L172" s="46"/>
      <c r="M172" s="223"/>
      <c r="N172" s="224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158</v>
      </c>
      <c r="AU172" s="19" t="s">
        <v>82</v>
      </c>
    </row>
    <row r="173" spans="1:65" s="2" customFormat="1" ht="16.5" customHeight="1">
      <c r="A173" s="40"/>
      <c r="B173" s="41"/>
      <c r="C173" s="207" t="s">
        <v>281</v>
      </c>
      <c r="D173" s="207" t="s">
        <v>152</v>
      </c>
      <c r="E173" s="208" t="s">
        <v>282</v>
      </c>
      <c r="F173" s="209" t="s">
        <v>283</v>
      </c>
      <c r="G173" s="210" t="s">
        <v>189</v>
      </c>
      <c r="H173" s="211">
        <v>0.441</v>
      </c>
      <c r="I173" s="212"/>
      <c r="J173" s="213">
        <f>ROUND(I173*H173,2)</f>
        <v>0</v>
      </c>
      <c r="K173" s="209" t="s">
        <v>155</v>
      </c>
      <c r="L173" s="46"/>
      <c r="M173" s="214" t="s">
        <v>19</v>
      </c>
      <c r="N173" s="215" t="s">
        <v>43</v>
      </c>
      <c r="O173" s="86"/>
      <c r="P173" s="216">
        <f>O173*H173</f>
        <v>0</v>
      </c>
      <c r="Q173" s="216">
        <v>0</v>
      </c>
      <c r="R173" s="216">
        <f>Q173*H173</f>
        <v>0</v>
      </c>
      <c r="S173" s="216">
        <v>2.2</v>
      </c>
      <c r="T173" s="217">
        <f>S173*H173</f>
        <v>0.9702000000000001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18" t="s">
        <v>156</v>
      </c>
      <c r="AT173" s="218" t="s">
        <v>152</v>
      </c>
      <c r="AU173" s="218" t="s">
        <v>82</v>
      </c>
      <c r="AY173" s="19" t="s">
        <v>149</v>
      </c>
      <c r="BE173" s="219">
        <f>IF(N173="základní",J173,0)</f>
        <v>0</v>
      </c>
      <c r="BF173" s="219">
        <f>IF(N173="snížená",J173,0)</f>
        <v>0</v>
      </c>
      <c r="BG173" s="219">
        <f>IF(N173="zákl. přenesená",J173,0)</f>
        <v>0</v>
      </c>
      <c r="BH173" s="219">
        <f>IF(N173="sníž. přenesená",J173,0)</f>
        <v>0</v>
      </c>
      <c r="BI173" s="219">
        <f>IF(N173="nulová",J173,0)</f>
        <v>0</v>
      </c>
      <c r="BJ173" s="19" t="s">
        <v>80</v>
      </c>
      <c r="BK173" s="219">
        <f>ROUND(I173*H173,2)</f>
        <v>0</v>
      </c>
      <c r="BL173" s="19" t="s">
        <v>156</v>
      </c>
      <c r="BM173" s="218" t="s">
        <v>284</v>
      </c>
    </row>
    <row r="174" spans="1:47" s="2" customFormat="1" ht="12">
      <c r="A174" s="40"/>
      <c r="B174" s="41"/>
      <c r="C174" s="42"/>
      <c r="D174" s="220" t="s">
        <v>158</v>
      </c>
      <c r="E174" s="42"/>
      <c r="F174" s="221" t="s">
        <v>285</v>
      </c>
      <c r="G174" s="42"/>
      <c r="H174" s="42"/>
      <c r="I174" s="222"/>
      <c r="J174" s="42"/>
      <c r="K174" s="42"/>
      <c r="L174" s="46"/>
      <c r="M174" s="223"/>
      <c r="N174" s="224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158</v>
      </c>
      <c r="AU174" s="19" t="s">
        <v>82</v>
      </c>
    </row>
    <row r="175" spans="1:51" s="13" customFormat="1" ht="12">
      <c r="A175" s="13"/>
      <c r="B175" s="225"/>
      <c r="C175" s="226"/>
      <c r="D175" s="227" t="s">
        <v>160</v>
      </c>
      <c r="E175" s="228" t="s">
        <v>19</v>
      </c>
      <c r="F175" s="229" t="s">
        <v>286</v>
      </c>
      <c r="G175" s="226"/>
      <c r="H175" s="230">
        <v>0.218</v>
      </c>
      <c r="I175" s="231"/>
      <c r="J175" s="226"/>
      <c r="K175" s="226"/>
      <c r="L175" s="232"/>
      <c r="M175" s="233"/>
      <c r="N175" s="234"/>
      <c r="O175" s="234"/>
      <c r="P175" s="234"/>
      <c r="Q175" s="234"/>
      <c r="R175" s="234"/>
      <c r="S175" s="234"/>
      <c r="T175" s="23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6" t="s">
        <v>160</v>
      </c>
      <c r="AU175" s="236" t="s">
        <v>82</v>
      </c>
      <c r="AV175" s="13" t="s">
        <v>82</v>
      </c>
      <c r="AW175" s="13" t="s">
        <v>33</v>
      </c>
      <c r="AX175" s="13" t="s">
        <v>72</v>
      </c>
      <c r="AY175" s="236" t="s">
        <v>149</v>
      </c>
    </row>
    <row r="176" spans="1:51" s="13" customFormat="1" ht="12">
      <c r="A176" s="13"/>
      <c r="B176" s="225"/>
      <c r="C176" s="226"/>
      <c r="D176" s="227" t="s">
        <v>160</v>
      </c>
      <c r="E176" s="228" t="s">
        <v>19</v>
      </c>
      <c r="F176" s="229" t="s">
        <v>287</v>
      </c>
      <c r="G176" s="226"/>
      <c r="H176" s="230">
        <v>0.223</v>
      </c>
      <c r="I176" s="231"/>
      <c r="J176" s="226"/>
      <c r="K176" s="226"/>
      <c r="L176" s="232"/>
      <c r="M176" s="233"/>
      <c r="N176" s="234"/>
      <c r="O176" s="234"/>
      <c r="P176" s="234"/>
      <c r="Q176" s="234"/>
      <c r="R176" s="234"/>
      <c r="S176" s="234"/>
      <c r="T176" s="23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6" t="s">
        <v>160</v>
      </c>
      <c r="AU176" s="236" t="s">
        <v>82</v>
      </c>
      <c r="AV176" s="13" t="s">
        <v>82</v>
      </c>
      <c r="AW176" s="13" t="s">
        <v>33</v>
      </c>
      <c r="AX176" s="13" t="s">
        <v>72</v>
      </c>
      <c r="AY176" s="236" t="s">
        <v>149</v>
      </c>
    </row>
    <row r="177" spans="1:51" s="14" customFormat="1" ht="12">
      <c r="A177" s="14"/>
      <c r="B177" s="237"/>
      <c r="C177" s="238"/>
      <c r="D177" s="227" t="s">
        <v>160</v>
      </c>
      <c r="E177" s="239" t="s">
        <v>19</v>
      </c>
      <c r="F177" s="240" t="s">
        <v>162</v>
      </c>
      <c r="G177" s="238"/>
      <c r="H177" s="241">
        <v>0.441</v>
      </c>
      <c r="I177" s="242"/>
      <c r="J177" s="238"/>
      <c r="K177" s="238"/>
      <c r="L177" s="243"/>
      <c r="M177" s="244"/>
      <c r="N177" s="245"/>
      <c r="O177" s="245"/>
      <c r="P177" s="245"/>
      <c r="Q177" s="245"/>
      <c r="R177" s="245"/>
      <c r="S177" s="245"/>
      <c r="T177" s="246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7" t="s">
        <v>160</v>
      </c>
      <c r="AU177" s="247" t="s">
        <v>82</v>
      </c>
      <c r="AV177" s="14" t="s">
        <v>156</v>
      </c>
      <c r="AW177" s="14" t="s">
        <v>33</v>
      </c>
      <c r="AX177" s="14" t="s">
        <v>80</v>
      </c>
      <c r="AY177" s="247" t="s">
        <v>149</v>
      </c>
    </row>
    <row r="178" spans="1:65" s="2" customFormat="1" ht="16.5" customHeight="1">
      <c r="A178" s="40"/>
      <c r="B178" s="41"/>
      <c r="C178" s="207" t="s">
        <v>7</v>
      </c>
      <c r="D178" s="207" t="s">
        <v>152</v>
      </c>
      <c r="E178" s="208" t="s">
        <v>288</v>
      </c>
      <c r="F178" s="209" t="s">
        <v>289</v>
      </c>
      <c r="G178" s="210" t="s">
        <v>189</v>
      </c>
      <c r="H178" s="211">
        <v>16.003</v>
      </c>
      <c r="I178" s="212"/>
      <c r="J178" s="213">
        <f>ROUND(I178*H178,2)</f>
        <v>0</v>
      </c>
      <c r="K178" s="209" t="s">
        <v>155</v>
      </c>
      <c r="L178" s="46"/>
      <c r="M178" s="214" t="s">
        <v>19</v>
      </c>
      <c r="N178" s="215" t="s">
        <v>43</v>
      </c>
      <c r="O178" s="86"/>
      <c r="P178" s="216">
        <f>O178*H178</f>
        <v>0</v>
      </c>
      <c r="Q178" s="216">
        <v>0</v>
      </c>
      <c r="R178" s="216">
        <f>Q178*H178</f>
        <v>0</v>
      </c>
      <c r="S178" s="216">
        <v>2.2</v>
      </c>
      <c r="T178" s="217">
        <f>S178*H178</f>
        <v>35.2066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18" t="s">
        <v>156</v>
      </c>
      <c r="AT178" s="218" t="s">
        <v>152</v>
      </c>
      <c r="AU178" s="218" t="s">
        <v>82</v>
      </c>
      <c r="AY178" s="19" t="s">
        <v>149</v>
      </c>
      <c r="BE178" s="219">
        <f>IF(N178="základní",J178,0)</f>
        <v>0</v>
      </c>
      <c r="BF178" s="219">
        <f>IF(N178="snížená",J178,0)</f>
        <v>0</v>
      </c>
      <c r="BG178" s="219">
        <f>IF(N178="zákl. přenesená",J178,0)</f>
        <v>0</v>
      </c>
      <c r="BH178" s="219">
        <f>IF(N178="sníž. přenesená",J178,0)</f>
        <v>0</v>
      </c>
      <c r="BI178" s="219">
        <f>IF(N178="nulová",J178,0)</f>
        <v>0</v>
      </c>
      <c r="BJ178" s="19" t="s">
        <v>80</v>
      </c>
      <c r="BK178" s="219">
        <f>ROUND(I178*H178,2)</f>
        <v>0</v>
      </c>
      <c r="BL178" s="19" t="s">
        <v>156</v>
      </c>
      <c r="BM178" s="218" t="s">
        <v>290</v>
      </c>
    </row>
    <row r="179" spans="1:47" s="2" customFormat="1" ht="12">
      <c r="A179" s="40"/>
      <c r="B179" s="41"/>
      <c r="C179" s="42"/>
      <c r="D179" s="220" t="s">
        <v>158</v>
      </c>
      <c r="E179" s="42"/>
      <c r="F179" s="221" t="s">
        <v>291</v>
      </c>
      <c r="G179" s="42"/>
      <c r="H179" s="42"/>
      <c r="I179" s="222"/>
      <c r="J179" s="42"/>
      <c r="K179" s="42"/>
      <c r="L179" s="46"/>
      <c r="M179" s="223"/>
      <c r="N179" s="224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9" t="s">
        <v>158</v>
      </c>
      <c r="AU179" s="19" t="s">
        <v>82</v>
      </c>
    </row>
    <row r="180" spans="1:51" s="13" customFormat="1" ht="12">
      <c r="A180" s="13"/>
      <c r="B180" s="225"/>
      <c r="C180" s="226"/>
      <c r="D180" s="227" t="s">
        <v>160</v>
      </c>
      <c r="E180" s="228" t="s">
        <v>19</v>
      </c>
      <c r="F180" s="229" t="s">
        <v>292</v>
      </c>
      <c r="G180" s="226"/>
      <c r="H180" s="230">
        <v>8.01</v>
      </c>
      <c r="I180" s="231"/>
      <c r="J180" s="226"/>
      <c r="K180" s="226"/>
      <c r="L180" s="232"/>
      <c r="M180" s="233"/>
      <c r="N180" s="234"/>
      <c r="O180" s="234"/>
      <c r="P180" s="234"/>
      <c r="Q180" s="234"/>
      <c r="R180" s="234"/>
      <c r="S180" s="234"/>
      <c r="T180" s="23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6" t="s">
        <v>160</v>
      </c>
      <c r="AU180" s="236" t="s">
        <v>82</v>
      </c>
      <c r="AV180" s="13" t="s">
        <v>82</v>
      </c>
      <c r="AW180" s="13" t="s">
        <v>33</v>
      </c>
      <c r="AX180" s="13" t="s">
        <v>72</v>
      </c>
      <c r="AY180" s="236" t="s">
        <v>149</v>
      </c>
    </row>
    <row r="181" spans="1:51" s="13" customFormat="1" ht="12">
      <c r="A181" s="13"/>
      <c r="B181" s="225"/>
      <c r="C181" s="226"/>
      <c r="D181" s="227" t="s">
        <v>160</v>
      </c>
      <c r="E181" s="228" t="s">
        <v>19</v>
      </c>
      <c r="F181" s="229" t="s">
        <v>293</v>
      </c>
      <c r="G181" s="226"/>
      <c r="H181" s="230">
        <v>0.712</v>
      </c>
      <c r="I181" s="231"/>
      <c r="J181" s="226"/>
      <c r="K181" s="226"/>
      <c r="L181" s="232"/>
      <c r="M181" s="233"/>
      <c r="N181" s="234"/>
      <c r="O181" s="234"/>
      <c r="P181" s="234"/>
      <c r="Q181" s="234"/>
      <c r="R181" s="234"/>
      <c r="S181" s="234"/>
      <c r="T181" s="23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6" t="s">
        <v>160</v>
      </c>
      <c r="AU181" s="236" t="s">
        <v>82</v>
      </c>
      <c r="AV181" s="13" t="s">
        <v>82</v>
      </c>
      <c r="AW181" s="13" t="s">
        <v>33</v>
      </c>
      <c r="AX181" s="13" t="s">
        <v>72</v>
      </c>
      <c r="AY181" s="236" t="s">
        <v>149</v>
      </c>
    </row>
    <row r="182" spans="1:51" s="13" customFormat="1" ht="12">
      <c r="A182" s="13"/>
      <c r="B182" s="225"/>
      <c r="C182" s="226"/>
      <c r="D182" s="227" t="s">
        <v>160</v>
      </c>
      <c r="E182" s="228" t="s">
        <v>19</v>
      </c>
      <c r="F182" s="229" t="s">
        <v>294</v>
      </c>
      <c r="G182" s="226"/>
      <c r="H182" s="230">
        <v>0.511</v>
      </c>
      <c r="I182" s="231"/>
      <c r="J182" s="226"/>
      <c r="K182" s="226"/>
      <c r="L182" s="232"/>
      <c r="M182" s="233"/>
      <c r="N182" s="234"/>
      <c r="O182" s="234"/>
      <c r="P182" s="234"/>
      <c r="Q182" s="234"/>
      <c r="R182" s="234"/>
      <c r="S182" s="234"/>
      <c r="T182" s="23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6" t="s">
        <v>160</v>
      </c>
      <c r="AU182" s="236" t="s">
        <v>82</v>
      </c>
      <c r="AV182" s="13" t="s">
        <v>82</v>
      </c>
      <c r="AW182" s="13" t="s">
        <v>33</v>
      </c>
      <c r="AX182" s="13" t="s">
        <v>72</v>
      </c>
      <c r="AY182" s="236" t="s">
        <v>149</v>
      </c>
    </row>
    <row r="183" spans="1:51" s="13" customFormat="1" ht="12">
      <c r="A183" s="13"/>
      <c r="B183" s="225"/>
      <c r="C183" s="226"/>
      <c r="D183" s="227" t="s">
        <v>160</v>
      </c>
      <c r="E183" s="228" t="s">
        <v>19</v>
      </c>
      <c r="F183" s="229" t="s">
        <v>295</v>
      </c>
      <c r="G183" s="226"/>
      <c r="H183" s="230">
        <v>2.235</v>
      </c>
      <c r="I183" s="231"/>
      <c r="J183" s="226"/>
      <c r="K183" s="226"/>
      <c r="L183" s="232"/>
      <c r="M183" s="233"/>
      <c r="N183" s="234"/>
      <c r="O183" s="234"/>
      <c r="P183" s="234"/>
      <c r="Q183" s="234"/>
      <c r="R183" s="234"/>
      <c r="S183" s="234"/>
      <c r="T183" s="23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6" t="s">
        <v>160</v>
      </c>
      <c r="AU183" s="236" t="s">
        <v>82</v>
      </c>
      <c r="AV183" s="13" t="s">
        <v>82</v>
      </c>
      <c r="AW183" s="13" t="s">
        <v>33</v>
      </c>
      <c r="AX183" s="13" t="s">
        <v>72</v>
      </c>
      <c r="AY183" s="236" t="s">
        <v>149</v>
      </c>
    </row>
    <row r="184" spans="1:51" s="13" customFormat="1" ht="12">
      <c r="A184" s="13"/>
      <c r="B184" s="225"/>
      <c r="C184" s="226"/>
      <c r="D184" s="227" t="s">
        <v>160</v>
      </c>
      <c r="E184" s="228" t="s">
        <v>19</v>
      </c>
      <c r="F184" s="229" t="s">
        <v>296</v>
      </c>
      <c r="G184" s="226"/>
      <c r="H184" s="230">
        <v>1.66</v>
      </c>
      <c r="I184" s="231"/>
      <c r="J184" s="226"/>
      <c r="K184" s="226"/>
      <c r="L184" s="232"/>
      <c r="M184" s="233"/>
      <c r="N184" s="234"/>
      <c r="O184" s="234"/>
      <c r="P184" s="234"/>
      <c r="Q184" s="234"/>
      <c r="R184" s="234"/>
      <c r="S184" s="234"/>
      <c r="T184" s="23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6" t="s">
        <v>160</v>
      </c>
      <c r="AU184" s="236" t="s">
        <v>82</v>
      </c>
      <c r="AV184" s="13" t="s">
        <v>82</v>
      </c>
      <c r="AW184" s="13" t="s">
        <v>33</v>
      </c>
      <c r="AX184" s="13" t="s">
        <v>72</v>
      </c>
      <c r="AY184" s="236" t="s">
        <v>149</v>
      </c>
    </row>
    <row r="185" spans="1:51" s="13" customFormat="1" ht="12">
      <c r="A185" s="13"/>
      <c r="B185" s="225"/>
      <c r="C185" s="226"/>
      <c r="D185" s="227" t="s">
        <v>160</v>
      </c>
      <c r="E185" s="228" t="s">
        <v>19</v>
      </c>
      <c r="F185" s="229" t="s">
        <v>297</v>
      </c>
      <c r="G185" s="226"/>
      <c r="H185" s="230">
        <v>0.471</v>
      </c>
      <c r="I185" s="231"/>
      <c r="J185" s="226"/>
      <c r="K185" s="226"/>
      <c r="L185" s="232"/>
      <c r="M185" s="233"/>
      <c r="N185" s="234"/>
      <c r="O185" s="234"/>
      <c r="P185" s="234"/>
      <c r="Q185" s="234"/>
      <c r="R185" s="234"/>
      <c r="S185" s="234"/>
      <c r="T185" s="23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6" t="s">
        <v>160</v>
      </c>
      <c r="AU185" s="236" t="s">
        <v>82</v>
      </c>
      <c r="AV185" s="13" t="s">
        <v>82</v>
      </c>
      <c r="AW185" s="13" t="s">
        <v>33</v>
      </c>
      <c r="AX185" s="13" t="s">
        <v>72</v>
      </c>
      <c r="AY185" s="236" t="s">
        <v>149</v>
      </c>
    </row>
    <row r="186" spans="1:51" s="13" customFormat="1" ht="12">
      <c r="A186" s="13"/>
      <c r="B186" s="225"/>
      <c r="C186" s="226"/>
      <c r="D186" s="227" t="s">
        <v>160</v>
      </c>
      <c r="E186" s="228" t="s">
        <v>19</v>
      </c>
      <c r="F186" s="229" t="s">
        <v>298</v>
      </c>
      <c r="G186" s="226"/>
      <c r="H186" s="230">
        <v>1.178</v>
      </c>
      <c r="I186" s="231"/>
      <c r="J186" s="226"/>
      <c r="K186" s="226"/>
      <c r="L186" s="232"/>
      <c r="M186" s="233"/>
      <c r="N186" s="234"/>
      <c r="O186" s="234"/>
      <c r="P186" s="234"/>
      <c r="Q186" s="234"/>
      <c r="R186" s="234"/>
      <c r="S186" s="234"/>
      <c r="T186" s="235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6" t="s">
        <v>160</v>
      </c>
      <c r="AU186" s="236" t="s">
        <v>82</v>
      </c>
      <c r="AV186" s="13" t="s">
        <v>82</v>
      </c>
      <c r="AW186" s="13" t="s">
        <v>33</v>
      </c>
      <c r="AX186" s="13" t="s">
        <v>72</v>
      </c>
      <c r="AY186" s="236" t="s">
        <v>149</v>
      </c>
    </row>
    <row r="187" spans="1:51" s="13" customFormat="1" ht="12">
      <c r="A187" s="13"/>
      <c r="B187" s="225"/>
      <c r="C187" s="226"/>
      <c r="D187" s="227" t="s">
        <v>160</v>
      </c>
      <c r="E187" s="228" t="s">
        <v>19</v>
      </c>
      <c r="F187" s="229" t="s">
        <v>299</v>
      </c>
      <c r="G187" s="226"/>
      <c r="H187" s="230">
        <v>0.806</v>
      </c>
      <c r="I187" s="231"/>
      <c r="J187" s="226"/>
      <c r="K187" s="226"/>
      <c r="L187" s="232"/>
      <c r="M187" s="233"/>
      <c r="N187" s="234"/>
      <c r="O187" s="234"/>
      <c r="P187" s="234"/>
      <c r="Q187" s="234"/>
      <c r="R187" s="234"/>
      <c r="S187" s="234"/>
      <c r="T187" s="23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6" t="s">
        <v>160</v>
      </c>
      <c r="AU187" s="236" t="s">
        <v>82</v>
      </c>
      <c r="AV187" s="13" t="s">
        <v>82</v>
      </c>
      <c r="AW187" s="13" t="s">
        <v>33</v>
      </c>
      <c r="AX187" s="13" t="s">
        <v>72</v>
      </c>
      <c r="AY187" s="236" t="s">
        <v>149</v>
      </c>
    </row>
    <row r="188" spans="1:51" s="13" customFormat="1" ht="12">
      <c r="A188" s="13"/>
      <c r="B188" s="225"/>
      <c r="C188" s="226"/>
      <c r="D188" s="227" t="s">
        <v>160</v>
      </c>
      <c r="E188" s="228" t="s">
        <v>19</v>
      </c>
      <c r="F188" s="229" t="s">
        <v>300</v>
      </c>
      <c r="G188" s="226"/>
      <c r="H188" s="230">
        <v>0.42</v>
      </c>
      <c r="I188" s="231"/>
      <c r="J188" s="226"/>
      <c r="K188" s="226"/>
      <c r="L188" s="232"/>
      <c r="M188" s="233"/>
      <c r="N188" s="234"/>
      <c r="O188" s="234"/>
      <c r="P188" s="234"/>
      <c r="Q188" s="234"/>
      <c r="R188" s="234"/>
      <c r="S188" s="234"/>
      <c r="T188" s="23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6" t="s">
        <v>160</v>
      </c>
      <c r="AU188" s="236" t="s">
        <v>82</v>
      </c>
      <c r="AV188" s="13" t="s">
        <v>82</v>
      </c>
      <c r="AW188" s="13" t="s">
        <v>33</v>
      </c>
      <c r="AX188" s="13" t="s">
        <v>72</v>
      </c>
      <c r="AY188" s="236" t="s">
        <v>149</v>
      </c>
    </row>
    <row r="189" spans="1:51" s="14" customFormat="1" ht="12">
      <c r="A189" s="14"/>
      <c r="B189" s="237"/>
      <c r="C189" s="238"/>
      <c r="D189" s="227" t="s">
        <v>160</v>
      </c>
      <c r="E189" s="239" t="s">
        <v>19</v>
      </c>
      <c r="F189" s="240" t="s">
        <v>162</v>
      </c>
      <c r="G189" s="238"/>
      <c r="H189" s="241">
        <v>16.003</v>
      </c>
      <c r="I189" s="242"/>
      <c r="J189" s="238"/>
      <c r="K189" s="238"/>
      <c r="L189" s="243"/>
      <c r="M189" s="244"/>
      <c r="N189" s="245"/>
      <c r="O189" s="245"/>
      <c r="P189" s="245"/>
      <c r="Q189" s="245"/>
      <c r="R189" s="245"/>
      <c r="S189" s="245"/>
      <c r="T189" s="246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7" t="s">
        <v>160</v>
      </c>
      <c r="AU189" s="247" t="s">
        <v>82</v>
      </c>
      <c r="AV189" s="14" t="s">
        <v>156</v>
      </c>
      <c r="AW189" s="14" t="s">
        <v>33</v>
      </c>
      <c r="AX189" s="14" t="s">
        <v>80</v>
      </c>
      <c r="AY189" s="247" t="s">
        <v>149</v>
      </c>
    </row>
    <row r="190" spans="1:65" s="2" customFormat="1" ht="21.75" customHeight="1">
      <c r="A190" s="40"/>
      <c r="B190" s="41"/>
      <c r="C190" s="207" t="s">
        <v>301</v>
      </c>
      <c r="D190" s="207" t="s">
        <v>152</v>
      </c>
      <c r="E190" s="208" t="s">
        <v>302</v>
      </c>
      <c r="F190" s="209" t="s">
        <v>303</v>
      </c>
      <c r="G190" s="210" t="s">
        <v>189</v>
      </c>
      <c r="H190" s="211">
        <v>16.444</v>
      </c>
      <c r="I190" s="212"/>
      <c r="J190" s="213">
        <f>ROUND(I190*H190,2)</f>
        <v>0</v>
      </c>
      <c r="K190" s="209" t="s">
        <v>155</v>
      </c>
      <c r="L190" s="46"/>
      <c r="M190" s="214" t="s">
        <v>19</v>
      </c>
      <c r="N190" s="215" t="s">
        <v>43</v>
      </c>
      <c r="O190" s="86"/>
      <c r="P190" s="216">
        <f>O190*H190</f>
        <v>0</v>
      </c>
      <c r="Q190" s="216">
        <v>0</v>
      </c>
      <c r="R190" s="216">
        <f>Q190*H190</f>
        <v>0</v>
      </c>
      <c r="S190" s="216">
        <v>0.044</v>
      </c>
      <c r="T190" s="217">
        <f>S190*H190</f>
        <v>0.723536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18" t="s">
        <v>156</v>
      </c>
      <c r="AT190" s="218" t="s">
        <v>152</v>
      </c>
      <c r="AU190" s="218" t="s">
        <v>82</v>
      </c>
      <c r="AY190" s="19" t="s">
        <v>149</v>
      </c>
      <c r="BE190" s="219">
        <f>IF(N190="základní",J190,0)</f>
        <v>0</v>
      </c>
      <c r="BF190" s="219">
        <f>IF(N190="snížená",J190,0)</f>
        <v>0</v>
      </c>
      <c r="BG190" s="219">
        <f>IF(N190="zákl. přenesená",J190,0)</f>
        <v>0</v>
      </c>
      <c r="BH190" s="219">
        <f>IF(N190="sníž. přenesená",J190,0)</f>
        <v>0</v>
      </c>
      <c r="BI190" s="219">
        <f>IF(N190="nulová",J190,0)</f>
        <v>0</v>
      </c>
      <c r="BJ190" s="19" t="s">
        <v>80</v>
      </c>
      <c r="BK190" s="219">
        <f>ROUND(I190*H190,2)</f>
        <v>0</v>
      </c>
      <c r="BL190" s="19" t="s">
        <v>156</v>
      </c>
      <c r="BM190" s="218" t="s">
        <v>304</v>
      </c>
    </row>
    <row r="191" spans="1:47" s="2" customFormat="1" ht="12">
      <c r="A191" s="40"/>
      <c r="B191" s="41"/>
      <c r="C191" s="42"/>
      <c r="D191" s="220" t="s">
        <v>158</v>
      </c>
      <c r="E191" s="42"/>
      <c r="F191" s="221" t="s">
        <v>305</v>
      </c>
      <c r="G191" s="42"/>
      <c r="H191" s="42"/>
      <c r="I191" s="222"/>
      <c r="J191" s="42"/>
      <c r="K191" s="42"/>
      <c r="L191" s="46"/>
      <c r="M191" s="223"/>
      <c r="N191" s="224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158</v>
      </c>
      <c r="AU191" s="19" t="s">
        <v>82</v>
      </c>
    </row>
    <row r="192" spans="1:51" s="13" customFormat="1" ht="12">
      <c r="A192" s="13"/>
      <c r="B192" s="225"/>
      <c r="C192" s="226"/>
      <c r="D192" s="227" t="s">
        <v>160</v>
      </c>
      <c r="E192" s="228" t="s">
        <v>19</v>
      </c>
      <c r="F192" s="229" t="s">
        <v>306</v>
      </c>
      <c r="G192" s="226"/>
      <c r="H192" s="230">
        <v>16.444</v>
      </c>
      <c r="I192" s="231"/>
      <c r="J192" s="226"/>
      <c r="K192" s="226"/>
      <c r="L192" s="232"/>
      <c r="M192" s="233"/>
      <c r="N192" s="234"/>
      <c r="O192" s="234"/>
      <c r="P192" s="234"/>
      <c r="Q192" s="234"/>
      <c r="R192" s="234"/>
      <c r="S192" s="234"/>
      <c r="T192" s="235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6" t="s">
        <v>160</v>
      </c>
      <c r="AU192" s="236" t="s">
        <v>82</v>
      </c>
      <c r="AV192" s="13" t="s">
        <v>82</v>
      </c>
      <c r="AW192" s="13" t="s">
        <v>33</v>
      </c>
      <c r="AX192" s="13" t="s">
        <v>80</v>
      </c>
      <c r="AY192" s="236" t="s">
        <v>149</v>
      </c>
    </row>
    <row r="193" spans="1:65" s="2" customFormat="1" ht="24.15" customHeight="1">
      <c r="A193" s="40"/>
      <c r="B193" s="41"/>
      <c r="C193" s="207" t="s">
        <v>307</v>
      </c>
      <c r="D193" s="207" t="s">
        <v>152</v>
      </c>
      <c r="E193" s="208" t="s">
        <v>308</v>
      </c>
      <c r="F193" s="209" t="s">
        <v>309</v>
      </c>
      <c r="G193" s="210" t="s">
        <v>109</v>
      </c>
      <c r="H193" s="211">
        <v>1.093</v>
      </c>
      <c r="I193" s="212"/>
      <c r="J193" s="213">
        <f>ROUND(I193*H193,2)</f>
        <v>0</v>
      </c>
      <c r="K193" s="209" t="s">
        <v>155</v>
      </c>
      <c r="L193" s="46"/>
      <c r="M193" s="214" t="s">
        <v>19</v>
      </c>
      <c r="N193" s="215" t="s">
        <v>43</v>
      </c>
      <c r="O193" s="86"/>
      <c r="P193" s="216">
        <f>O193*H193</f>
        <v>0</v>
      </c>
      <c r="Q193" s="216">
        <v>0</v>
      </c>
      <c r="R193" s="216">
        <f>Q193*H193</f>
        <v>0</v>
      </c>
      <c r="S193" s="216">
        <v>0.088</v>
      </c>
      <c r="T193" s="217">
        <f>S193*H193</f>
        <v>0.09618399999999999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18" t="s">
        <v>156</v>
      </c>
      <c r="AT193" s="218" t="s">
        <v>152</v>
      </c>
      <c r="AU193" s="218" t="s">
        <v>82</v>
      </c>
      <c r="AY193" s="19" t="s">
        <v>149</v>
      </c>
      <c r="BE193" s="219">
        <f>IF(N193="základní",J193,0)</f>
        <v>0</v>
      </c>
      <c r="BF193" s="219">
        <f>IF(N193="snížená",J193,0)</f>
        <v>0</v>
      </c>
      <c r="BG193" s="219">
        <f>IF(N193="zákl. přenesená",J193,0)</f>
        <v>0</v>
      </c>
      <c r="BH193" s="219">
        <f>IF(N193="sníž. přenesená",J193,0)</f>
        <v>0</v>
      </c>
      <c r="BI193" s="219">
        <f>IF(N193="nulová",J193,0)</f>
        <v>0</v>
      </c>
      <c r="BJ193" s="19" t="s">
        <v>80</v>
      </c>
      <c r="BK193" s="219">
        <f>ROUND(I193*H193,2)</f>
        <v>0</v>
      </c>
      <c r="BL193" s="19" t="s">
        <v>156</v>
      </c>
      <c r="BM193" s="218" t="s">
        <v>310</v>
      </c>
    </row>
    <row r="194" spans="1:47" s="2" customFormat="1" ht="12">
      <c r="A194" s="40"/>
      <c r="B194" s="41"/>
      <c r="C194" s="42"/>
      <c r="D194" s="220" t="s">
        <v>158</v>
      </c>
      <c r="E194" s="42"/>
      <c r="F194" s="221" t="s">
        <v>311</v>
      </c>
      <c r="G194" s="42"/>
      <c r="H194" s="42"/>
      <c r="I194" s="222"/>
      <c r="J194" s="42"/>
      <c r="K194" s="42"/>
      <c r="L194" s="46"/>
      <c r="M194" s="223"/>
      <c r="N194" s="224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9" t="s">
        <v>158</v>
      </c>
      <c r="AU194" s="19" t="s">
        <v>82</v>
      </c>
    </row>
    <row r="195" spans="1:51" s="15" customFormat="1" ht="12">
      <c r="A195" s="15"/>
      <c r="B195" s="248"/>
      <c r="C195" s="249"/>
      <c r="D195" s="227" t="s">
        <v>160</v>
      </c>
      <c r="E195" s="250" t="s">
        <v>19</v>
      </c>
      <c r="F195" s="251" t="s">
        <v>312</v>
      </c>
      <c r="G195" s="249"/>
      <c r="H195" s="250" t="s">
        <v>19</v>
      </c>
      <c r="I195" s="252"/>
      <c r="J195" s="249"/>
      <c r="K195" s="249"/>
      <c r="L195" s="253"/>
      <c r="M195" s="254"/>
      <c r="N195" s="255"/>
      <c r="O195" s="255"/>
      <c r="P195" s="255"/>
      <c r="Q195" s="255"/>
      <c r="R195" s="255"/>
      <c r="S195" s="255"/>
      <c r="T195" s="256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57" t="s">
        <v>160</v>
      </c>
      <c r="AU195" s="257" t="s">
        <v>82</v>
      </c>
      <c r="AV195" s="15" t="s">
        <v>80</v>
      </c>
      <c r="AW195" s="15" t="s">
        <v>33</v>
      </c>
      <c r="AX195" s="15" t="s">
        <v>72</v>
      </c>
      <c r="AY195" s="257" t="s">
        <v>149</v>
      </c>
    </row>
    <row r="196" spans="1:51" s="13" customFormat="1" ht="12">
      <c r="A196" s="13"/>
      <c r="B196" s="225"/>
      <c r="C196" s="226"/>
      <c r="D196" s="227" t="s">
        <v>160</v>
      </c>
      <c r="E196" s="228" t="s">
        <v>19</v>
      </c>
      <c r="F196" s="229" t="s">
        <v>313</v>
      </c>
      <c r="G196" s="226"/>
      <c r="H196" s="230">
        <v>1.093</v>
      </c>
      <c r="I196" s="231"/>
      <c r="J196" s="226"/>
      <c r="K196" s="226"/>
      <c r="L196" s="232"/>
      <c r="M196" s="233"/>
      <c r="N196" s="234"/>
      <c r="O196" s="234"/>
      <c r="P196" s="234"/>
      <c r="Q196" s="234"/>
      <c r="R196" s="234"/>
      <c r="S196" s="234"/>
      <c r="T196" s="235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6" t="s">
        <v>160</v>
      </c>
      <c r="AU196" s="236" t="s">
        <v>82</v>
      </c>
      <c r="AV196" s="13" t="s">
        <v>82</v>
      </c>
      <c r="AW196" s="13" t="s">
        <v>33</v>
      </c>
      <c r="AX196" s="13" t="s">
        <v>80</v>
      </c>
      <c r="AY196" s="236" t="s">
        <v>149</v>
      </c>
    </row>
    <row r="197" spans="1:65" s="2" customFormat="1" ht="24.15" customHeight="1">
      <c r="A197" s="40"/>
      <c r="B197" s="41"/>
      <c r="C197" s="207" t="s">
        <v>314</v>
      </c>
      <c r="D197" s="207" t="s">
        <v>152</v>
      </c>
      <c r="E197" s="208" t="s">
        <v>315</v>
      </c>
      <c r="F197" s="209" t="s">
        <v>316</v>
      </c>
      <c r="G197" s="210" t="s">
        <v>109</v>
      </c>
      <c r="H197" s="211">
        <v>19.392</v>
      </c>
      <c r="I197" s="212"/>
      <c r="J197" s="213">
        <f>ROUND(I197*H197,2)</f>
        <v>0</v>
      </c>
      <c r="K197" s="209" t="s">
        <v>155</v>
      </c>
      <c r="L197" s="46"/>
      <c r="M197" s="214" t="s">
        <v>19</v>
      </c>
      <c r="N197" s="215" t="s">
        <v>43</v>
      </c>
      <c r="O197" s="86"/>
      <c r="P197" s="216">
        <f>O197*H197</f>
        <v>0</v>
      </c>
      <c r="Q197" s="216">
        <v>0</v>
      </c>
      <c r="R197" s="216">
        <f>Q197*H197</f>
        <v>0</v>
      </c>
      <c r="S197" s="216">
        <v>0.076</v>
      </c>
      <c r="T197" s="217">
        <f>S197*H197</f>
        <v>1.473792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18" t="s">
        <v>156</v>
      </c>
      <c r="AT197" s="218" t="s">
        <v>152</v>
      </c>
      <c r="AU197" s="218" t="s">
        <v>82</v>
      </c>
      <c r="AY197" s="19" t="s">
        <v>149</v>
      </c>
      <c r="BE197" s="219">
        <f>IF(N197="základní",J197,0)</f>
        <v>0</v>
      </c>
      <c r="BF197" s="219">
        <f>IF(N197="snížená",J197,0)</f>
        <v>0</v>
      </c>
      <c r="BG197" s="219">
        <f>IF(N197="zákl. přenesená",J197,0)</f>
        <v>0</v>
      </c>
      <c r="BH197" s="219">
        <f>IF(N197="sníž. přenesená",J197,0)</f>
        <v>0</v>
      </c>
      <c r="BI197" s="219">
        <f>IF(N197="nulová",J197,0)</f>
        <v>0</v>
      </c>
      <c r="BJ197" s="19" t="s">
        <v>80</v>
      </c>
      <c r="BK197" s="219">
        <f>ROUND(I197*H197,2)</f>
        <v>0</v>
      </c>
      <c r="BL197" s="19" t="s">
        <v>156</v>
      </c>
      <c r="BM197" s="218" t="s">
        <v>317</v>
      </c>
    </row>
    <row r="198" spans="1:47" s="2" customFormat="1" ht="12">
      <c r="A198" s="40"/>
      <c r="B198" s="41"/>
      <c r="C198" s="42"/>
      <c r="D198" s="220" t="s">
        <v>158</v>
      </c>
      <c r="E198" s="42"/>
      <c r="F198" s="221" t="s">
        <v>318</v>
      </c>
      <c r="G198" s="42"/>
      <c r="H198" s="42"/>
      <c r="I198" s="222"/>
      <c r="J198" s="42"/>
      <c r="K198" s="42"/>
      <c r="L198" s="46"/>
      <c r="M198" s="223"/>
      <c r="N198" s="224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158</v>
      </c>
      <c r="AU198" s="19" t="s">
        <v>82</v>
      </c>
    </row>
    <row r="199" spans="1:51" s="13" customFormat="1" ht="12">
      <c r="A199" s="13"/>
      <c r="B199" s="225"/>
      <c r="C199" s="226"/>
      <c r="D199" s="227" t="s">
        <v>160</v>
      </c>
      <c r="E199" s="228" t="s">
        <v>19</v>
      </c>
      <c r="F199" s="229" t="s">
        <v>319</v>
      </c>
      <c r="G199" s="226"/>
      <c r="H199" s="230">
        <v>16.362</v>
      </c>
      <c r="I199" s="231"/>
      <c r="J199" s="226"/>
      <c r="K199" s="226"/>
      <c r="L199" s="232"/>
      <c r="M199" s="233"/>
      <c r="N199" s="234"/>
      <c r="O199" s="234"/>
      <c r="P199" s="234"/>
      <c r="Q199" s="234"/>
      <c r="R199" s="234"/>
      <c r="S199" s="234"/>
      <c r="T199" s="235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6" t="s">
        <v>160</v>
      </c>
      <c r="AU199" s="236" t="s">
        <v>82</v>
      </c>
      <c r="AV199" s="13" t="s">
        <v>82</v>
      </c>
      <c r="AW199" s="13" t="s">
        <v>33</v>
      </c>
      <c r="AX199" s="13" t="s">
        <v>72</v>
      </c>
      <c r="AY199" s="236" t="s">
        <v>149</v>
      </c>
    </row>
    <row r="200" spans="1:51" s="13" customFormat="1" ht="12">
      <c r="A200" s="13"/>
      <c r="B200" s="225"/>
      <c r="C200" s="226"/>
      <c r="D200" s="227" t="s">
        <v>160</v>
      </c>
      <c r="E200" s="228" t="s">
        <v>19</v>
      </c>
      <c r="F200" s="229" t="s">
        <v>320</v>
      </c>
      <c r="G200" s="226"/>
      <c r="H200" s="230">
        <v>1.616</v>
      </c>
      <c r="I200" s="231"/>
      <c r="J200" s="226"/>
      <c r="K200" s="226"/>
      <c r="L200" s="232"/>
      <c r="M200" s="233"/>
      <c r="N200" s="234"/>
      <c r="O200" s="234"/>
      <c r="P200" s="234"/>
      <c r="Q200" s="234"/>
      <c r="R200" s="234"/>
      <c r="S200" s="234"/>
      <c r="T200" s="235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6" t="s">
        <v>160</v>
      </c>
      <c r="AU200" s="236" t="s">
        <v>82</v>
      </c>
      <c r="AV200" s="13" t="s">
        <v>82</v>
      </c>
      <c r="AW200" s="13" t="s">
        <v>33</v>
      </c>
      <c r="AX200" s="13" t="s">
        <v>72</v>
      </c>
      <c r="AY200" s="236" t="s">
        <v>149</v>
      </c>
    </row>
    <row r="201" spans="1:51" s="13" customFormat="1" ht="12">
      <c r="A201" s="13"/>
      <c r="B201" s="225"/>
      <c r="C201" s="226"/>
      <c r="D201" s="227" t="s">
        <v>160</v>
      </c>
      <c r="E201" s="228" t="s">
        <v>19</v>
      </c>
      <c r="F201" s="229" t="s">
        <v>321</v>
      </c>
      <c r="G201" s="226"/>
      <c r="H201" s="230">
        <v>1.414</v>
      </c>
      <c r="I201" s="231"/>
      <c r="J201" s="226"/>
      <c r="K201" s="226"/>
      <c r="L201" s="232"/>
      <c r="M201" s="233"/>
      <c r="N201" s="234"/>
      <c r="O201" s="234"/>
      <c r="P201" s="234"/>
      <c r="Q201" s="234"/>
      <c r="R201" s="234"/>
      <c r="S201" s="234"/>
      <c r="T201" s="23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6" t="s">
        <v>160</v>
      </c>
      <c r="AU201" s="236" t="s">
        <v>82</v>
      </c>
      <c r="AV201" s="13" t="s">
        <v>82</v>
      </c>
      <c r="AW201" s="13" t="s">
        <v>33</v>
      </c>
      <c r="AX201" s="13" t="s">
        <v>72</v>
      </c>
      <c r="AY201" s="236" t="s">
        <v>149</v>
      </c>
    </row>
    <row r="202" spans="1:51" s="14" customFormat="1" ht="12">
      <c r="A202" s="14"/>
      <c r="B202" s="237"/>
      <c r="C202" s="238"/>
      <c r="D202" s="227" t="s">
        <v>160</v>
      </c>
      <c r="E202" s="239" t="s">
        <v>19</v>
      </c>
      <c r="F202" s="240" t="s">
        <v>162</v>
      </c>
      <c r="G202" s="238"/>
      <c r="H202" s="241">
        <v>19.392</v>
      </c>
      <c r="I202" s="242"/>
      <c r="J202" s="238"/>
      <c r="K202" s="238"/>
      <c r="L202" s="243"/>
      <c r="M202" s="244"/>
      <c r="N202" s="245"/>
      <c r="O202" s="245"/>
      <c r="P202" s="245"/>
      <c r="Q202" s="245"/>
      <c r="R202" s="245"/>
      <c r="S202" s="245"/>
      <c r="T202" s="246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7" t="s">
        <v>160</v>
      </c>
      <c r="AU202" s="247" t="s">
        <v>82</v>
      </c>
      <c r="AV202" s="14" t="s">
        <v>156</v>
      </c>
      <c r="AW202" s="14" t="s">
        <v>33</v>
      </c>
      <c r="AX202" s="14" t="s">
        <v>80</v>
      </c>
      <c r="AY202" s="247" t="s">
        <v>149</v>
      </c>
    </row>
    <row r="203" spans="1:65" s="2" customFormat="1" ht="24.15" customHeight="1">
      <c r="A203" s="40"/>
      <c r="B203" s="41"/>
      <c r="C203" s="207" t="s">
        <v>322</v>
      </c>
      <c r="D203" s="207" t="s">
        <v>152</v>
      </c>
      <c r="E203" s="208" t="s">
        <v>323</v>
      </c>
      <c r="F203" s="209" t="s">
        <v>324</v>
      </c>
      <c r="G203" s="210" t="s">
        <v>109</v>
      </c>
      <c r="H203" s="211">
        <v>3.434</v>
      </c>
      <c r="I203" s="212"/>
      <c r="J203" s="213">
        <f>ROUND(I203*H203,2)</f>
        <v>0</v>
      </c>
      <c r="K203" s="209" t="s">
        <v>155</v>
      </c>
      <c r="L203" s="46"/>
      <c r="M203" s="214" t="s">
        <v>19</v>
      </c>
      <c r="N203" s="215" t="s">
        <v>43</v>
      </c>
      <c r="O203" s="86"/>
      <c r="P203" s="216">
        <f>O203*H203</f>
        <v>0</v>
      </c>
      <c r="Q203" s="216">
        <v>0</v>
      </c>
      <c r="R203" s="216">
        <f>Q203*H203</f>
        <v>0</v>
      </c>
      <c r="S203" s="216">
        <v>0.063</v>
      </c>
      <c r="T203" s="217">
        <f>S203*H203</f>
        <v>0.216342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18" t="s">
        <v>156</v>
      </c>
      <c r="AT203" s="218" t="s">
        <v>152</v>
      </c>
      <c r="AU203" s="218" t="s">
        <v>82</v>
      </c>
      <c r="AY203" s="19" t="s">
        <v>149</v>
      </c>
      <c r="BE203" s="219">
        <f>IF(N203="základní",J203,0)</f>
        <v>0</v>
      </c>
      <c r="BF203" s="219">
        <f>IF(N203="snížená",J203,0)</f>
        <v>0</v>
      </c>
      <c r="BG203" s="219">
        <f>IF(N203="zákl. přenesená",J203,0)</f>
        <v>0</v>
      </c>
      <c r="BH203" s="219">
        <f>IF(N203="sníž. přenesená",J203,0)</f>
        <v>0</v>
      </c>
      <c r="BI203" s="219">
        <f>IF(N203="nulová",J203,0)</f>
        <v>0</v>
      </c>
      <c r="BJ203" s="19" t="s">
        <v>80</v>
      </c>
      <c r="BK203" s="219">
        <f>ROUND(I203*H203,2)</f>
        <v>0</v>
      </c>
      <c r="BL203" s="19" t="s">
        <v>156</v>
      </c>
      <c r="BM203" s="218" t="s">
        <v>325</v>
      </c>
    </row>
    <row r="204" spans="1:47" s="2" customFormat="1" ht="12">
      <c r="A204" s="40"/>
      <c r="B204" s="41"/>
      <c r="C204" s="42"/>
      <c r="D204" s="220" t="s">
        <v>158</v>
      </c>
      <c r="E204" s="42"/>
      <c r="F204" s="221" t="s">
        <v>326</v>
      </c>
      <c r="G204" s="42"/>
      <c r="H204" s="42"/>
      <c r="I204" s="222"/>
      <c r="J204" s="42"/>
      <c r="K204" s="42"/>
      <c r="L204" s="46"/>
      <c r="M204" s="223"/>
      <c r="N204" s="224"/>
      <c r="O204" s="86"/>
      <c r="P204" s="86"/>
      <c r="Q204" s="86"/>
      <c r="R204" s="86"/>
      <c r="S204" s="86"/>
      <c r="T204" s="87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T204" s="19" t="s">
        <v>158</v>
      </c>
      <c r="AU204" s="19" t="s">
        <v>82</v>
      </c>
    </row>
    <row r="205" spans="1:51" s="13" customFormat="1" ht="12">
      <c r="A205" s="13"/>
      <c r="B205" s="225"/>
      <c r="C205" s="226"/>
      <c r="D205" s="227" t="s">
        <v>160</v>
      </c>
      <c r="E205" s="228" t="s">
        <v>19</v>
      </c>
      <c r="F205" s="229" t="s">
        <v>327</v>
      </c>
      <c r="G205" s="226"/>
      <c r="H205" s="230">
        <v>3.434</v>
      </c>
      <c r="I205" s="231"/>
      <c r="J205" s="226"/>
      <c r="K205" s="226"/>
      <c r="L205" s="232"/>
      <c r="M205" s="233"/>
      <c r="N205" s="234"/>
      <c r="O205" s="234"/>
      <c r="P205" s="234"/>
      <c r="Q205" s="234"/>
      <c r="R205" s="234"/>
      <c r="S205" s="234"/>
      <c r="T205" s="235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6" t="s">
        <v>160</v>
      </c>
      <c r="AU205" s="236" t="s">
        <v>82</v>
      </c>
      <c r="AV205" s="13" t="s">
        <v>82</v>
      </c>
      <c r="AW205" s="13" t="s">
        <v>33</v>
      </c>
      <c r="AX205" s="13" t="s">
        <v>80</v>
      </c>
      <c r="AY205" s="236" t="s">
        <v>149</v>
      </c>
    </row>
    <row r="206" spans="1:65" s="2" customFormat="1" ht="24.15" customHeight="1">
      <c r="A206" s="40"/>
      <c r="B206" s="41"/>
      <c r="C206" s="207" t="s">
        <v>328</v>
      </c>
      <c r="D206" s="207" t="s">
        <v>152</v>
      </c>
      <c r="E206" s="208" t="s">
        <v>329</v>
      </c>
      <c r="F206" s="209" t="s">
        <v>330</v>
      </c>
      <c r="G206" s="210" t="s">
        <v>109</v>
      </c>
      <c r="H206" s="211">
        <v>2.07</v>
      </c>
      <c r="I206" s="212"/>
      <c r="J206" s="213">
        <f>ROUND(I206*H206,2)</f>
        <v>0</v>
      </c>
      <c r="K206" s="209" t="s">
        <v>155</v>
      </c>
      <c r="L206" s="46"/>
      <c r="M206" s="214" t="s">
        <v>19</v>
      </c>
      <c r="N206" s="215" t="s">
        <v>43</v>
      </c>
      <c r="O206" s="86"/>
      <c r="P206" s="216">
        <f>O206*H206</f>
        <v>0</v>
      </c>
      <c r="Q206" s="216">
        <v>0</v>
      </c>
      <c r="R206" s="216">
        <f>Q206*H206</f>
        <v>0</v>
      </c>
      <c r="S206" s="216">
        <v>0.27</v>
      </c>
      <c r="T206" s="217">
        <f>S206*H206</f>
        <v>0.5589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18" t="s">
        <v>156</v>
      </c>
      <c r="AT206" s="218" t="s">
        <v>152</v>
      </c>
      <c r="AU206" s="218" t="s">
        <v>82</v>
      </c>
      <c r="AY206" s="19" t="s">
        <v>149</v>
      </c>
      <c r="BE206" s="219">
        <f>IF(N206="základní",J206,0)</f>
        <v>0</v>
      </c>
      <c r="BF206" s="219">
        <f>IF(N206="snížená",J206,0)</f>
        <v>0</v>
      </c>
      <c r="BG206" s="219">
        <f>IF(N206="zákl. přenesená",J206,0)</f>
        <v>0</v>
      </c>
      <c r="BH206" s="219">
        <f>IF(N206="sníž. přenesená",J206,0)</f>
        <v>0</v>
      </c>
      <c r="BI206" s="219">
        <f>IF(N206="nulová",J206,0)</f>
        <v>0</v>
      </c>
      <c r="BJ206" s="19" t="s">
        <v>80</v>
      </c>
      <c r="BK206" s="219">
        <f>ROUND(I206*H206,2)</f>
        <v>0</v>
      </c>
      <c r="BL206" s="19" t="s">
        <v>156</v>
      </c>
      <c r="BM206" s="218" t="s">
        <v>331</v>
      </c>
    </row>
    <row r="207" spans="1:47" s="2" customFormat="1" ht="12">
      <c r="A207" s="40"/>
      <c r="B207" s="41"/>
      <c r="C207" s="42"/>
      <c r="D207" s="220" t="s">
        <v>158</v>
      </c>
      <c r="E207" s="42"/>
      <c r="F207" s="221" t="s">
        <v>332</v>
      </c>
      <c r="G207" s="42"/>
      <c r="H207" s="42"/>
      <c r="I207" s="222"/>
      <c r="J207" s="42"/>
      <c r="K207" s="42"/>
      <c r="L207" s="46"/>
      <c r="M207" s="223"/>
      <c r="N207" s="224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158</v>
      </c>
      <c r="AU207" s="19" t="s">
        <v>82</v>
      </c>
    </row>
    <row r="208" spans="1:51" s="13" customFormat="1" ht="12">
      <c r="A208" s="13"/>
      <c r="B208" s="225"/>
      <c r="C208" s="226"/>
      <c r="D208" s="227" t="s">
        <v>160</v>
      </c>
      <c r="E208" s="228" t="s">
        <v>19</v>
      </c>
      <c r="F208" s="229" t="s">
        <v>333</v>
      </c>
      <c r="G208" s="226"/>
      <c r="H208" s="230">
        <v>2.07</v>
      </c>
      <c r="I208" s="231"/>
      <c r="J208" s="226"/>
      <c r="K208" s="226"/>
      <c r="L208" s="232"/>
      <c r="M208" s="233"/>
      <c r="N208" s="234"/>
      <c r="O208" s="234"/>
      <c r="P208" s="234"/>
      <c r="Q208" s="234"/>
      <c r="R208" s="234"/>
      <c r="S208" s="234"/>
      <c r="T208" s="235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6" t="s">
        <v>160</v>
      </c>
      <c r="AU208" s="236" t="s">
        <v>82</v>
      </c>
      <c r="AV208" s="13" t="s">
        <v>82</v>
      </c>
      <c r="AW208" s="13" t="s">
        <v>33</v>
      </c>
      <c r="AX208" s="13" t="s">
        <v>80</v>
      </c>
      <c r="AY208" s="236" t="s">
        <v>149</v>
      </c>
    </row>
    <row r="209" spans="1:65" s="2" customFormat="1" ht="21.75" customHeight="1">
      <c r="A209" s="40"/>
      <c r="B209" s="41"/>
      <c r="C209" s="207" t="s">
        <v>334</v>
      </c>
      <c r="D209" s="207" t="s">
        <v>152</v>
      </c>
      <c r="E209" s="208" t="s">
        <v>335</v>
      </c>
      <c r="F209" s="209" t="s">
        <v>336</v>
      </c>
      <c r="G209" s="210" t="s">
        <v>109</v>
      </c>
      <c r="H209" s="211">
        <v>310.4</v>
      </c>
      <c r="I209" s="212"/>
      <c r="J209" s="213">
        <f>ROUND(I209*H209,2)</f>
        <v>0</v>
      </c>
      <c r="K209" s="209" t="s">
        <v>155</v>
      </c>
      <c r="L209" s="46"/>
      <c r="M209" s="214" t="s">
        <v>19</v>
      </c>
      <c r="N209" s="215" t="s">
        <v>43</v>
      </c>
      <c r="O209" s="86"/>
      <c r="P209" s="216">
        <f>O209*H209</f>
        <v>0</v>
      </c>
      <c r="Q209" s="216">
        <v>0</v>
      </c>
      <c r="R209" s="216">
        <f>Q209*H209</f>
        <v>0</v>
      </c>
      <c r="S209" s="216">
        <v>0.01</v>
      </c>
      <c r="T209" s="217">
        <f>S209*H209</f>
        <v>3.1039999999999996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18" t="s">
        <v>156</v>
      </c>
      <c r="AT209" s="218" t="s">
        <v>152</v>
      </c>
      <c r="AU209" s="218" t="s">
        <v>82</v>
      </c>
      <c r="AY209" s="19" t="s">
        <v>149</v>
      </c>
      <c r="BE209" s="219">
        <f>IF(N209="základní",J209,0)</f>
        <v>0</v>
      </c>
      <c r="BF209" s="219">
        <f>IF(N209="snížená",J209,0)</f>
        <v>0</v>
      </c>
      <c r="BG209" s="219">
        <f>IF(N209="zákl. přenesená",J209,0)</f>
        <v>0</v>
      </c>
      <c r="BH209" s="219">
        <f>IF(N209="sníž. přenesená",J209,0)</f>
        <v>0</v>
      </c>
      <c r="BI209" s="219">
        <f>IF(N209="nulová",J209,0)</f>
        <v>0</v>
      </c>
      <c r="BJ209" s="19" t="s">
        <v>80</v>
      </c>
      <c r="BK209" s="219">
        <f>ROUND(I209*H209,2)</f>
        <v>0</v>
      </c>
      <c r="BL209" s="19" t="s">
        <v>156</v>
      </c>
      <c r="BM209" s="218" t="s">
        <v>337</v>
      </c>
    </row>
    <row r="210" spans="1:47" s="2" customFormat="1" ht="12">
      <c r="A210" s="40"/>
      <c r="B210" s="41"/>
      <c r="C210" s="42"/>
      <c r="D210" s="220" t="s">
        <v>158</v>
      </c>
      <c r="E210" s="42"/>
      <c r="F210" s="221" t="s">
        <v>338</v>
      </c>
      <c r="G210" s="42"/>
      <c r="H210" s="42"/>
      <c r="I210" s="222"/>
      <c r="J210" s="42"/>
      <c r="K210" s="42"/>
      <c r="L210" s="46"/>
      <c r="M210" s="223"/>
      <c r="N210" s="224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158</v>
      </c>
      <c r="AU210" s="19" t="s">
        <v>82</v>
      </c>
    </row>
    <row r="211" spans="1:51" s="13" customFormat="1" ht="12">
      <c r="A211" s="13"/>
      <c r="B211" s="225"/>
      <c r="C211" s="226"/>
      <c r="D211" s="227" t="s">
        <v>160</v>
      </c>
      <c r="E211" s="228" t="s">
        <v>19</v>
      </c>
      <c r="F211" s="229" t="s">
        <v>107</v>
      </c>
      <c r="G211" s="226"/>
      <c r="H211" s="230">
        <v>205.55</v>
      </c>
      <c r="I211" s="231"/>
      <c r="J211" s="226"/>
      <c r="K211" s="226"/>
      <c r="L211" s="232"/>
      <c r="M211" s="233"/>
      <c r="N211" s="234"/>
      <c r="O211" s="234"/>
      <c r="P211" s="234"/>
      <c r="Q211" s="234"/>
      <c r="R211" s="234"/>
      <c r="S211" s="234"/>
      <c r="T211" s="235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6" t="s">
        <v>160</v>
      </c>
      <c r="AU211" s="236" t="s">
        <v>82</v>
      </c>
      <c r="AV211" s="13" t="s">
        <v>82</v>
      </c>
      <c r="AW211" s="13" t="s">
        <v>33</v>
      </c>
      <c r="AX211" s="13" t="s">
        <v>72</v>
      </c>
      <c r="AY211" s="236" t="s">
        <v>149</v>
      </c>
    </row>
    <row r="212" spans="1:51" s="13" customFormat="1" ht="12">
      <c r="A212" s="13"/>
      <c r="B212" s="225"/>
      <c r="C212" s="226"/>
      <c r="D212" s="227" t="s">
        <v>160</v>
      </c>
      <c r="E212" s="228" t="s">
        <v>19</v>
      </c>
      <c r="F212" s="229" t="s">
        <v>161</v>
      </c>
      <c r="G212" s="226"/>
      <c r="H212" s="230">
        <v>104.85</v>
      </c>
      <c r="I212" s="231"/>
      <c r="J212" s="226"/>
      <c r="K212" s="226"/>
      <c r="L212" s="232"/>
      <c r="M212" s="233"/>
      <c r="N212" s="234"/>
      <c r="O212" s="234"/>
      <c r="P212" s="234"/>
      <c r="Q212" s="234"/>
      <c r="R212" s="234"/>
      <c r="S212" s="234"/>
      <c r="T212" s="235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6" t="s">
        <v>160</v>
      </c>
      <c r="AU212" s="236" t="s">
        <v>82</v>
      </c>
      <c r="AV212" s="13" t="s">
        <v>82</v>
      </c>
      <c r="AW212" s="13" t="s">
        <v>33</v>
      </c>
      <c r="AX212" s="13" t="s">
        <v>72</v>
      </c>
      <c r="AY212" s="236" t="s">
        <v>149</v>
      </c>
    </row>
    <row r="213" spans="1:51" s="14" customFormat="1" ht="12">
      <c r="A213" s="14"/>
      <c r="B213" s="237"/>
      <c r="C213" s="238"/>
      <c r="D213" s="227" t="s">
        <v>160</v>
      </c>
      <c r="E213" s="239" t="s">
        <v>19</v>
      </c>
      <c r="F213" s="240" t="s">
        <v>162</v>
      </c>
      <c r="G213" s="238"/>
      <c r="H213" s="241">
        <v>310.4</v>
      </c>
      <c r="I213" s="242"/>
      <c r="J213" s="238"/>
      <c r="K213" s="238"/>
      <c r="L213" s="243"/>
      <c r="M213" s="244"/>
      <c r="N213" s="245"/>
      <c r="O213" s="245"/>
      <c r="P213" s="245"/>
      <c r="Q213" s="245"/>
      <c r="R213" s="245"/>
      <c r="S213" s="245"/>
      <c r="T213" s="246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47" t="s">
        <v>160</v>
      </c>
      <c r="AU213" s="247" t="s">
        <v>82</v>
      </c>
      <c r="AV213" s="14" t="s">
        <v>156</v>
      </c>
      <c r="AW213" s="14" t="s">
        <v>33</v>
      </c>
      <c r="AX213" s="14" t="s">
        <v>80</v>
      </c>
      <c r="AY213" s="247" t="s">
        <v>149</v>
      </c>
    </row>
    <row r="214" spans="1:65" s="2" customFormat="1" ht="24.15" customHeight="1">
      <c r="A214" s="40"/>
      <c r="B214" s="41"/>
      <c r="C214" s="207" t="s">
        <v>339</v>
      </c>
      <c r="D214" s="207" t="s">
        <v>152</v>
      </c>
      <c r="E214" s="208" t="s">
        <v>340</v>
      </c>
      <c r="F214" s="209" t="s">
        <v>341</v>
      </c>
      <c r="G214" s="210" t="s">
        <v>109</v>
      </c>
      <c r="H214" s="211">
        <v>342.084</v>
      </c>
      <c r="I214" s="212"/>
      <c r="J214" s="213">
        <f>ROUND(I214*H214,2)</f>
        <v>0</v>
      </c>
      <c r="K214" s="209" t="s">
        <v>155</v>
      </c>
      <c r="L214" s="46"/>
      <c r="M214" s="214" t="s">
        <v>19</v>
      </c>
      <c r="N214" s="215" t="s">
        <v>43</v>
      </c>
      <c r="O214" s="86"/>
      <c r="P214" s="216">
        <f>O214*H214</f>
        <v>0</v>
      </c>
      <c r="Q214" s="216">
        <v>0</v>
      </c>
      <c r="R214" s="216">
        <f>Q214*H214</f>
        <v>0</v>
      </c>
      <c r="S214" s="216">
        <v>0.01</v>
      </c>
      <c r="T214" s="217">
        <f>S214*H214</f>
        <v>3.42084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18" t="s">
        <v>156</v>
      </c>
      <c r="AT214" s="218" t="s">
        <v>152</v>
      </c>
      <c r="AU214" s="218" t="s">
        <v>82</v>
      </c>
      <c r="AY214" s="19" t="s">
        <v>149</v>
      </c>
      <c r="BE214" s="219">
        <f>IF(N214="základní",J214,0)</f>
        <v>0</v>
      </c>
      <c r="BF214" s="219">
        <f>IF(N214="snížená",J214,0)</f>
        <v>0</v>
      </c>
      <c r="BG214" s="219">
        <f>IF(N214="zákl. přenesená",J214,0)</f>
        <v>0</v>
      </c>
      <c r="BH214" s="219">
        <f>IF(N214="sníž. přenesená",J214,0)</f>
        <v>0</v>
      </c>
      <c r="BI214" s="219">
        <f>IF(N214="nulová",J214,0)</f>
        <v>0</v>
      </c>
      <c r="BJ214" s="19" t="s">
        <v>80</v>
      </c>
      <c r="BK214" s="219">
        <f>ROUND(I214*H214,2)</f>
        <v>0</v>
      </c>
      <c r="BL214" s="19" t="s">
        <v>156</v>
      </c>
      <c r="BM214" s="218" t="s">
        <v>342</v>
      </c>
    </row>
    <row r="215" spans="1:47" s="2" customFormat="1" ht="12">
      <c r="A215" s="40"/>
      <c r="B215" s="41"/>
      <c r="C215" s="42"/>
      <c r="D215" s="220" t="s">
        <v>158</v>
      </c>
      <c r="E215" s="42"/>
      <c r="F215" s="221" t="s">
        <v>343</v>
      </c>
      <c r="G215" s="42"/>
      <c r="H215" s="42"/>
      <c r="I215" s="222"/>
      <c r="J215" s="42"/>
      <c r="K215" s="42"/>
      <c r="L215" s="46"/>
      <c r="M215" s="223"/>
      <c r="N215" s="224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158</v>
      </c>
      <c r="AU215" s="19" t="s">
        <v>82</v>
      </c>
    </row>
    <row r="216" spans="1:51" s="15" customFormat="1" ht="12">
      <c r="A216" s="15"/>
      <c r="B216" s="248"/>
      <c r="C216" s="249"/>
      <c r="D216" s="227" t="s">
        <v>160</v>
      </c>
      <c r="E216" s="250" t="s">
        <v>19</v>
      </c>
      <c r="F216" s="251" t="s">
        <v>167</v>
      </c>
      <c r="G216" s="249"/>
      <c r="H216" s="250" t="s">
        <v>19</v>
      </c>
      <c r="I216" s="252"/>
      <c r="J216" s="249"/>
      <c r="K216" s="249"/>
      <c r="L216" s="253"/>
      <c r="M216" s="254"/>
      <c r="N216" s="255"/>
      <c r="O216" s="255"/>
      <c r="P216" s="255"/>
      <c r="Q216" s="255"/>
      <c r="R216" s="255"/>
      <c r="S216" s="255"/>
      <c r="T216" s="256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57" t="s">
        <v>160</v>
      </c>
      <c r="AU216" s="257" t="s">
        <v>82</v>
      </c>
      <c r="AV216" s="15" t="s">
        <v>80</v>
      </c>
      <c r="AW216" s="15" t="s">
        <v>33</v>
      </c>
      <c r="AX216" s="15" t="s">
        <v>72</v>
      </c>
      <c r="AY216" s="257" t="s">
        <v>149</v>
      </c>
    </row>
    <row r="217" spans="1:51" s="13" customFormat="1" ht="12">
      <c r="A217" s="13"/>
      <c r="B217" s="225"/>
      <c r="C217" s="226"/>
      <c r="D217" s="227" t="s">
        <v>160</v>
      </c>
      <c r="E217" s="228" t="s">
        <v>19</v>
      </c>
      <c r="F217" s="229" t="s">
        <v>168</v>
      </c>
      <c r="G217" s="226"/>
      <c r="H217" s="230">
        <v>74.08</v>
      </c>
      <c r="I217" s="231"/>
      <c r="J217" s="226"/>
      <c r="K217" s="226"/>
      <c r="L217" s="232"/>
      <c r="M217" s="233"/>
      <c r="N217" s="234"/>
      <c r="O217" s="234"/>
      <c r="P217" s="234"/>
      <c r="Q217" s="234"/>
      <c r="R217" s="234"/>
      <c r="S217" s="234"/>
      <c r="T217" s="235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6" t="s">
        <v>160</v>
      </c>
      <c r="AU217" s="236" t="s">
        <v>82</v>
      </c>
      <c r="AV217" s="13" t="s">
        <v>82</v>
      </c>
      <c r="AW217" s="13" t="s">
        <v>33</v>
      </c>
      <c r="AX217" s="13" t="s">
        <v>72</v>
      </c>
      <c r="AY217" s="236" t="s">
        <v>149</v>
      </c>
    </row>
    <row r="218" spans="1:51" s="13" customFormat="1" ht="12">
      <c r="A218" s="13"/>
      <c r="B218" s="225"/>
      <c r="C218" s="226"/>
      <c r="D218" s="227" t="s">
        <v>160</v>
      </c>
      <c r="E218" s="228" t="s">
        <v>19</v>
      </c>
      <c r="F218" s="229" t="s">
        <v>169</v>
      </c>
      <c r="G218" s="226"/>
      <c r="H218" s="230">
        <v>27.942</v>
      </c>
      <c r="I218" s="231"/>
      <c r="J218" s="226"/>
      <c r="K218" s="226"/>
      <c r="L218" s="232"/>
      <c r="M218" s="233"/>
      <c r="N218" s="234"/>
      <c r="O218" s="234"/>
      <c r="P218" s="234"/>
      <c r="Q218" s="234"/>
      <c r="R218" s="234"/>
      <c r="S218" s="234"/>
      <c r="T218" s="235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6" t="s">
        <v>160</v>
      </c>
      <c r="AU218" s="236" t="s">
        <v>82</v>
      </c>
      <c r="AV218" s="13" t="s">
        <v>82</v>
      </c>
      <c r="AW218" s="13" t="s">
        <v>33</v>
      </c>
      <c r="AX218" s="13" t="s">
        <v>72</v>
      </c>
      <c r="AY218" s="236" t="s">
        <v>149</v>
      </c>
    </row>
    <row r="219" spans="1:51" s="13" customFormat="1" ht="12">
      <c r="A219" s="13"/>
      <c r="B219" s="225"/>
      <c r="C219" s="226"/>
      <c r="D219" s="227" t="s">
        <v>160</v>
      </c>
      <c r="E219" s="228" t="s">
        <v>19</v>
      </c>
      <c r="F219" s="229" t="s">
        <v>170</v>
      </c>
      <c r="G219" s="226"/>
      <c r="H219" s="230">
        <v>49.397</v>
      </c>
      <c r="I219" s="231"/>
      <c r="J219" s="226"/>
      <c r="K219" s="226"/>
      <c r="L219" s="232"/>
      <c r="M219" s="233"/>
      <c r="N219" s="234"/>
      <c r="O219" s="234"/>
      <c r="P219" s="234"/>
      <c r="Q219" s="234"/>
      <c r="R219" s="234"/>
      <c r="S219" s="234"/>
      <c r="T219" s="235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6" t="s">
        <v>160</v>
      </c>
      <c r="AU219" s="236" t="s">
        <v>82</v>
      </c>
      <c r="AV219" s="13" t="s">
        <v>82</v>
      </c>
      <c r="AW219" s="13" t="s">
        <v>33</v>
      </c>
      <c r="AX219" s="13" t="s">
        <v>72</v>
      </c>
      <c r="AY219" s="236" t="s">
        <v>149</v>
      </c>
    </row>
    <row r="220" spans="1:51" s="13" customFormat="1" ht="12">
      <c r="A220" s="13"/>
      <c r="B220" s="225"/>
      <c r="C220" s="226"/>
      <c r="D220" s="227" t="s">
        <v>160</v>
      </c>
      <c r="E220" s="228" t="s">
        <v>19</v>
      </c>
      <c r="F220" s="229" t="s">
        <v>171</v>
      </c>
      <c r="G220" s="226"/>
      <c r="H220" s="230">
        <v>34.874</v>
      </c>
      <c r="I220" s="231"/>
      <c r="J220" s="226"/>
      <c r="K220" s="226"/>
      <c r="L220" s="232"/>
      <c r="M220" s="233"/>
      <c r="N220" s="234"/>
      <c r="O220" s="234"/>
      <c r="P220" s="234"/>
      <c r="Q220" s="234"/>
      <c r="R220" s="234"/>
      <c r="S220" s="234"/>
      <c r="T220" s="235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6" t="s">
        <v>160</v>
      </c>
      <c r="AU220" s="236" t="s">
        <v>82</v>
      </c>
      <c r="AV220" s="13" t="s">
        <v>82</v>
      </c>
      <c r="AW220" s="13" t="s">
        <v>33</v>
      </c>
      <c r="AX220" s="13" t="s">
        <v>72</v>
      </c>
      <c r="AY220" s="236" t="s">
        <v>149</v>
      </c>
    </row>
    <row r="221" spans="1:51" s="16" customFormat="1" ht="12">
      <c r="A221" s="16"/>
      <c r="B221" s="258"/>
      <c r="C221" s="259"/>
      <c r="D221" s="227" t="s">
        <v>160</v>
      </c>
      <c r="E221" s="260" t="s">
        <v>19</v>
      </c>
      <c r="F221" s="261" t="s">
        <v>172</v>
      </c>
      <c r="G221" s="259"/>
      <c r="H221" s="262">
        <v>186.293</v>
      </c>
      <c r="I221" s="263"/>
      <c r="J221" s="259"/>
      <c r="K221" s="259"/>
      <c r="L221" s="264"/>
      <c r="M221" s="265"/>
      <c r="N221" s="266"/>
      <c r="O221" s="266"/>
      <c r="P221" s="266"/>
      <c r="Q221" s="266"/>
      <c r="R221" s="266"/>
      <c r="S221" s="266"/>
      <c r="T221" s="267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T221" s="268" t="s">
        <v>160</v>
      </c>
      <c r="AU221" s="268" t="s">
        <v>82</v>
      </c>
      <c r="AV221" s="16" t="s">
        <v>111</v>
      </c>
      <c r="AW221" s="16" t="s">
        <v>33</v>
      </c>
      <c r="AX221" s="16" t="s">
        <v>72</v>
      </c>
      <c r="AY221" s="268" t="s">
        <v>149</v>
      </c>
    </row>
    <row r="222" spans="1:51" s="15" customFormat="1" ht="12">
      <c r="A222" s="15"/>
      <c r="B222" s="248"/>
      <c r="C222" s="249"/>
      <c r="D222" s="227" t="s">
        <v>160</v>
      </c>
      <c r="E222" s="250" t="s">
        <v>19</v>
      </c>
      <c r="F222" s="251" t="s">
        <v>173</v>
      </c>
      <c r="G222" s="249"/>
      <c r="H222" s="250" t="s">
        <v>19</v>
      </c>
      <c r="I222" s="252"/>
      <c r="J222" s="249"/>
      <c r="K222" s="249"/>
      <c r="L222" s="253"/>
      <c r="M222" s="254"/>
      <c r="N222" s="255"/>
      <c r="O222" s="255"/>
      <c r="P222" s="255"/>
      <c r="Q222" s="255"/>
      <c r="R222" s="255"/>
      <c r="S222" s="255"/>
      <c r="T222" s="256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57" t="s">
        <v>160</v>
      </c>
      <c r="AU222" s="257" t="s">
        <v>82</v>
      </c>
      <c r="AV222" s="15" t="s">
        <v>80</v>
      </c>
      <c r="AW222" s="15" t="s">
        <v>33</v>
      </c>
      <c r="AX222" s="15" t="s">
        <v>72</v>
      </c>
      <c r="AY222" s="257" t="s">
        <v>149</v>
      </c>
    </row>
    <row r="223" spans="1:51" s="13" customFormat="1" ht="12">
      <c r="A223" s="13"/>
      <c r="B223" s="225"/>
      <c r="C223" s="226"/>
      <c r="D223" s="227" t="s">
        <v>160</v>
      </c>
      <c r="E223" s="228" t="s">
        <v>19</v>
      </c>
      <c r="F223" s="229" t="s">
        <v>174</v>
      </c>
      <c r="G223" s="226"/>
      <c r="H223" s="230">
        <v>51.99</v>
      </c>
      <c r="I223" s="231"/>
      <c r="J223" s="226"/>
      <c r="K223" s="226"/>
      <c r="L223" s="232"/>
      <c r="M223" s="233"/>
      <c r="N223" s="234"/>
      <c r="O223" s="234"/>
      <c r="P223" s="234"/>
      <c r="Q223" s="234"/>
      <c r="R223" s="234"/>
      <c r="S223" s="234"/>
      <c r="T223" s="235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6" t="s">
        <v>160</v>
      </c>
      <c r="AU223" s="236" t="s">
        <v>82</v>
      </c>
      <c r="AV223" s="13" t="s">
        <v>82</v>
      </c>
      <c r="AW223" s="13" t="s">
        <v>33</v>
      </c>
      <c r="AX223" s="13" t="s">
        <v>72</v>
      </c>
      <c r="AY223" s="236" t="s">
        <v>149</v>
      </c>
    </row>
    <row r="224" spans="1:51" s="13" customFormat="1" ht="12">
      <c r="A224" s="13"/>
      <c r="B224" s="225"/>
      <c r="C224" s="226"/>
      <c r="D224" s="227" t="s">
        <v>160</v>
      </c>
      <c r="E224" s="228" t="s">
        <v>19</v>
      </c>
      <c r="F224" s="229" t="s">
        <v>175</v>
      </c>
      <c r="G224" s="226"/>
      <c r="H224" s="230">
        <v>8.723</v>
      </c>
      <c r="I224" s="231"/>
      <c r="J224" s="226"/>
      <c r="K224" s="226"/>
      <c r="L224" s="232"/>
      <c r="M224" s="233"/>
      <c r="N224" s="234"/>
      <c r="O224" s="234"/>
      <c r="P224" s="234"/>
      <c r="Q224" s="234"/>
      <c r="R224" s="234"/>
      <c r="S224" s="234"/>
      <c r="T224" s="235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6" t="s">
        <v>160</v>
      </c>
      <c r="AU224" s="236" t="s">
        <v>82</v>
      </c>
      <c r="AV224" s="13" t="s">
        <v>82</v>
      </c>
      <c r="AW224" s="13" t="s">
        <v>33</v>
      </c>
      <c r="AX224" s="13" t="s">
        <v>72</v>
      </c>
      <c r="AY224" s="236" t="s">
        <v>149</v>
      </c>
    </row>
    <row r="225" spans="1:51" s="13" customFormat="1" ht="12">
      <c r="A225" s="13"/>
      <c r="B225" s="225"/>
      <c r="C225" s="226"/>
      <c r="D225" s="227" t="s">
        <v>160</v>
      </c>
      <c r="E225" s="228" t="s">
        <v>19</v>
      </c>
      <c r="F225" s="229" t="s">
        <v>176</v>
      </c>
      <c r="G225" s="226"/>
      <c r="H225" s="230">
        <v>40.006</v>
      </c>
      <c r="I225" s="231"/>
      <c r="J225" s="226"/>
      <c r="K225" s="226"/>
      <c r="L225" s="232"/>
      <c r="M225" s="233"/>
      <c r="N225" s="234"/>
      <c r="O225" s="234"/>
      <c r="P225" s="234"/>
      <c r="Q225" s="234"/>
      <c r="R225" s="234"/>
      <c r="S225" s="234"/>
      <c r="T225" s="235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6" t="s">
        <v>160</v>
      </c>
      <c r="AU225" s="236" t="s">
        <v>82</v>
      </c>
      <c r="AV225" s="13" t="s">
        <v>82</v>
      </c>
      <c r="AW225" s="13" t="s">
        <v>33</v>
      </c>
      <c r="AX225" s="13" t="s">
        <v>72</v>
      </c>
      <c r="AY225" s="236" t="s">
        <v>149</v>
      </c>
    </row>
    <row r="226" spans="1:51" s="13" customFormat="1" ht="12">
      <c r="A226" s="13"/>
      <c r="B226" s="225"/>
      <c r="C226" s="226"/>
      <c r="D226" s="227" t="s">
        <v>160</v>
      </c>
      <c r="E226" s="228" t="s">
        <v>19</v>
      </c>
      <c r="F226" s="229" t="s">
        <v>177</v>
      </c>
      <c r="G226" s="226"/>
      <c r="H226" s="230">
        <v>8.953</v>
      </c>
      <c r="I226" s="231"/>
      <c r="J226" s="226"/>
      <c r="K226" s="226"/>
      <c r="L226" s="232"/>
      <c r="M226" s="233"/>
      <c r="N226" s="234"/>
      <c r="O226" s="234"/>
      <c r="P226" s="234"/>
      <c r="Q226" s="234"/>
      <c r="R226" s="234"/>
      <c r="S226" s="234"/>
      <c r="T226" s="235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6" t="s">
        <v>160</v>
      </c>
      <c r="AU226" s="236" t="s">
        <v>82</v>
      </c>
      <c r="AV226" s="13" t="s">
        <v>82</v>
      </c>
      <c r="AW226" s="13" t="s">
        <v>33</v>
      </c>
      <c r="AX226" s="13" t="s">
        <v>72</v>
      </c>
      <c r="AY226" s="236" t="s">
        <v>149</v>
      </c>
    </row>
    <row r="227" spans="1:51" s="13" customFormat="1" ht="12">
      <c r="A227" s="13"/>
      <c r="B227" s="225"/>
      <c r="C227" s="226"/>
      <c r="D227" s="227" t="s">
        <v>160</v>
      </c>
      <c r="E227" s="228" t="s">
        <v>19</v>
      </c>
      <c r="F227" s="229" t="s">
        <v>178</v>
      </c>
      <c r="G227" s="226"/>
      <c r="H227" s="230">
        <v>17.385</v>
      </c>
      <c r="I227" s="231"/>
      <c r="J227" s="226"/>
      <c r="K227" s="226"/>
      <c r="L227" s="232"/>
      <c r="M227" s="233"/>
      <c r="N227" s="234"/>
      <c r="O227" s="234"/>
      <c r="P227" s="234"/>
      <c r="Q227" s="234"/>
      <c r="R227" s="234"/>
      <c r="S227" s="234"/>
      <c r="T227" s="235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6" t="s">
        <v>160</v>
      </c>
      <c r="AU227" s="236" t="s">
        <v>82</v>
      </c>
      <c r="AV227" s="13" t="s">
        <v>82</v>
      </c>
      <c r="AW227" s="13" t="s">
        <v>33</v>
      </c>
      <c r="AX227" s="13" t="s">
        <v>72</v>
      </c>
      <c r="AY227" s="236" t="s">
        <v>149</v>
      </c>
    </row>
    <row r="228" spans="1:51" s="13" customFormat="1" ht="12">
      <c r="A228" s="13"/>
      <c r="B228" s="225"/>
      <c r="C228" s="226"/>
      <c r="D228" s="227" t="s">
        <v>160</v>
      </c>
      <c r="E228" s="228" t="s">
        <v>19</v>
      </c>
      <c r="F228" s="229" t="s">
        <v>179</v>
      </c>
      <c r="G228" s="226"/>
      <c r="H228" s="230">
        <v>8.434</v>
      </c>
      <c r="I228" s="231"/>
      <c r="J228" s="226"/>
      <c r="K228" s="226"/>
      <c r="L228" s="232"/>
      <c r="M228" s="233"/>
      <c r="N228" s="234"/>
      <c r="O228" s="234"/>
      <c r="P228" s="234"/>
      <c r="Q228" s="234"/>
      <c r="R228" s="234"/>
      <c r="S228" s="234"/>
      <c r="T228" s="235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6" t="s">
        <v>160</v>
      </c>
      <c r="AU228" s="236" t="s">
        <v>82</v>
      </c>
      <c r="AV228" s="13" t="s">
        <v>82</v>
      </c>
      <c r="AW228" s="13" t="s">
        <v>33</v>
      </c>
      <c r="AX228" s="13" t="s">
        <v>72</v>
      </c>
      <c r="AY228" s="236" t="s">
        <v>149</v>
      </c>
    </row>
    <row r="229" spans="1:51" s="13" customFormat="1" ht="12">
      <c r="A229" s="13"/>
      <c r="B229" s="225"/>
      <c r="C229" s="226"/>
      <c r="D229" s="227" t="s">
        <v>160</v>
      </c>
      <c r="E229" s="228" t="s">
        <v>19</v>
      </c>
      <c r="F229" s="229" t="s">
        <v>180</v>
      </c>
      <c r="G229" s="226"/>
      <c r="H229" s="230">
        <v>8.014</v>
      </c>
      <c r="I229" s="231"/>
      <c r="J229" s="226"/>
      <c r="K229" s="226"/>
      <c r="L229" s="232"/>
      <c r="M229" s="233"/>
      <c r="N229" s="234"/>
      <c r="O229" s="234"/>
      <c r="P229" s="234"/>
      <c r="Q229" s="234"/>
      <c r="R229" s="234"/>
      <c r="S229" s="234"/>
      <c r="T229" s="235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6" t="s">
        <v>160</v>
      </c>
      <c r="AU229" s="236" t="s">
        <v>82</v>
      </c>
      <c r="AV229" s="13" t="s">
        <v>82</v>
      </c>
      <c r="AW229" s="13" t="s">
        <v>33</v>
      </c>
      <c r="AX229" s="13" t="s">
        <v>72</v>
      </c>
      <c r="AY229" s="236" t="s">
        <v>149</v>
      </c>
    </row>
    <row r="230" spans="1:51" s="13" customFormat="1" ht="12">
      <c r="A230" s="13"/>
      <c r="B230" s="225"/>
      <c r="C230" s="226"/>
      <c r="D230" s="227" t="s">
        <v>160</v>
      </c>
      <c r="E230" s="228" t="s">
        <v>19</v>
      </c>
      <c r="F230" s="229" t="s">
        <v>181</v>
      </c>
      <c r="G230" s="226"/>
      <c r="H230" s="230">
        <v>12.286</v>
      </c>
      <c r="I230" s="231"/>
      <c r="J230" s="226"/>
      <c r="K230" s="226"/>
      <c r="L230" s="232"/>
      <c r="M230" s="233"/>
      <c r="N230" s="234"/>
      <c r="O230" s="234"/>
      <c r="P230" s="234"/>
      <c r="Q230" s="234"/>
      <c r="R230" s="234"/>
      <c r="S230" s="234"/>
      <c r="T230" s="235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6" t="s">
        <v>160</v>
      </c>
      <c r="AU230" s="236" t="s">
        <v>82</v>
      </c>
      <c r="AV230" s="13" t="s">
        <v>82</v>
      </c>
      <c r="AW230" s="13" t="s">
        <v>33</v>
      </c>
      <c r="AX230" s="13" t="s">
        <v>72</v>
      </c>
      <c r="AY230" s="236" t="s">
        <v>149</v>
      </c>
    </row>
    <row r="231" spans="1:51" s="16" customFormat="1" ht="12">
      <c r="A231" s="16"/>
      <c r="B231" s="258"/>
      <c r="C231" s="259"/>
      <c r="D231" s="227" t="s">
        <v>160</v>
      </c>
      <c r="E231" s="260" t="s">
        <v>19</v>
      </c>
      <c r="F231" s="261" t="s">
        <v>172</v>
      </c>
      <c r="G231" s="259"/>
      <c r="H231" s="262">
        <v>155.791</v>
      </c>
      <c r="I231" s="263"/>
      <c r="J231" s="259"/>
      <c r="K231" s="259"/>
      <c r="L231" s="264"/>
      <c r="M231" s="265"/>
      <c r="N231" s="266"/>
      <c r="O231" s="266"/>
      <c r="P231" s="266"/>
      <c r="Q231" s="266"/>
      <c r="R231" s="266"/>
      <c r="S231" s="266"/>
      <c r="T231" s="267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T231" s="268" t="s">
        <v>160</v>
      </c>
      <c r="AU231" s="268" t="s">
        <v>82</v>
      </c>
      <c r="AV231" s="16" t="s">
        <v>111</v>
      </c>
      <c r="AW231" s="16" t="s">
        <v>33</v>
      </c>
      <c r="AX231" s="16" t="s">
        <v>72</v>
      </c>
      <c r="AY231" s="268" t="s">
        <v>149</v>
      </c>
    </row>
    <row r="232" spans="1:51" s="14" customFormat="1" ht="12">
      <c r="A232" s="14"/>
      <c r="B232" s="237"/>
      <c r="C232" s="238"/>
      <c r="D232" s="227" t="s">
        <v>160</v>
      </c>
      <c r="E232" s="239" t="s">
        <v>19</v>
      </c>
      <c r="F232" s="240" t="s">
        <v>162</v>
      </c>
      <c r="G232" s="238"/>
      <c r="H232" s="241">
        <v>342.084</v>
      </c>
      <c r="I232" s="242"/>
      <c r="J232" s="238"/>
      <c r="K232" s="238"/>
      <c r="L232" s="243"/>
      <c r="M232" s="244"/>
      <c r="N232" s="245"/>
      <c r="O232" s="245"/>
      <c r="P232" s="245"/>
      <c r="Q232" s="245"/>
      <c r="R232" s="245"/>
      <c r="S232" s="245"/>
      <c r="T232" s="246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47" t="s">
        <v>160</v>
      </c>
      <c r="AU232" s="247" t="s">
        <v>82</v>
      </c>
      <c r="AV232" s="14" t="s">
        <v>156</v>
      </c>
      <c r="AW232" s="14" t="s">
        <v>33</v>
      </c>
      <c r="AX232" s="14" t="s">
        <v>80</v>
      </c>
      <c r="AY232" s="247" t="s">
        <v>149</v>
      </c>
    </row>
    <row r="233" spans="1:65" s="2" customFormat="1" ht="16.5" customHeight="1">
      <c r="A233" s="40"/>
      <c r="B233" s="41"/>
      <c r="C233" s="207" t="s">
        <v>344</v>
      </c>
      <c r="D233" s="207" t="s">
        <v>152</v>
      </c>
      <c r="E233" s="208" t="s">
        <v>345</v>
      </c>
      <c r="F233" s="209" t="s">
        <v>346</v>
      </c>
      <c r="G233" s="210" t="s">
        <v>347</v>
      </c>
      <c r="H233" s="211">
        <v>1</v>
      </c>
      <c r="I233" s="212"/>
      <c r="J233" s="213">
        <f>ROUND(I233*H233,2)</f>
        <v>0</v>
      </c>
      <c r="K233" s="209" t="s">
        <v>19</v>
      </c>
      <c r="L233" s="46"/>
      <c r="M233" s="214" t="s">
        <v>19</v>
      </c>
      <c r="N233" s="215" t="s">
        <v>43</v>
      </c>
      <c r="O233" s="86"/>
      <c r="P233" s="216">
        <f>O233*H233</f>
        <v>0</v>
      </c>
      <c r="Q233" s="216">
        <v>0</v>
      </c>
      <c r="R233" s="216">
        <f>Q233*H233</f>
        <v>0</v>
      </c>
      <c r="S233" s="216">
        <v>0</v>
      </c>
      <c r="T233" s="217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18" t="s">
        <v>156</v>
      </c>
      <c r="AT233" s="218" t="s">
        <v>152</v>
      </c>
      <c r="AU233" s="218" t="s">
        <v>82</v>
      </c>
      <c r="AY233" s="19" t="s">
        <v>149</v>
      </c>
      <c r="BE233" s="219">
        <f>IF(N233="základní",J233,0)</f>
        <v>0</v>
      </c>
      <c r="BF233" s="219">
        <f>IF(N233="snížená",J233,0)</f>
        <v>0</v>
      </c>
      <c r="BG233" s="219">
        <f>IF(N233="zákl. přenesená",J233,0)</f>
        <v>0</v>
      </c>
      <c r="BH233" s="219">
        <f>IF(N233="sníž. přenesená",J233,0)</f>
        <v>0</v>
      </c>
      <c r="BI233" s="219">
        <f>IF(N233="nulová",J233,0)</f>
        <v>0</v>
      </c>
      <c r="BJ233" s="19" t="s">
        <v>80</v>
      </c>
      <c r="BK233" s="219">
        <f>ROUND(I233*H233,2)</f>
        <v>0</v>
      </c>
      <c r="BL233" s="19" t="s">
        <v>156</v>
      </c>
      <c r="BM233" s="218" t="s">
        <v>348</v>
      </c>
    </row>
    <row r="234" spans="1:47" s="2" customFormat="1" ht="12">
      <c r="A234" s="40"/>
      <c r="B234" s="41"/>
      <c r="C234" s="42"/>
      <c r="D234" s="227" t="s">
        <v>223</v>
      </c>
      <c r="E234" s="42"/>
      <c r="F234" s="269" t="s">
        <v>349</v>
      </c>
      <c r="G234" s="42"/>
      <c r="H234" s="42"/>
      <c r="I234" s="222"/>
      <c r="J234" s="42"/>
      <c r="K234" s="42"/>
      <c r="L234" s="46"/>
      <c r="M234" s="223"/>
      <c r="N234" s="224"/>
      <c r="O234" s="86"/>
      <c r="P234" s="86"/>
      <c r="Q234" s="86"/>
      <c r="R234" s="86"/>
      <c r="S234" s="86"/>
      <c r="T234" s="87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T234" s="19" t="s">
        <v>223</v>
      </c>
      <c r="AU234" s="19" t="s">
        <v>82</v>
      </c>
    </row>
    <row r="235" spans="1:63" s="12" customFormat="1" ht="22.8" customHeight="1">
      <c r="A235" s="12"/>
      <c r="B235" s="191"/>
      <c r="C235" s="192"/>
      <c r="D235" s="193" t="s">
        <v>71</v>
      </c>
      <c r="E235" s="205" t="s">
        <v>350</v>
      </c>
      <c r="F235" s="205" t="s">
        <v>351</v>
      </c>
      <c r="G235" s="192"/>
      <c r="H235" s="192"/>
      <c r="I235" s="195"/>
      <c r="J235" s="206">
        <f>BK235</f>
        <v>0</v>
      </c>
      <c r="K235" s="192"/>
      <c r="L235" s="197"/>
      <c r="M235" s="198"/>
      <c r="N235" s="199"/>
      <c r="O235" s="199"/>
      <c r="P235" s="200">
        <f>SUM(P236:P244)</f>
        <v>0</v>
      </c>
      <c r="Q235" s="199"/>
      <c r="R235" s="200">
        <f>SUM(R236:R244)</f>
        <v>0</v>
      </c>
      <c r="S235" s="199"/>
      <c r="T235" s="201">
        <f>SUM(T236:T244)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202" t="s">
        <v>80</v>
      </c>
      <c r="AT235" s="203" t="s">
        <v>71</v>
      </c>
      <c r="AU235" s="203" t="s">
        <v>80</v>
      </c>
      <c r="AY235" s="202" t="s">
        <v>149</v>
      </c>
      <c r="BK235" s="204">
        <f>SUM(BK236:BK244)</f>
        <v>0</v>
      </c>
    </row>
    <row r="236" spans="1:65" s="2" customFormat="1" ht="24.15" customHeight="1">
      <c r="A236" s="40"/>
      <c r="B236" s="41"/>
      <c r="C236" s="207" t="s">
        <v>352</v>
      </c>
      <c r="D236" s="207" t="s">
        <v>152</v>
      </c>
      <c r="E236" s="208" t="s">
        <v>353</v>
      </c>
      <c r="F236" s="209" t="s">
        <v>354</v>
      </c>
      <c r="G236" s="210" t="s">
        <v>213</v>
      </c>
      <c r="H236" s="211">
        <v>59.365</v>
      </c>
      <c r="I236" s="212"/>
      <c r="J236" s="213">
        <f>ROUND(I236*H236,2)</f>
        <v>0</v>
      </c>
      <c r="K236" s="209" t="s">
        <v>155</v>
      </c>
      <c r="L236" s="46"/>
      <c r="M236" s="214" t="s">
        <v>19</v>
      </c>
      <c r="N236" s="215" t="s">
        <v>43</v>
      </c>
      <c r="O236" s="86"/>
      <c r="P236" s="216">
        <f>O236*H236</f>
        <v>0</v>
      </c>
      <c r="Q236" s="216">
        <v>0</v>
      </c>
      <c r="R236" s="216">
        <f>Q236*H236</f>
        <v>0</v>
      </c>
      <c r="S236" s="216">
        <v>0</v>
      </c>
      <c r="T236" s="217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18" t="s">
        <v>156</v>
      </c>
      <c r="AT236" s="218" t="s">
        <v>152</v>
      </c>
      <c r="AU236" s="218" t="s">
        <v>82</v>
      </c>
      <c r="AY236" s="19" t="s">
        <v>149</v>
      </c>
      <c r="BE236" s="219">
        <f>IF(N236="základní",J236,0)</f>
        <v>0</v>
      </c>
      <c r="BF236" s="219">
        <f>IF(N236="snížená",J236,0)</f>
        <v>0</v>
      </c>
      <c r="BG236" s="219">
        <f>IF(N236="zákl. přenesená",J236,0)</f>
        <v>0</v>
      </c>
      <c r="BH236" s="219">
        <f>IF(N236="sníž. přenesená",J236,0)</f>
        <v>0</v>
      </c>
      <c r="BI236" s="219">
        <f>IF(N236="nulová",J236,0)</f>
        <v>0</v>
      </c>
      <c r="BJ236" s="19" t="s">
        <v>80</v>
      </c>
      <c r="BK236" s="219">
        <f>ROUND(I236*H236,2)</f>
        <v>0</v>
      </c>
      <c r="BL236" s="19" t="s">
        <v>156</v>
      </c>
      <c r="BM236" s="218" t="s">
        <v>355</v>
      </c>
    </row>
    <row r="237" spans="1:47" s="2" customFormat="1" ht="12">
      <c r="A237" s="40"/>
      <c r="B237" s="41"/>
      <c r="C237" s="42"/>
      <c r="D237" s="220" t="s">
        <v>158</v>
      </c>
      <c r="E237" s="42"/>
      <c r="F237" s="221" t="s">
        <v>356</v>
      </c>
      <c r="G237" s="42"/>
      <c r="H237" s="42"/>
      <c r="I237" s="222"/>
      <c r="J237" s="42"/>
      <c r="K237" s="42"/>
      <c r="L237" s="46"/>
      <c r="M237" s="223"/>
      <c r="N237" s="224"/>
      <c r="O237" s="86"/>
      <c r="P237" s="86"/>
      <c r="Q237" s="86"/>
      <c r="R237" s="86"/>
      <c r="S237" s="86"/>
      <c r="T237" s="87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9" t="s">
        <v>158</v>
      </c>
      <c r="AU237" s="19" t="s">
        <v>82</v>
      </c>
    </row>
    <row r="238" spans="1:65" s="2" customFormat="1" ht="21.75" customHeight="1">
      <c r="A238" s="40"/>
      <c r="B238" s="41"/>
      <c r="C238" s="207" t="s">
        <v>357</v>
      </c>
      <c r="D238" s="207" t="s">
        <v>152</v>
      </c>
      <c r="E238" s="208" t="s">
        <v>358</v>
      </c>
      <c r="F238" s="209" t="s">
        <v>359</v>
      </c>
      <c r="G238" s="210" t="s">
        <v>213</v>
      </c>
      <c r="H238" s="211">
        <v>59.365</v>
      </c>
      <c r="I238" s="212"/>
      <c r="J238" s="213">
        <f>ROUND(I238*H238,2)</f>
        <v>0</v>
      </c>
      <c r="K238" s="209" t="s">
        <v>155</v>
      </c>
      <c r="L238" s="46"/>
      <c r="M238" s="214" t="s">
        <v>19</v>
      </c>
      <c r="N238" s="215" t="s">
        <v>43</v>
      </c>
      <c r="O238" s="86"/>
      <c r="P238" s="216">
        <f>O238*H238</f>
        <v>0</v>
      </c>
      <c r="Q238" s="216">
        <v>0</v>
      </c>
      <c r="R238" s="216">
        <f>Q238*H238</f>
        <v>0</v>
      </c>
      <c r="S238" s="216">
        <v>0</v>
      </c>
      <c r="T238" s="217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18" t="s">
        <v>156</v>
      </c>
      <c r="AT238" s="218" t="s">
        <v>152</v>
      </c>
      <c r="AU238" s="218" t="s">
        <v>82</v>
      </c>
      <c r="AY238" s="19" t="s">
        <v>149</v>
      </c>
      <c r="BE238" s="219">
        <f>IF(N238="základní",J238,0)</f>
        <v>0</v>
      </c>
      <c r="BF238" s="219">
        <f>IF(N238="snížená",J238,0)</f>
        <v>0</v>
      </c>
      <c r="BG238" s="219">
        <f>IF(N238="zákl. přenesená",J238,0)</f>
        <v>0</v>
      </c>
      <c r="BH238" s="219">
        <f>IF(N238="sníž. přenesená",J238,0)</f>
        <v>0</v>
      </c>
      <c r="BI238" s="219">
        <f>IF(N238="nulová",J238,0)</f>
        <v>0</v>
      </c>
      <c r="BJ238" s="19" t="s">
        <v>80</v>
      </c>
      <c r="BK238" s="219">
        <f>ROUND(I238*H238,2)</f>
        <v>0</v>
      </c>
      <c r="BL238" s="19" t="s">
        <v>156</v>
      </c>
      <c r="BM238" s="218" t="s">
        <v>360</v>
      </c>
    </row>
    <row r="239" spans="1:47" s="2" customFormat="1" ht="12">
      <c r="A239" s="40"/>
      <c r="B239" s="41"/>
      <c r="C239" s="42"/>
      <c r="D239" s="220" t="s">
        <v>158</v>
      </c>
      <c r="E239" s="42"/>
      <c r="F239" s="221" t="s">
        <v>361</v>
      </c>
      <c r="G239" s="42"/>
      <c r="H239" s="42"/>
      <c r="I239" s="222"/>
      <c r="J239" s="42"/>
      <c r="K239" s="42"/>
      <c r="L239" s="46"/>
      <c r="M239" s="223"/>
      <c r="N239" s="224"/>
      <c r="O239" s="86"/>
      <c r="P239" s="86"/>
      <c r="Q239" s="86"/>
      <c r="R239" s="86"/>
      <c r="S239" s="86"/>
      <c r="T239" s="87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T239" s="19" t="s">
        <v>158</v>
      </c>
      <c r="AU239" s="19" t="s">
        <v>82</v>
      </c>
    </row>
    <row r="240" spans="1:65" s="2" customFormat="1" ht="24.15" customHeight="1">
      <c r="A240" s="40"/>
      <c r="B240" s="41"/>
      <c r="C240" s="207" t="s">
        <v>362</v>
      </c>
      <c r="D240" s="207" t="s">
        <v>152</v>
      </c>
      <c r="E240" s="208" t="s">
        <v>363</v>
      </c>
      <c r="F240" s="209" t="s">
        <v>364</v>
      </c>
      <c r="G240" s="210" t="s">
        <v>213</v>
      </c>
      <c r="H240" s="211">
        <v>1127.935</v>
      </c>
      <c r="I240" s="212"/>
      <c r="J240" s="213">
        <f>ROUND(I240*H240,2)</f>
        <v>0</v>
      </c>
      <c r="K240" s="209" t="s">
        <v>155</v>
      </c>
      <c r="L240" s="46"/>
      <c r="M240" s="214" t="s">
        <v>19</v>
      </c>
      <c r="N240" s="215" t="s">
        <v>43</v>
      </c>
      <c r="O240" s="86"/>
      <c r="P240" s="216">
        <f>O240*H240</f>
        <v>0</v>
      </c>
      <c r="Q240" s="216">
        <v>0</v>
      </c>
      <c r="R240" s="216">
        <f>Q240*H240</f>
        <v>0</v>
      </c>
      <c r="S240" s="216">
        <v>0</v>
      </c>
      <c r="T240" s="217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18" t="s">
        <v>156</v>
      </c>
      <c r="AT240" s="218" t="s">
        <v>152</v>
      </c>
      <c r="AU240" s="218" t="s">
        <v>82</v>
      </c>
      <c r="AY240" s="19" t="s">
        <v>149</v>
      </c>
      <c r="BE240" s="219">
        <f>IF(N240="základní",J240,0)</f>
        <v>0</v>
      </c>
      <c r="BF240" s="219">
        <f>IF(N240="snížená",J240,0)</f>
        <v>0</v>
      </c>
      <c r="BG240" s="219">
        <f>IF(N240="zákl. přenesená",J240,0)</f>
        <v>0</v>
      </c>
      <c r="BH240" s="219">
        <f>IF(N240="sníž. přenesená",J240,0)</f>
        <v>0</v>
      </c>
      <c r="BI240" s="219">
        <f>IF(N240="nulová",J240,0)</f>
        <v>0</v>
      </c>
      <c r="BJ240" s="19" t="s">
        <v>80</v>
      </c>
      <c r="BK240" s="219">
        <f>ROUND(I240*H240,2)</f>
        <v>0</v>
      </c>
      <c r="BL240" s="19" t="s">
        <v>156</v>
      </c>
      <c r="BM240" s="218" t="s">
        <v>365</v>
      </c>
    </row>
    <row r="241" spans="1:47" s="2" customFormat="1" ht="12">
      <c r="A241" s="40"/>
      <c r="B241" s="41"/>
      <c r="C241" s="42"/>
      <c r="D241" s="220" t="s">
        <v>158</v>
      </c>
      <c r="E241" s="42"/>
      <c r="F241" s="221" t="s">
        <v>366</v>
      </c>
      <c r="G241" s="42"/>
      <c r="H241" s="42"/>
      <c r="I241" s="222"/>
      <c r="J241" s="42"/>
      <c r="K241" s="42"/>
      <c r="L241" s="46"/>
      <c r="M241" s="223"/>
      <c r="N241" s="224"/>
      <c r="O241" s="86"/>
      <c r="P241" s="86"/>
      <c r="Q241" s="86"/>
      <c r="R241" s="86"/>
      <c r="S241" s="86"/>
      <c r="T241" s="87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T241" s="19" t="s">
        <v>158</v>
      </c>
      <c r="AU241" s="19" t="s">
        <v>82</v>
      </c>
    </row>
    <row r="242" spans="1:51" s="13" customFormat="1" ht="12">
      <c r="A242" s="13"/>
      <c r="B242" s="225"/>
      <c r="C242" s="226"/>
      <c r="D242" s="227" t="s">
        <v>160</v>
      </c>
      <c r="E242" s="226"/>
      <c r="F242" s="229" t="s">
        <v>367</v>
      </c>
      <c r="G242" s="226"/>
      <c r="H242" s="230">
        <v>1127.935</v>
      </c>
      <c r="I242" s="231"/>
      <c r="J242" s="226"/>
      <c r="K242" s="226"/>
      <c r="L242" s="232"/>
      <c r="M242" s="233"/>
      <c r="N242" s="234"/>
      <c r="O242" s="234"/>
      <c r="P242" s="234"/>
      <c r="Q242" s="234"/>
      <c r="R242" s="234"/>
      <c r="S242" s="234"/>
      <c r="T242" s="235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6" t="s">
        <v>160</v>
      </c>
      <c r="AU242" s="236" t="s">
        <v>82</v>
      </c>
      <c r="AV242" s="13" t="s">
        <v>82</v>
      </c>
      <c r="AW242" s="13" t="s">
        <v>4</v>
      </c>
      <c r="AX242" s="13" t="s">
        <v>80</v>
      </c>
      <c r="AY242" s="236" t="s">
        <v>149</v>
      </c>
    </row>
    <row r="243" spans="1:65" s="2" customFormat="1" ht="24.15" customHeight="1">
      <c r="A243" s="40"/>
      <c r="B243" s="41"/>
      <c r="C243" s="207" t="s">
        <v>368</v>
      </c>
      <c r="D243" s="207" t="s">
        <v>152</v>
      </c>
      <c r="E243" s="208" t="s">
        <v>369</v>
      </c>
      <c r="F243" s="209" t="s">
        <v>370</v>
      </c>
      <c r="G243" s="210" t="s">
        <v>213</v>
      </c>
      <c r="H243" s="211">
        <v>59.365</v>
      </c>
      <c r="I243" s="212"/>
      <c r="J243" s="213">
        <f>ROUND(I243*H243,2)</f>
        <v>0</v>
      </c>
      <c r="K243" s="209" t="s">
        <v>155</v>
      </c>
      <c r="L243" s="46"/>
      <c r="M243" s="214" t="s">
        <v>19</v>
      </c>
      <c r="N243" s="215" t="s">
        <v>43</v>
      </c>
      <c r="O243" s="86"/>
      <c r="P243" s="216">
        <f>O243*H243</f>
        <v>0</v>
      </c>
      <c r="Q243" s="216">
        <v>0</v>
      </c>
      <c r="R243" s="216">
        <f>Q243*H243</f>
        <v>0</v>
      </c>
      <c r="S243" s="216">
        <v>0</v>
      </c>
      <c r="T243" s="217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18" t="s">
        <v>156</v>
      </c>
      <c r="AT243" s="218" t="s">
        <v>152</v>
      </c>
      <c r="AU243" s="218" t="s">
        <v>82</v>
      </c>
      <c r="AY243" s="19" t="s">
        <v>149</v>
      </c>
      <c r="BE243" s="219">
        <f>IF(N243="základní",J243,0)</f>
        <v>0</v>
      </c>
      <c r="BF243" s="219">
        <f>IF(N243="snížená",J243,0)</f>
        <v>0</v>
      </c>
      <c r="BG243" s="219">
        <f>IF(N243="zákl. přenesená",J243,0)</f>
        <v>0</v>
      </c>
      <c r="BH243" s="219">
        <f>IF(N243="sníž. přenesená",J243,0)</f>
        <v>0</v>
      </c>
      <c r="BI243" s="219">
        <f>IF(N243="nulová",J243,0)</f>
        <v>0</v>
      </c>
      <c r="BJ243" s="19" t="s">
        <v>80</v>
      </c>
      <c r="BK243" s="219">
        <f>ROUND(I243*H243,2)</f>
        <v>0</v>
      </c>
      <c r="BL243" s="19" t="s">
        <v>156</v>
      </c>
      <c r="BM243" s="218" t="s">
        <v>371</v>
      </c>
    </row>
    <row r="244" spans="1:47" s="2" customFormat="1" ht="12">
      <c r="A244" s="40"/>
      <c r="B244" s="41"/>
      <c r="C244" s="42"/>
      <c r="D244" s="220" t="s">
        <v>158</v>
      </c>
      <c r="E244" s="42"/>
      <c r="F244" s="221" t="s">
        <v>372</v>
      </c>
      <c r="G244" s="42"/>
      <c r="H244" s="42"/>
      <c r="I244" s="222"/>
      <c r="J244" s="42"/>
      <c r="K244" s="42"/>
      <c r="L244" s="46"/>
      <c r="M244" s="223"/>
      <c r="N244" s="224"/>
      <c r="O244" s="86"/>
      <c r="P244" s="86"/>
      <c r="Q244" s="86"/>
      <c r="R244" s="86"/>
      <c r="S244" s="86"/>
      <c r="T244" s="87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T244" s="19" t="s">
        <v>158</v>
      </c>
      <c r="AU244" s="19" t="s">
        <v>82</v>
      </c>
    </row>
    <row r="245" spans="1:63" s="12" customFormat="1" ht="22.8" customHeight="1">
      <c r="A245" s="12"/>
      <c r="B245" s="191"/>
      <c r="C245" s="192"/>
      <c r="D245" s="193" t="s">
        <v>71</v>
      </c>
      <c r="E245" s="205" t="s">
        <v>373</v>
      </c>
      <c r="F245" s="205" t="s">
        <v>374</v>
      </c>
      <c r="G245" s="192"/>
      <c r="H245" s="192"/>
      <c r="I245" s="195"/>
      <c r="J245" s="206">
        <f>BK245</f>
        <v>0</v>
      </c>
      <c r="K245" s="192"/>
      <c r="L245" s="197"/>
      <c r="M245" s="198"/>
      <c r="N245" s="199"/>
      <c r="O245" s="199"/>
      <c r="P245" s="200">
        <f>SUM(P246:P247)</f>
        <v>0</v>
      </c>
      <c r="Q245" s="199"/>
      <c r="R245" s="200">
        <f>SUM(R246:R247)</f>
        <v>0</v>
      </c>
      <c r="S245" s="199"/>
      <c r="T245" s="201">
        <f>SUM(T246:T247)</f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02" t="s">
        <v>80</v>
      </c>
      <c r="AT245" s="203" t="s">
        <v>71</v>
      </c>
      <c r="AU245" s="203" t="s">
        <v>80</v>
      </c>
      <c r="AY245" s="202" t="s">
        <v>149</v>
      </c>
      <c r="BK245" s="204">
        <f>SUM(BK246:BK247)</f>
        <v>0</v>
      </c>
    </row>
    <row r="246" spans="1:65" s="2" customFormat="1" ht="33" customHeight="1">
      <c r="A246" s="40"/>
      <c r="B246" s="41"/>
      <c r="C246" s="207" t="s">
        <v>375</v>
      </c>
      <c r="D246" s="207" t="s">
        <v>152</v>
      </c>
      <c r="E246" s="208" t="s">
        <v>376</v>
      </c>
      <c r="F246" s="209" t="s">
        <v>377</v>
      </c>
      <c r="G246" s="210" t="s">
        <v>213</v>
      </c>
      <c r="H246" s="211">
        <v>42.598</v>
      </c>
      <c r="I246" s="212"/>
      <c r="J246" s="213">
        <f>ROUND(I246*H246,2)</f>
        <v>0</v>
      </c>
      <c r="K246" s="209" t="s">
        <v>155</v>
      </c>
      <c r="L246" s="46"/>
      <c r="M246" s="214" t="s">
        <v>19</v>
      </c>
      <c r="N246" s="215" t="s">
        <v>43</v>
      </c>
      <c r="O246" s="86"/>
      <c r="P246" s="216">
        <f>O246*H246</f>
        <v>0</v>
      </c>
      <c r="Q246" s="216">
        <v>0</v>
      </c>
      <c r="R246" s="216">
        <f>Q246*H246</f>
        <v>0</v>
      </c>
      <c r="S246" s="216">
        <v>0</v>
      </c>
      <c r="T246" s="217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18" t="s">
        <v>156</v>
      </c>
      <c r="AT246" s="218" t="s">
        <v>152</v>
      </c>
      <c r="AU246" s="218" t="s">
        <v>82</v>
      </c>
      <c r="AY246" s="19" t="s">
        <v>149</v>
      </c>
      <c r="BE246" s="219">
        <f>IF(N246="základní",J246,0)</f>
        <v>0</v>
      </c>
      <c r="BF246" s="219">
        <f>IF(N246="snížená",J246,0)</f>
        <v>0</v>
      </c>
      <c r="BG246" s="219">
        <f>IF(N246="zákl. přenesená",J246,0)</f>
        <v>0</v>
      </c>
      <c r="BH246" s="219">
        <f>IF(N246="sníž. přenesená",J246,0)</f>
        <v>0</v>
      </c>
      <c r="BI246" s="219">
        <f>IF(N246="nulová",J246,0)</f>
        <v>0</v>
      </c>
      <c r="BJ246" s="19" t="s">
        <v>80</v>
      </c>
      <c r="BK246" s="219">
        <f>ROUND(I246*H246,2)</f>
        <v>0</v>
      </c>
      <c r="BL246" s="19" t="s">
        <v>156</v>
      </c>
      <c r="BM246" s="218" t="s">
        <v>378</v>
      </c>
    </row>
    <row r="247" spans="1:47" s="2" customFormat="1" ht="12">
      <c r="A247" s="40"/>
      <c r="B247" s="41"/>
      <c r="C247" s="42"/>
      <c r="D247" s="220" t="s">
        <v>158</v>
      </c>
      <c r="E247" s="42"/>
      <c r="F247" s="221" t="s">
        <v>379</v>
      </c>
      <c r="G247" s="42"/>
      <c r="H247" s="42"/>
      <c r="I247" s="222"/>
      <c r="J247" s="42"/>
      <c r="K247" s="42"/>
      <c r="L247" s="46"/>
      <c r="M247" s="223"/>
      <c r="N247" s="224"/>
      <c r="O247" s="86"/>
      <c r="P247" s="86"/>
      <c r="Q247" s="86"/>
      <c r="R247" s="86"/>
      <c r="S247" s="86"/>
      <c r="T247" s="87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T247" s="19" t="s">
        <v>158</v>
      </c>
      <c r="AU247" s="19" t="s">
        <v>82</v>
      </c>
    </row>
    <row r="248" spans="1:63" s="12" customFormat="1" ht="25.9" customHeight="1">
      <c r="A248" s="12"/>
      <c r="B248" s="191"/>
      <c r="C248" s="192"/>
      <c r="D248" s="193" t="s">
        <v>71</v>
      </c>
      <c r="E248" s="194" t="s">
        <v>380</v>
      </c>
      <c r="F248" s="194" t="s">
        <v>381</v>
      </c>
      <c r="G248" s="192"/>
      <c r="H248" s="192"/>
      <c r="I248" s="195"/>
      <c r="J248" s="196">
        <f>BK248</f>
        <v>0</v>
      </c>
      <c r="K248" s="192"/>
      <c r="L248" s="197"/>
      <c r="M248" s="198"/>
      <c r="N248" s="199"/>
      <c r="O248" s="199"/>
      <c r="P248" s="200">
        <f>P249+P332+P347+P434+P523+P534+P554</f>
        <v>0</v>
      </c>
      <c r="Q248" s="199"/>
      <c r="R248" s="200">
        <f>R249+R332+R347+R434+R523+R534+R554</f>
        <v>17.543324339999998</v>
      </c>
      <c r="S248" s="199"/>
      <c r="T248" s="201">
        <f>T249+T332+T347+T434+T523+T534+T554</f>
        <v>13.59420945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202" t="s">
        <v>82</v>
      </c>
      <c r="AT248" s="203" t="s">
        <v>71</v>
      </c>
      <c r="AU248" s="203" t="s">
        <v>72</v>
      </c>
      <c r="AY248" s="202" t="s">
        <v>149</v>
      </c>
      <c r="BK248" s="204">
        <f>BK249+BK332+BK347+BK434+BK523+BK534+BK554</f>
        <v>0</v>
      </c>
    </row>
    <row r="249" spans="1:63" s="12" customFormat="1" ht="22.8" customHeight="1">
      <c r="A249" s="12"/>
      <c r="B249" s="191"/>
      <c r="C249" s="192"/>
      <c r="D249" s="193" t="s">
        <v>71</v>
      </c>
      <c r="E249" s="205" t="s">
        <v>382</v>
      </c>
      <c r="F249" s="205" t="s">
        <v>383</v>
      </c>
      <c r="G249" s="192"/>
      <c r="H249" s="192"/>
      <c r="I249" s="195"/>
      <c r="J249" s="206">
        <f>BK249</f>
        <v>0</v>
      </c>
      <c r="K249" s="192"/>
      <c r="L249" s="197"/>
      <c r="M249" s="198"/>
      <c r="N249" s="199"/>
      <c r="O249" s="199"/>
      <c r="P249" s="200">
        <f>SUM(P250:P331)</f>
        <v>0</v>
      </c>
      <c r="Q249" s="199"/>
      <c r="R249" s="200">
        <f>SUM(R250:R331)</f>
        <v>1.916245</v>
      </c>
      <c r="S249" s="199"/>
      <c r="T249" s="201">
        <f>SUM(T250:T331)</f>
        <v>1.03187365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02" t="s">
        <v>82</v>
      </c>
      <c r="AT249" s="203" t="s">
        <v>71</v>
      </c>
      <c r="AU249" s="203" t="s">
        <v>80</v>
      </c>
      <c r="AY249" s="202" t="s">
        <v>149</v>
      </c>
      <c r="BK249" s="204">
        <f>SUM(BK250:BK331)</f>
        <v>0</v>
      </c>
    </row>
    <row r="250" spans="1:65" s="2" customFormat="1" ht="16.5" customHeight="1">
      <c r="A250" s="40"/>
      <c r="B250" s="41"/>
      <c r="C250" s="207" t="s">
        <v>384</v>
      </c>
      <c r="D250" s="207" t="s">
        <v>152</v>
      </c>
      <c r="E250" s="208" t="s">
        <v>385</v>
      </c>
      <c r="F250" s="209" t="s">
        <v>386</v>
      </c>
      <c r="G250" s="210" t="s">
        <v>109</v>
      </c>
      <c r="H250" s="211">
        <v>35.621</v>
      </c>
      <c r="I250" s="212"/>
      <c r="J250" s="213">
        <f>ROUND(I250*H250,2)</f>
        <v>0</v>
      </c>
      <c r="K250" s="209" t="s">
        <v>155</v>
      </c>
      <c r="L250" s="46"/>
      <c r="M250" s="214" t="s">
        <v>19</v>
      </c>
      <c r="N250" s="215" t="s">
        <v>43</v>
      </c>
      <c r="O250" s="86"/>
      <c r="P250" s="216">
        <f>O250*H250</f>
        <v>0</v>
      </c>
      <c r="Q250" s="216">
        <v>0</v>
      </c>
      <c r="R250" s="216">
        <f>Q250*H250</f>
        <v>0</v>
      </c>
      <c r="S250" s="216">
        <v>0.02465</v>
      </c>
      <c r="T250" s="217">
        <f>S250*H250</f>
        <v>0.87805765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18" t="s">
        <v>260</v>
      </c>
      <c r="AT250" s="218" t="s">
        <v>152</v>
      </c>
      <c r="AU250" s="218" t="s">
        <v>82</v>
      </c>
      <c r="AY250" s="19" t="s">
        <v>149</v>
      </c>
      <c r="BE250" s="219">
        <f>IF(N250="základní",J250,0)</f>
        <v>0</v>
      </c>
      <c r="BF250" s="219">
        <f>IF(N250="snížená",J250,0)</f>
        <v>0</v>
      </c>
      <c r="BG250" s="219">
        <f>IF(N250="zákl. přenesená",J250,0)</f>
        <v>0</v>
      </c>
      <c r="BH250" s="219">
        <f>IF(N250="sníž. přenesená",J250,0)</f>
        <v>0</v>
      </c>
      <c r="BI250" s="219">
        <f>IF(N250="nulová",J250,0)</f>
        <v>0</v>
      </c>
      <c r="BJ250" s="19" t="s">
        <v>80</v>
      </c>
      <c r="BK250" s="219">
        <f>ROUND(I250*H250,2)</f>
        <v>0</v>
      </c>
      <c r="BL250" s="19" t="s">
        <v>260</v>
      </c>
      <c r="BM250" s="218" t="s">
        <v>387</v>
      </c>
    </row>
    <row r="251" spans="1:47" s="2" customFormat="1" ht="12">
      <c r="A251" s="40"/>
      <c r="B251" s="41"/>
      <c r="C251" s="42"/>
      <c r="D251" s="220" t="s">
        <v>158</v>
      </c>
      <c r="E251" s="42"/>
      <c r="F251" s="221" t="s">
        <v>388</v>
      </c>
      <c r="G251" s="42"/>
      <c r="H251" s="42"/>
      <c r="I251" s="222"/>
      <c r="J251" s="42"/>
      <c r="K251" s="42"/>
      <c r="L251" s="46"/>
      <c r="M251" s="223"/>
      <c r="N251" s="224"/>
      <c r="O251" s="86"/>
      <c r="P251" s="86"/>
      <c r="Q251" s="86"/>
      <c r="R251" s="86"/>
      <c r="S251" s="86"/>
      <c r="T251" s="87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19" t="s">
        <v>158</v>
      </c>
      <c r="AU251" s="19" t="s">
        <v>82</v>
      </c>
    </row>
    <row r="252" spans="1:51" s="15" customFormat="1" ht="12">
      <c r="A252" s="15"/>
      <c r="B252" s="248"/>
      <c r="C252" s="249"/>
      <c r="D252" s="227" t="s">
        <v>160</v>
      </c>
      <c r="E252" s="250" t="s">
        <v>19</v>
      </c>
      <c r="F252" s="251" t="s">
        <v>389</v>
      </c>
      <c r="G252" s="249"/>
      <c r="H252" s="250" t="s">
        <v>19</v>
      </c>
      <c r="I252" s="252"/>
      <c r="J252" s="249"/>
      <c r="K252" s="249"/>
      <c r="L252" s="253"/>
      <c r="M252" s="254"/>
      <c r="N252" s="255"/>
      <c r="O252" s="255"/>
      <c r="P252" s="255"/>
      <c r="Q252" s="255"/>
      <c r="R252" s="255"/>
      <c r="S252" s="255"/>
      <c r="T252" s="256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57" t="s">
        <v>160</v>
      </c>
      <c r="AU252" s="257" t="s">
        <v>82</v>
      </c>
      <c r="AV252" s="15" t="s">
        <v>80</v>
      </c>
      <c r="AW252" s="15" t="s">
        <v>33</v>
      </c>
      <c r="AX252" s="15" t="s">
        <v>72</v>
      </c>
      <c r="AY252" s="257" t="s">
        <v>149</v>
      </c>
    </row>
    <row r="253" spans="1:51" s="13" customFormat="1" ht="12">
      <c r="A253" s="13"/>
      <c r="B253" s="225"/>
      <c r="C253" s="226"/>
      <c r="D253" s="227" t="s">
        <v>160</v>
      </c>
      <c r="E253" s="228" t="s">
        <v>19</v>
      </c>
      <c r="F253" s="229" t="s">
        <v>390</v>
      </c>
      <c r="G253" s="226"/>
      <c r="H253" s="230">
        <v>10.991</v>
      </c>
      <c r="I253" s="231"/>
      <c r="J253" s="226"/>
      <c r="K253" s="226"/>
      <c r="L253" s="232"/>
      <c r="M253" s="233"/>
      <c r="N253" s="234"/>
      <c r="O253" s="234"/>
      <c r="P253" s="234"/>
      <c r="Q253" s="234"/>
      <c r="R253" s="234"/>
      <c r="S253" s="234"/>
      <c r="T253" s="235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6" t="s">
        <v>160</v>
      </c>
      <c r="AU253" s="236" t="s">
        <v>82</v>
      </c>
      <c r="AV253" s="13" t="s">
        <v>82</v>
      </c>
      <c r="AW253" s="13" t="s">
        <v>33</v>
      </c>
      <c r="AX253" s="13" t="s">
        <v>72</v>
      </c>
      <c r="AY253" s="236" t="s">
        <v>149</v>
      </c>
    </row>
    <row r="254" spans="1:51" s="16" customFormat="1" ht="12">
      <c r="A254" s="16"/>
      <c r="B254" s="258"/>
      <c r="C254" s="259"/>
      <c r="D254" s="227" t="s">
        <v>160</v>
      </c>
      <c r="E254" s="260" t="s">
        <v>19</v>
      </c>
      <c r="F254" s="261" t="s">
        <v>172</v>
      </c>
      <c r="G254" s="259"/>
      <c r="H254" s="262">
        <v>10.991</v>
      </c>
      <c r="I254" s="263"/>
      <c r="J254" s="259"/>
      <c r="K254" s="259"/>
      <c r="L254" s="264"/>
      <c r="M254" s="265"/>
      <c r="N254" s="266"/>
      <c r="O254" s="266"/>
      <c r="P254" s="266"/>
      <c r="Q254" s="266"/>
      <c r="R254" s="266"/>
      <c r="S254" s="266"/>
      <c r="T254" s="267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T254" s="268" t="s">
        <v>160</v>
      </c>
      <c r="AU254" s="268" t="s">
        <v>82</v>
      </c>
      <c r="AV254" s="16" t="s">
        <v>111</v>
      </c>
      <c r="AW254" s="16" t="s">
        <v>33</v>
      </c>
      <c r="AX254" s="16" t="s">
        <v>72</v>
      </c>
      <c r="AY254" s="268" t="s">
        <v>149</v>
      </c>
    </row>
    <row r="255" spans="1:51" s="15" customFormat="1" ht="12">
      <c r="A255" s="15"/>
      <c r="B255" s="248"/>
      <c r="C255" s="249"/>
      <c r="D255" s="227" t="s">
        <v>160</v>
      </c>
      <c r="E255" s="250" t="s">
        <v>19</v>
      </c>
      <c r="F255" s="251" t="s">
        <v>391</v>
      </c>
      <c r="G255" s="249"/>
      <c r="H255" s="250" t="s">
        <v>19</v>
      </c>
      <c r="I255" s="252"/>
      <c r="J255" s="249"/>
      <c r="K255" s="249"/>
      <c r="L255" s="253"/>
      <c r="M255" s="254"/>
      <c r="N255" s="255"/>
      <c r="O255" s="255"/>
      <c r="P255" s="255"/>
      <c r="Q255" s="255"/>
      <c r="R255" s="255"/>
      <c r="S255" s="255"/>
      <c r="T255" s="256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57" t="s">
        <v>160</v>
      </c>
      <c r="AU255" s="257" t="s">
        <v>82</v>
      </c>
      <c r="AV255" s="15" t="s">
        <v>80</v>
      </c>
      <c r="AW255" s="15" t="s">
        <v>33</v>
      </c>
      <c r="AX255" s="15" t="s">
        <v>72</v>
      </c>
      <c r="AY255" s="257" t="s">
        <v>149</v>
      </c>
    </row>
    <row r="256" spans="1:51" s="13" customFormat="1" ht="12">
      <c r="A256" s="13"/>
      <c r="B256" s="225"/>
      <c r="C256" s="226"/>
      <c r="D256" s="227" t="s">
        <v>160</v>
      </c>
      <c r="E256" s="228" t="s">
        <v>19</v>
      </c>
      <c r="F256" s="229" t="s">
        <v>392</v>
      </c>
      <c r="G256" s="226"/>
      <c r="H256" s="230">
        <v>10.965</v>
      </c>
      <c r="I256" s="231"/>
      <c r="J256" s="226"/>
      <c r="K256" s="226"/>
      <c r="L256" s="232"/>
      <c r="M256" s="233"/>
      <c r="N256" s="234"/>
      <c r="O256" s="234"/>
      <c r="P256" s="234"/>
      <c r="Q256" s="234"/>
      <c r="R256" s="234"/>
      <c r="S256" s="234"/>
      <c r="T256" s="235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6" t="s">
        <v>160</v>
      </c>
      <c r="AU256" s="236" t="s">
        <v>82</v>
      </c>
      <c r="AV256" s="13" t="s">
        <v>82</v>
      </c>
      <c r="AW256" s="13" t="s">
        <v>33</v>
      </c>
      <c r="AX256" s="13" t="s">
        <v>72</v>
      </c>
      <c r="AY256" s="236" t="s">
        <v>149</v>
      </c>
    </row>
    <row r="257" spans="1:51" s="13" customFormat="1" ht="12">
      <c r="A257" s="13"/>
      <c r="B257" s="225"/>
      <c r="C257" s="226"/>
      <c r="D257" s="227" t="s">
        <v>160</v>
      </c>
      <c r="E257" s="228" t="s">
        <v>19</v>
      </c>
      <c r="F257" s="229" t="s">
        <v>393</v>
      </c>
      <c r="G257" s="226"/>
      <c r="H257" s="230">
        <v>10.125</v>
      </c>
      <c r="I257" s="231"/>
      <c r="J257" s="226"/>
      <c r="K257" s="226"/>
      <c r="L257" s="232"/>
      <c r="M257" s="233"/>
      <c r="N257" s="234"/>
      <c r="O257" s="234"/>
      <c r="P257" s="234"/>
      <c r="Q257" s="234"/>
      <c r="R257" s="234"/>
      <c r="S257" s="234"/>
      <c r="T257" s="235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6" t="s">
        <v>160</v>
      </c>
      <c r="AU257" s="236" t="s">
        <v>82</v>
      </c>
      <c r="AV257" s="13" t="s">
        <v>82</v>
      </c>
      <c r="AW257" s="13" t="s">
        <v>33</v>
      </c>
      <c r="AX257" s="13" t="s">
        <v>72</v>
      </c>
      <c r="AY257" s="236" t="s">
        <v>149</v>
      </c>
    </row>
    <row r="258" spans="1:51" s="13" customFormat="1" ht="12">
      <c r="A258" s="13"/>
      <c r="B258" s="225"/>
      <c r="C258" s="226"/>
      <c r="D258" s="227" t="s">
        <v>160</v>
      </c>
      <c r="E258" s="228" t="s">
        <v>19</v>
      </c>
      <c r="F258" s="229" t="s">
        <v>394</v>
      </c>
      <c r="G258" s="226"/>
      <c r="H258" s="230">
        <v>3.54</v>
      </c>
      <c r="I258" s="231"/>
      <c r="J258" s="226"/>
      <c r="K258" s="226"/>
      <c r="L258" s="232"/>
      <c r="M258" s="233"/>
      <c r="N258" s="234"/>
      <c r="O258" s="234"/>
      <c r="P258" s="234"/>
      <c r="Q258" s="234"/>
      <c r="R258" s="234"/>
      <c r="S258" s="234"/>
      <c r="T258" s="235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6" t="s">
        <v>160</v>
      </c>
      <c r="AU258" s="236" t="s">
        <v>82</v>
      </c>
      <c r="AV258" s="13" t="s">
        <v>82</v>
      </c>
      <c r="AW258" s="13" t="s">
        <v>33</v>
      </c>
      <c r="AX258" s="13" t="s">
        <v>72</v>
      </c>
      <c r="AY258" s="236" t="s">
        <v>149</v>
      </c>
    </row>
    <row r="259" spans="1:51" s="16" customFormat="1" ht="12">
      <c r="A259" s="16"/>
      <c r="B259" s="258"/>
      <c r="C259" s="259"/>
      <c r="D259" s="227" t="s">
        <v>160</v>
      </c>
      <c r="E259" s="260" t="s">
        <v>19</v>
      </c>
      <c r="F259" s="261" t="s">
        <v>172</v>
      </c>
      <c r="G259" s="259"/>
      <c r="H259" s="262">
        <v>24.63</v>
      </c>
      <c r="I259" s="263"/>
      <c r="J259" s="259"/>
      <c r="K259" s="259"/>
      <c r="L259" s="264"/>
      <c r="M259" s="265"/>
      <c r="N259" s="266"/>
      <c r="O259" s="266"/>
      <c r="P259" s="266"/>
      <c r="Q259" s="266"/>
      <c r="R259" s="266"/>
      <c r="S259" s="266"/>
      <c r="T259" s="267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T259" s="268" t="s">
        <v>160</v>
      </c>
      <c r="AU259" s="268" t="s">
        <v>82</v>
      </c>
      <c r="AV259" s="16" t="s">
        <v>111</v>
      </c>
      <c r="AW259" s="16" t="s">
        <v>33</v>
      </c>
      <c r="AX259" s="16" t="s">
        <v>72</v>
      </c>
      <c r="AY259" s="268" t="s">
        <v>149</v>
      </c>
    </row>
    <row r="260" spans="1:51" s="14" customFormat="1" ht="12">
      <c r="A260" s="14"/>
      <c r="B260" s="237"/>
      <c r="C260" s="238"/>
      <c r="D260" s="227" t="s">
        <v>160</v>
      </c>
      <c r="E260" s="239" t="s">
        <v>19</v>
      </c>
      <c r="F260" s="240" t="s">
        <v>162</v>
      </c>
      <c r="G260" s="238"/>
      <c r="H260" s="241">
        <v>35.621</v>
      </c>
      <c r="I260" s="242"/>
      <c r="J260" s="238"/>
      <c r="K260" s="238"/>
      <c r="L260" s="243"/>
      <c r="M260" s="244"/>
      <c r="N260" s="245"/>
      <c r="O260" s="245"/>
      <c r="P260" s="245"/>
      <c r="Q260" s="245"/>
      <c r="R260" s="245"/>
      <c r="S260" s="245"/>
      <c r="T260" s="246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47" t="s">
        <v>160</v>
      </c>
      <c r="AU260" s="247" t="s">
        <v>82</v>
      </c>
      <c r="AV260" s="14" t="s">
        <v>156</v>
      </c>
      <c r="AW260" s="14" t="s">
        <v>33</v>
      </c>
      <c r="AX260" s="14" t="s">
        <v>80</v>
      </c>
      <c r="AY260" s="247" t="s">
        <v>149</v>
      </c>
    </row>
    <row r="261" spans="1:65" s="2" customFormat="1" ht="21.75" customHeight="1">
      <c r="A261" s="40"/>
      <c r="B261" s="41"/>
      <c r="C261" s="207" t="s">
        <v>395</v>
      </c>
      <c r="D261" s="207" t="s">
        <v>152</v>
      </c>
      <c r="E261" s="208" t="s">
        <v>396</v>
      </c>
      <c r="F261" s="209" t="s">
        <v>397</v>
      </c>
      <c r="G261" s="210" t="s">
        <v>109</v>
      </c>
      <c r="H261" s="211">
        <v>71</v>
      </c>
      <c r="I261" s="212"/>
      <c r="J261" s="213">
        <f>ROUND(I261*H261,2)</f>
        <v>0</v>
      </c>
      <c r="K261" s="209" t="s">
        <v>155</v>
      </c>
      <c r="L261" s="46"/>
      <c r="M261" s="214" t="s">
        <v>19</v>
      </c>
      <c r="N261" s="215" t="s">
        <v>43</v>
      </c>
      <c r="O261" s="86"/>
      <c r="P261" s="216">
        <f>O261*H261</f>
        <v>0</v>
      </c>
      <c r="Q261" s="216">
        <v>0</v>
      </c>
      <c r="R261" s="216">
        <f>Q261*H261</f>
        <v>0</v>
      </c>
      <c r="S261" s="216">
        <v>0</v>
      </c>
      <c r="T261" s="217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18" t="s">
        <v>260</v>
      </c>
      <c r="AT261" s="218" t="s">
        <v>152</v>
      </c>
      <c r="AU261" s="218" t="s">
        <v>82</v>
      </c>
      <c r="AY261" s="19" t="s">
        <v>149</v>
      </c>
      <c r="BE261" s="219">
        <f>IF(N261="základní",J261,0)</f>
        <v>0</v>
      </c>
      <c r="BF261" s="219">
        <f>IF(N261="snížená",J261,0)</f>
        <v>0</v>
      </c>
      <c r="BG261" s="219">
        <f>IF(N261="zákl. přenesená",J261,0)</f>
        <v>0</v>
      </c>
      <c r="BH261" s="219">
        <f>IF(N261="sníž. přenesená",J261,0)</f>
        <v>0</v>
      </c>
      <c r="BI261" s="219">
        <f>IF(N261="nulová",J261,0)</f>
        <v>0</v>
      </c>
      <c r="BJ261" s="19" t="s">
        <v>80</v>
      </c>
      <c r="BK261" s="219">
        <f>ROUND(I261*H261,2)</f>
        <v>0</v>
      </c>
      <c r="BL261" s="19" t="s">
        <v>260</v>
      </c>
      <c r="BM261" s="218" t="s">
        <v>398</v>
      </c>
    </row>
    <row r="262" spans="1:47" s="2" customFormat="1" ht="12">
      <c r="A262" s="40"/>
      <c r="B262" s="41"/>
      <c r="C262" s="42"/>
      <c r="D262" s="220" t="s">
        <v>158</v>
      </c>
      <c r="E262" s="42"/>
      <c r="F262" s="221" t="s">
        <v>399</v>
      </c>
      <c r="G262" s="42"/>
      <c r="H262" s="42"/>
      <c r="I262" s="222"/>
      <c r="J262" s="42"/>
      <c r="K262" s="42"/>
      <c r="L262" s="46"/>
      <c r="M262" s="223"/>
      <c r="N262" s="224"/>
      <c r="O262" s="86"/>
      <c r="P262" s="86"/>
      <c r="Q262" s="86"/>
      <c r="R262" s="86"/>
      <c r="S262" s="86"/>
      <c r="T262" s="87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T262" s="19" t="s">
        <v>158</v>
      </c>
      <c r="AU262" s="19" t="s">
        <v>82</v>
      </c>
    </row>
    <row r="263" spans="1:47" s="2" customFormat="1" ht="12">
      <c r="A263" s="40"/>
      <c r="B263" s="41"/>
      <c r="C263" s="42"/>
      <c r="D263" s="227" t="s">
        <v>223</v>
      </c>
      <c r="E263" s="42"/>
      <c r="F263" s="269" t="s">
        <v>400</v>
      </c>
      <c r="G263" s="42"/>
      <c r="H263" s="42"/>
      <c r="I263" s="222"/>
      <c r="J263" s="42"/>
      <c r="K263" s="42"/>
      <c r="L263" s="46"/>
      <c r="M263" s="223"/>
      <c r="N263" s="224"/>
      <c r="O263" s="86"/>
      <c r="P263" s="86"/>
      <c r="Q263" s="86"/>
      <c r="R263" s="86"/>
      <c r="S263" s="86"/>
      <c r="T263" s="87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T263" s="19" t="s">
        <v>223</v>
      </c>
      <c r="AU263" s="19" t="s">
        <v>82</v>
      </c>
    </row>
    <row r="264" spans="1:51" s="15" customFormat="1" ht="12">
      <c r="A264" s="15"/>
      <c r="B264" s="248"/>
      <c r="C264" s="249"/>
      <c r="D264" s="227" t="s">
        <v>160</v>
      </c>
      <c r="E264" s="250" t="s">
        <v>19</v>
      </c>
      <c r="F264" s="251" t="s">
        <v>401</v>
      </c>
      <c r="G264" s="249"/>
      <c r="H264" s="250" t="s">
        <v>19</v>
      </c>
      <c r="I264" s="252"/>
      <c r="J264" s="249"/>
      <c r="K264" s="249"/>
      <c r="L264" s="253"/>
      <c r="M264" s="254"/>
      <c r="N264" s="255"/>
      <c r="O264" s="255"/>
      <c r="P264" s="255"/>
      <c r="Q264" s="255"/>
      <c r="R264" s="255"/>
      <c r="S264" s="255"/>
      <c r="T264" s="256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57" t="s">
        <v>160</v>
      </c>
      <c r="AU264" s="257" t="s">
        <v>82</v>
      </c>
      <c r="AV264" s="15" t="s">
        <v>80</v>
      </c>
      <c r="AW264" s="15" t="s">
        <v>33</v>
      </c>
      <c r="AX264" s="15" t="s">
        <v>72</v>
      </c>
      <c r="AY264" s="257" t="s">
        <v>149</v>
      </c>
    </row>
    <row r="265" spans="1:51" s="15" customFormat="1" ht="12">
      <c r="A265" s="15"/>
      <c r="B265" s="248"/>
      <c r="C265" s="249"/>
      <c r="D265" s="227" t="s">
        <v>160</v>
      </c>
      <c r="E265" s="250" t="s">
        <v>19</v>
      </c>
      <c r="F265" s="251" t="s">
        <v>402</v>
      </c>
      <c r="G265" s="249"/>
      <c r="H265" s="250" t="s">
        <v>19</v>
      </c>
      <c r="I265" s="252"/>
      <c r="J265" s="249"/>
      <c r="K265" s="249"/>
      <c r="L265" s="253"/>
      <c r="M265" s="254"/>
      <c r="N265" s="255"/>
      <c r="O265" s="255"/>
      <c r="P265" s="255"/>
      <c r="Q265" s="255"/>
      <c r="R265" s="255"/>
      <c r="S265" s="255"/>
      <c r="T265" s="256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T265" s="257" t="s">
        <v>160</v>
      </c>
      <c r="AU265" s="257" t="s">
        <v>82</v>
      </c>
      <c r="AV265" s="15" t="s">
        <v>80</v>
      </c>
      <c r="AW265" s="15" t="s">
        <v>33</v>
      </c>
      <c r="AX265" s="15" t="s">
        <v>72</v>
      </c>
      <c r="AY265" s="257" t="s">
        <v>149</v>
      </c>
    </row>
    <row r="266" spans="1:51" s="13" customFormat="1" ht="12">
      <c r="A266" s="13"/>
      <c r="B266" s="225"/>
      <c r="C266" s="226"/>
      <c r="D266" s="227" t="s">
        <v>160</v>
      </c>
      <c r="E266" s="228" t="s">
        <v>19</v>
      </c>
      <c r="F266" s="229" t="s">
        <v>403</v>
      </c>
      <c r="G266" s="226"/>
      <c r="H266" s="230">
        <v>71</v>
      </c>
      <c r="I266" s="231"/>
      <c r="J266" s="226"/>
      <c r="K266" s="226"/>
      <c r="L266" s="232"/>
      <c r="M266" s="233"/>
      <c r="N266" s="234"/>
      <c r="O266" s="234"/>
      <c r="P266" s="234"/>
      <c r="Q266" s="234"/>
      <c r="R266" s="234"/>
      <c r="S266" s="234"/>
      <c r="T266" s="235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6" t="s">
        <v>160</v>
      </c>
      <c r="AU266" s="236" t="s">
        <v>82</v>
      </c>
      <c r="AV266" s="13" t="s">
        <v>82</v>
      </c>
      <c r="AW266" s="13" t="s">
        <v>33</v>
      </c>
      <c r="AX266" s="13" t="s">
        <v>80</v>
      </c>
      <c r="AY266" s="236" t="s">
        <v>149</v>
      </c>
    </row>
    <row r="267" spans="1:65" s="2" customFormat="1" ht="16.5" customHeight="1">
      <c r="A267" s="40"/>
      <c r="B267" s="41"/>
      <c r="C267" s="270" t="s">
        <v>404</v>
      </c>
      <c r="D267" s="270" t="s">
        <v>249</v>
      </c>
      <c r="E267" s="271" t="s">
        <v>405</v>
      </c>
      <c r="F267" s="272" t="s">
        <v>406</v>
      </c>
      <c r="G267" s="273" t="s">
        <v>109</v>
      </c>
      <c r="H267" s="274">
        <v>78.1</v>
      </c>
      <c r="I267" s="275"/>
      <c r="J267" s="276">
        <f>ROUND(I267*H267,2)</f>
        <v>0</v>
      </c>
      <c r="K267" s="272" t="s">
        <v>155</v>
      </c>
      <c r="L267" s="277"/>
      <c r="M267" s="278" t="s">
        <v>19</v>
      </c>
      <c r="N267" s="279" t="s">
        <v>43</v>
      </c>
      <c r="O267" s="86"/>
      <c r="P267" s="216">
        <f>O267*H267</f>
        <v>0</v>
      </c>
      <c r="Q267" s="216">
        <v>0.01652</v>
      </c>
      <c r="R267" s="216">
        <f>Q267*H267</f>
        <v>1.290212</v>
      </c>
      <c r="S267" s="216">
        <v>0</v>
      </c>
      <c r="T267" s="217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18" t="s">
        <v>362</v>
      </c>
      <c r="AT267" s="218" t="s">
        <v>249</v>
      </c>
      <c r="AU267" s="218" t="s">
        <v>82</v>
      </c>
      <c r="AY267" s="19" t="s">
        <v>149</v>
      </c>
      <c r="BE267" s="219">
        <f>IF(N267="základní",J267,0)</f>
        <v>0</v>
      </c>
      <c r="BF267" s="219">
        <f>IF(N267="snížená",J267,0)</f>
        <v>0</v>
      </c>
      <c r="BG267" s="219">
        <f>IF(N267="zákl. přenesená",J267,0)</f>
        <v>0</v>
      </c>
      <c r="BH267" s="219">
        <f>IF(N267="sníž. přenesená",J267,0)</f>
        <v>0</v>
      </c>
      <c r="BI267" s="219">
        <f>IF(N267="nulová",J267,0)</f>
        <v>0</v>
      </c>
      <c r="BJ267" s="19" t="s">
        <v>80</v>
      </c>
      <c r="BK267" s="219">
        <f>ROUND(I267*H267,2)</f>
        <v>0</v>
      </c>
      <c r="BL267" s="19" t="s">
        <v>260</v>
      </c>
      <c r="BM267" s="218" t="s">
        <v>407</v>
      </c>
    </row>
    <row r="268" spans="1:51" s="13" customFormat="1" ht="12">
      <c r="A268" s="13"/>
      <c r="B268" s="225"/>
      <c r="C268" s="226"/>
      <c r="D268" s="227" t="s">
        <v>160</v>
      </c>
      <c r="E268" s="226"/>
      <c r="F268" s="229" t="s">
        <v>408</v>
      </c>
      <c r="G268" s="226"/>
      <c r="H268" s="230">
        <v>78.1</v>
      </c>
      <c r="I268" s="231"/>
      <c r="J268" s="226"/>
      <c r="K268" s="226"/>
      <c r="L268" s="232"/>
      <c r="M268" s="233"/>
      <c r="N268" s="234"/>
      <c r="O268" s="234"/>
      <c r="P268" s="234"/>
      <c r="Q268" s="234"/>
      <c r="R268" s="234"/>
      <c r="S268" s="234"/>
      <c r="T268" s="235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6" t="s">
        <v>160</v>
      </c>
      <c r="AU268" s="236" t="s">
        <v>82</v>
      </c>
      <c r="AV268" s="13" t="s">
        <v>82</v>
      </c>
      <c r="AW268" s="13" t="s">
        <v>4</v>
      </c>
      <c r="AX268" s="13" t="s">
        <v>80</v>
      </c>
      <c r="AY268" s="236" t="s">
        <v>149</v>
      </c>
    </row>
    <row r="269" spans="1:65" s="2" customFormat="1" ht="16.5" customHeight="1">
      <c r="A269" s="40"/>
      <c r="B269" s="41"/>
      <c r="C269" s="207" t="s">
        <v>409</v>
      </c>
      <c r="D269" s="207" t="s">
        <v>152</v>
      </c>
      <c r="E269" s="208" t="s">
        <v>410</v>
      </c>
      <c r="F269" s="209" t="s">
        <v>411</v>
      </c>
      <c r="G269" s="210" t="s">
        <v>184</v>
      </c>
      <c r="H269" s="211">
        <v>177.5</v>
      </c>
      <c r="I269" s="212"/>
      <c r="J269" s="213">
        <f>ROUND(I269*H269,2)</f>
        <v>0</v>
      </c>
      <c r="K269" s="209" t="s">
        <v>155</v>
      </c>
      <c r="L269" s="46"/>
      <c r="M269" s="214" t="s">
        <v>19</v>
      </c>
      <c r="N269" s="215" t="s">
        <v>43</v>
      </c>
      <c r="O269" s="86"/>
      <c r="P269" s="216">
        <f>O269*H269</f>
        <v>0</v>
      </c>
      <c r="Q269" s="216">
        <v>0</v>
      </c>
      <c r="R269" s="216">
        <f>Q269*H269</f>
        <v>0</v>
      </c>
      <c r="S269" s="216">
        <v>0</v>
      </c>
      <c r="T269" s="217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18" t="s">
        <v>260</v>
      </c>
      <c r="AT269" s="218" t="s">
        <v>152</v>
      </c>
      <c r="AU269" s="218" t="s">
        <v>82</v>
      </c>
      <c r="AY269" s="19" t="s">
        <v>149</v>
      </c>
      <c r="BE269" s="219">
        <f>IF(N269="základní",J269,0)</f>
        <v>0</v>
      </c>
      <c r="BF269" s="219">
        <f>IF(N269="snížená",J269,0)</f>
        <v>0</v>
      </c>
      <c r="BG269" s="219">
        <f>IF(N269="zákl. přenesená",J269,0)</f>
        <v>0</v>
      </c>
      <c r="BH269" s="219">
        <f>IF(N269="sníž. přenesená",J269,0)</f>
        <v>0</v>
      </c>
      <c r="BI269" s="219">
        <f>IF(N269="nulová",J269,0)</f>
        <v>0</v>
      </c>
      <c r="BJ269" s="19" t="s">
        <v>80</v>
      </c>
      <c r="BK269" s="219">
        <f>ROUND(I269*H269,2)</f>
        <v>0</v>
      </c>
      <c r="BL269" s="19" t="s">
        <v>260</v>
      </c>
      <c r="BM269" s="218" t="s">
        <v>412</v>
      </c>
    </row>
    <row r="270" spans="1:47" s="2" customFormat="1" ht="12">
      <c r="A270" s="40"/>
      <c r="B270" s="41"/>
      <c r="C270" s="42"/>
      <c r="D270" s="220" t="s">
        <v>158</v>
      </c>
      <c r="E270" s="42"/>
      <c r="F270" s="221" t="s">
        <v>413</v>
      </c>
      <c r="G270" s="42"/>
      <c r="H270" s="42"/>
      <c r="I270" s="222"/>
      <c r="J270" s="42"/>
      <c r="K270" s="42"/>
      <c r="L270" s="46"/>
      <c r="M270" s="223"/>
      <c r="N270" s="224"/>
      <c r="O270" s="86"/>
      <c r="P270" s="86"/>
      <c r="Q270" s="86"/>
      <c r="R270" s="86"/>
      <c r="S270" s="86"/>
      <c r="T270" s="87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T270" s="19" t="s">
        <v>158</v>
      </c>
      <c r="AU270" s="19" t="s">
        <v>82</v>
      </c>
    </row>
    <row r="271" spans="1:51" s="15" customFormat="1" ht="12">
      <c r="A271" s="15"/>
      <c r="B271" s="248"/>
      <c r="C271" s="249"/>
      <c r="D271" s="227" t="s">
        <v>160</v>
      </c>
      <c r="E271" s="250" t="s">
        <v>19</v>
      </c>
      <c r="F271" s="251" t="s">
        <v>414</v>
      </c>
      <c r="G271" s="249"/>
      <c r="H271" s="250" t="s">
        <v>19</v>
      </c>
      <c r="I271" s="252"/>
      <c r="J271" s="249"/>
      <c r="K271" s="249"/>
      <c r="L271" s="253"/>
      <c r="M271" s="254"/>
      <c r="N271" s="255"/>
      <c r="O271" s="255"/>
      <c r="P271" s="255"/>
      <c r="Q271" s="255"/>
      <c r="R271" s="255"/>
      <c r="S271" s="255"/>
      <c r="T271" s="256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257" t="s">
        <v>160</v>
      </c>
      <c r="AU271" s="257" t="s">
        <v>82</v>
      </c>
      <c r="AV271" s="15" t="s">
        <v>80</v>
      </c>
      <c r="AW271" s="15" t="s">
        <v>33</v>
      </c>
      <c r="AX271" s="15" t="s">
        <v>72</v>
      </c>
      <c r="AY271" s="257" t="s">
        <v>149</v>
      </c>
    </row>
    <row r="272" spans="1:51" s="13" customFormat="1" ht="12">
      <c r="A272" s="13"/>
      <c r="B272" s="225"/>
      <c r="C272" s="226"/>
      <c r="D272" s="227" t="s">
        <v>160</v>
      </c>
      <c r="E272" s="228" t="s">
        <v>19</v>
      </c>
      <c r="F272" s="229" t="s">
        <v>415</v>
      </c>
      <c r="G272" s="226"/>
      <c r="H272" s="230">
        <v>177.5</v>
      </c>
      <c r="I272" s="231"/>
      <c r="J272" s="226"/>
      <c r="K272" s="226"/>
      <c r="L272" s="232"/>
      <c r="M272" s="233"/>
      <c r="N272" s="234"/>
      <c r="O272" s="234"/>
      <c r="P272" s="234"/>
      <c r="Q272" s="234"/>
      <c r="R272" s="234"/>
      <c r="S272" s="234"/>
      <c r="T272" s="235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6" t="s">
        <v>160</v>
      </c>
      <c r="AU272" s="236" t="s">
        <v>82</v>
      </c>
      <c r="AV272" s="13" t="s">
        <v>82</v>
      </c>
      <c r="AW272" s="13" t="s">
        <v>33</v>
      </c>
      <c r="AX272" s="13" t="s">
        <v>80</v>
      </c>
      <c r="AY272" s="236" t="s">
        <v>149</v>
      </c>
    </row>
    <row r="273" spans="1:65" s="2" customFormat="1" ht="16.5" customHeight="1">
      <c r="A273" s="40"/>
      <c r="B273" s="41"/>
      <c r="C273" s="270" t="s">
        <v>416</v>
      </c>
      <c r="D273" s="270" t="s">
        <v>249</v>
      </c>
      <c r="E273" s="271" t="s">
        <v>417</v>
      </c>
      <c r="F273" s="272" t="s">
        <v>418</v>
      </c>
      <c r="G273" s="273" t="s">
        <v>189</v>
      </c>
      <c r="H273" s="274">
        <v>0.279</v>
      </c>
      <c r="I273" s="275"/>
      <c r="J273" s="276">
        <f>ROUND(I273*H273,2)</f>
        <v>0</v>
      </c>
      <c r="K273" s="272" t="s">
        <v>155</v>
      </c>
      <c r="L273" s="277"/>
      <c r="M273" s="278" t="s">
        <v>19</v>
      </c>
      <c r="N273" s="279" t="s">
        <v>43</v>
      </c>
      <c r="O273" s="86"/>
      <c r="P273" s="216">
        <f>O273*H273</f>
        <v>0</v>
      </c>
      <c r="Q273" s="216">
        <v>0.55</v>
      </c>
      <c r="R273" s="216">
        <f>Q273*H273</f>
        <v>0.15345000000000003</v>
      </c>
      <c r="S273" s="216">
        <v>0</v>
      </c>
      <c r="T273" s="217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18" t="s">
        <v>362</v>
      </c>
      <c r="AT273" s="218" t="s">
        <v>249</v>
      </c>
      <c r="AU273" s="218" t="s">
        <v>82</v>
      </c>
      <c r="AY273" s="19" t="s">
        <v>149</v>
      </c>
      <c r="BE273" s="219">
        <f>IF(N273="základní",J273,0)</f>
        <v>0</v>
      </c>
      <c r="BF273" s="219">
        <f>IF(N273="snížená",J273,0)</f>
        <v>0</v>
      </c>
      <c r="BG273" s="219">
        <f>IF(N273="zákl. přenesená",J273,0)</f>
        <v>0</v>
      </c>
      <c r="BH273" s="219">
        <f>IF(N273="sníž. přenesená",J273,0)</f>
        <v>0</v>
      </c>
      <c r="BI273" s="219">
        <f>IF(N273="nulová",J273,0)</f>
        <v>0</v>
      </c>
      <c r="BJ273" s="19" t="s">
        <v>80</v>
      </c>
      <c r="BK273" s="219">
        <f>ROUND(I273*H273,2)</f>
        <v>0</v>
      </c>
      <c r="BL273" s="19" t="s">
        <v>260</v>
      </c>
      <c r="BM273" s="218" t="s">
        <v>419</v>
      </c>
    </row>
    <row r="274" spans="1:51" s="13" customFormat="1" ht="12">
      <c r="A274" s="13"/>
      <c r="B274" s="225"/>
      <c r="C274" s="226"/>
      <c r="D274" s="227" t="s">
        <v>160</v>
      </c>
      <c r="E274" s="228" t="s">
        <v>19</v>
      </c>
      <c r="F274" s="229" t="s">
        <v>420</v>
      </c>
      <c r="G274" s="226"/>
      <c r="H274" s="230">
        <v>0.266</v>
      </c>
      <c r="I274" s="231"/>
      <c r="J274" s="226"/>
      <c r="K274" s="226"/>
      <c r="L274" s="232"/>
      <c r="M274" s="233"/>
      <c r="N274" s="234"/>
      <c r="O274" s="234"/>
      <c r="P274" s="234"/>
      <c r="Q274" s="234"/>
      <c r="R274" s="234"/>
      <c r="S274" s="234"/>
      <c r="T274" s="235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6" t="s">
        <v>160</v>
      </c>
      <c r="AU274" s="236" t="s">
        <v>82</v>
      </c>
      <c r="AV274" s="13" t="s">
        <v>82</v>
      </c>
      <c r="AW274" s="13" t="s">
        <v>33</v>
      </c>
      <c r="AX274" s="13" t="s">
        <v>80</v>
      </c>
      <c r="AY274" s="236" t="s">
        <v>149</v>
      </c>
    </row>
    <row r="275" spans="1:51" s="13" customFormat="1" ht="12">
      <c r="A275" s="13"/>
      <c r="B275" s="225"/>
      <c r="C275" s="226"/>
      <c r="D275" s="227" t="s">
        <v>160</v>
      </c>
      <c r="E275" s="226"/>
      <c r="F275" s="229" t="s">
        <v>421</v>
      </c>
      <c r="G275" s="226"/>
      <c r="H275" s="230">
        <v>0.279</v>
      </c>
      <c r="I275" s="231"/>
      <c r="J275" s="226"/>
      <c r="K275" s="226"/>
      <c r="L275" s="232"/>
      <c r="M275" s="233"/>
      <c r="N275" s="234"/>
      <c r="O275" s="234"/>
      <c r="P275" s="234"/>
      <c r="Q275" s="234"/>
      <c r="R275" s="234"/>
      <c r="S275" s="234"/>
      <c r="T275" s="235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6" t="s">
        <v>160</v>
      </c>
      <c r="AU275" s="236" t="s">
        <v>82</v>
      </c>
      <c r="AV275" s="13" t="s">
        <v>82</v>
      </c>
      <c r="AW275" s="13" t="s">
        <v>4</v>
      </c>
      <c r="AX275" s="13" t="s">
        <v>80</v>
      </c>
      <c r="AY275" s="236" t="s">
        <v>149</v>
      </c>
    </row>
    <row r="276" spans="1:65" s="2" customFormat="1" ht="16.5" customHeight="1">
      <c r="A276" s="40"/>
      <c r="B276" s="41"/>
      <c r="C276" s="207" t="s">
        <v>422</v>
      </c>
      <c r="D276" s="207" t="s">
        <v>152</v>
      </c>
      <c r="E276" s="208" t="s">
        <v>423</v>
      </c>
      <c r="F276" s="209" t="s">
        <v>424</v>
      </c>
      <c r="G276" s="210" t="s">
        <v>109</v>
      </c>
      <c r="H276" s="211">
        <v>6.24</v>
      </c>
      <c r="I276" s="212"/>
      <c r="J276" s="213">
        <f>ROUND(I276*H276,2)</f>
        <v>0</v>
      </c>
      <c r="K276" s="209" t="s">
        <v>155</v>
      </c>
      <c r="L276" s="46"/>
      <c r="M276" s="214" t="s">
        <v>19</v>
      </c>
      <c r="N276" s="215" t="s">
        <v>43</v>
      </c>
      <c r="O276" s="86"/>
      <c r="P276" s="216">
        <f>O276*H276</f>
        <v>0</v>
      </c>
      <c r="Q276" s="216">
        <v>0</v>
      </c>
      <c r="R276" s="216">
        <f>Q276*H276</f>
        <v>0</v>
      </c>
      <c r="S276" s="216">
        <v>0.02465</v>
      </c>
      <c r="T276" s="217">
        <f>S276*H276</f>
        <v>0.153816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18" t="s">
        <v>260</v>
      </c>
      <c r="AT276" s="218" t="s">
        <v>152</v>
      </c>
      <c r="AU276" s="218" t="s">
        <v>82</v>
      </c>
      <c r="AY276" s="19" t="s">
        <v>149</v>
      </c>
      <c r="BE276" s="219">
        <f>IF(N276="základní",J276,0)</f>
        <v>0</v>
      </c>
      <c r="BF276" s="219">
        <f>IF(N276="snížená",J276,0)</f>
        <v>0</v>
      </c>
      <c r="BG276" s="219">
        <f>IF(N276="zákl. přenesená",J276,0)</f>
        <v>0</v>
      </c>
      <c r="BH276" s="219">
        <f>IF(N276="sníž. přenesená",J276,0)</f>
        <v>0</v>
      </c>
      <c r="BI276" s="219">
        <f>IF(N276="nulová",J276,0)</f>
        <v>0</v>
      </c>
      <c r="BJ276" s="19" t="s">
        <v>80</v>
      </c>
      <c r="BK276" s="219">
        <f>ROUND(I276*H276,2)</f>
        <v>0</v>
      </c>
      <c r="BL276" s="19" t="s">
        <v>260</v>
      </c>
      <c r="BM276" s="218" t="s">
        <v>425</v>
      </c>
    </row>
    <row r="277" spans="1:47" s="2" customFormat="1" ht="12">
      <c r="A277" s="40"/>
      <c r="B277" s="41"/>
      <c r="C277" s="42"/>
      <c r="D277" s="220" t="s">
        <v>158</v>
      </c>
      <c r="E277" s="42"/>
      <c r="F277" s="221" t="s">
        <v>426</v>
      </c>
      <c r="G277" s="42"/>
      <c r="H277" s="42"/>
      <c r="I277" s="222"/>
      <c r="J277" s="42"/>
      <c r="K277" s="42"/>
      <c r="L277" s="46"/>
      <c r="M277" s="223"/>
      <c r="N277" s="224"/>
      <c r="O277" s="86"/>
      <c r="P277" s="86"/>
      <c r="Q277" s="86"/>
      <c r="R277" s="86"/>
      <c r="S277" s="86"/>
      <c r="T277" s="87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T277" s="19" t="s">
        <v>158</v>
      </c>
      <c r="AU277" s="19" t="s">
        <v>82</v>
      </c>
    </row>
    <row r="278" spans="1:51" s="15" customFormat="1" ht="12">
      <c r="A278" s="15"/>
      <c r="B278" s="248"/>
      <c r="C278" s="249"/>
      <c r="D278" s="227" t="s">
        <v>160</v>
      </c>
      <c r="E278" s="250" t="s">
        <v>19</v>
      </c>
      <c r="F278" s="251" t="s">
        <v>427</v>
      </c>
      <c r="G278" s="249"/>
      <c r="H278" s="250" t="s">
        <v>19</v>
      </c>
      <c r="I278" s="252"/>
      <c r="J278" s="249"/>
      <c r="K278" s="249"/>
      <c r="L278" s="253"/>
      <c r="M278" s="254"/>
      <c r="N278" s="255"/>
      <c r="O278" s="255"/>
      <c r="P278" s="255"/>
      <c r="Q278" s="255"/>
      <c r="R278" s="255"/>
      <c r="S278" s="255"/>
      <c r="T278" s="256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T278" s="257" t="s">
        <v>160</v>
      </c>
      <c r="AU278" s="257" t="s">
        <v>82</v>
      </c>
      <c r="AV278" s="15" t="s">
        <v>80</v>
      </c>
      <c r="AW278" s="15" t="s">
        <v>33</v>
      </c>
      <c r="AX278" s="15" t="s">
        <v>72</v>
      </c>
      <c r="AY278" s="257" t="s">
        <v>149</v>
      </c>
    </row>
    <row r="279" spans="1:51" s="13" customFormat="1" ht="12">
      <c r="A279" s="13"/>
      <c r="B279" s="225"/>
      <c r="C279" s="226"/>
      <c r="D279" s="227" t="s">
        <v>160</v>
      </c>
      <c r="E279" s="228" t="s">
        <v>19</v>
      </c>
      <c r="F279" s="229" t="s">
        <v>428</v>
      </c>
      <c r="G279" s="226"/>
      <c r="H279" s="230">
        <v>3.104</v>
      </c>
      <c r="I279" s="231"/>
      <c r="J279" s="226"/>
      <c r="K279" s="226"/>
      <c r="L279" s="232"/>
      <c r="M279" s="233"/>
      <c r="N279" s="234"/>
      <c r="O279" s="234"/>
      <c r="P279" s="234"/>
      <c r="Q279" s="234"/>
      <c r="R279" s="234"/>
      <c r="S279" s="234"/>
      <c r="T279" s="235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6" t="s">
        <v>160</v>
      </c>
      <c r="AU279" s="236" t="s">
        <v>82</v>
      </c>
      <c r="AV279" s="13" t="s">
        <v>82</v>
      </c>
      <c r="AW279" s="13" t="s">
        <v>33</v>
      </c>
      <c r="AX279" s="13" t="s">
        <v>72</v>
      </c>
      <c r="AY279" s="236" t="s">
        <v>149</v>
      </c>
    </row>
    <row r="280" spans="1:51" s="13" customFormat="1" ht="12">
      <c r="A280" s="13"/>
      <c r="B280" s="225"/>
      <c r="C280" s="226"/>
      <c r="D280" s="227" t="s">
        <v>160</v>
      </c>
      <c r="E280" s="228" t="s">
        <v>19</v>
      </c>
      <c r="F280" s="229" t="s">
        <v>429</v>
      </c>
      <c r="G280" s="226"/>
      <c r="H280" s="230">
        <v>3.136</v>
      </c>
      <c r="I280" s="231"/>
      <c r="J280" s="226"/>
      <c r="K280" s="226"/>
      <c r="L280" s="232"/>
      <c r="M280" s="233"/>
      <c r="N280" s="234"/>
      <c r="O280" s="234"/>
      <c r="P280" s="234"/>
      <c r="Q280" s="234"/>
      <c r="R280" s="234"/>
      <c r="S280" s="234"/>
      <c r="T280" s="235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6" t="s">
        <v>160</v>
      </c>
      <c r="AU280" s="236" t="s">
        <v>82</v>
      </c>
      <c r="AV280" s="13" t="s">
        <v>82</v>
      </c>
      <c r="AW280" s="13" t="s">
        <v>33</v>
      </c>
      <c r="AX280" s="13" t="s">
        <v>72</v>
      </c>
      <c r="AY280" s="236" t="s">
        <v>149</v>
      </c>
    </row>
    <row r="281" spans="1:51" s="14" customFormat="1" ht="12">
      <c r="A281" s="14"/>
      <c r="B281" s="237"/>
      <c r="C281" s="238"/>
      <c r="D281" s="227" t="s">
        <v>160</v>
      </c>
      <c r="E281" s="239" t="s">
        <v>19</v>
      </c>
      <c r="F281" s="240" t="s">
        <v>162</v>
      </c>
      <c r="G281" s="238"/>
      <c r="H281" s="241">
        <v>6.24</v>
      </c>
      <c r="I281" s="242"/>
      <c r="J281" s="238"/>
      <c r="K281" s="238"/>
      <c r="L281" s="243"/>
      <c r="M281" s="244"/>
      <c r="N281" s="245"/>
      <c r="O281" s="245"/>
      <c r="P281" s="245"/>
      <c r="Q281" s="245"/>
      <c r="R281" s="245"/>
      <c r="S281" s="245"/>
      <c r="T281" s="246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47" t="s">
        <v>160</v>
      </c>
      <c r="AU281" s="247" t="s">
        <v>82</v>
      </c>
      <c r="AV281" s="14" t="s">
        <v>156</v>
      </c>
      <c r="AW281" s="14" t="s">
        <v>33</v>
      </c>
      <c r="AX281" s="14" t="s">
        <v>80</v>
      </c>
      <c r="AY281" s="247" t="s">
        <v>149</v>
      </c>
    </row>
    <row r="282" spans="1:65" s="2" customFormat="1" ht="24.15" customHeight="1">
      <c r="A282" s="40"/>
      <c r="B282" s="41"/>
      <c r="C282" s="207" t="s">
        <v>430</v>
      </c>
      <c r="D282" s="207" t="s">
        <v>152</v>
      </c>
      <c r="E282" s="208" t="s">
        <v>431</v>
      </c>
      <c r="F282" s="209" t="s">
        <v>432</v>
      </c>
      <c r="G282" s="210" t="s">
        <v>109</v>
      </c>
      <c r="H282" s="211">
        <v>10.023</v>
      </c>
      <c r="I282" s="212"/>
      <c r="J282" s="213">
        <f>ROUND(I282*H282,2)</f>
        <v>0</v>
      </c>
      <c r="K282" s="209" t="s">
        <v>155</v>
      </c>
      <c r="L282" s="46"/>
      <c r="M282" s="214" t="s">
        <v>19</v>
      </c>
      <c r="N282" s="215" t="s">
        <v>43</v>
      </c>
      <c r="O282" s="86"/>
      <c r="P282" s="216">
        <f>O282*H282</f>
        <v>0</v>
      </c>
      <c r="Q282" s="216">
        <v>0</v>
      </c>
      <c r="R282" s="216">
        <f>Q282*H282</f>
        <v>0</v>
      </c>
      <c r="S282" s="216">
        <v>0</v>
      </c>
      <c r="T282" s="217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18" t="s">
        <v>260</v>
      </c>
      <c r="AT282" s="218" t="s">
        <v>152</v>
      </c>
      <c r="AU282" s="218" t="s">
        <v>82</v>
      </c>
      <c r="AY282" s="19" t="s">
        <v>149</v>
      </c>
      <c r="BE282" s="219">
        <f>IF(N282="základní",J282,0)</f>
        <v>0</v>
      </c>
      <c r="BF282" s="219">
        <f>IF(N282="snížená",J282,0)</f>
        <v>0</v>
      </c>
      <c r="BG282" s="219">
        <f>IF(N282="zákl. přenesená",J282,0)</f>
        <v>0</v>
      </c>
      <c r="BH282" s="219">
        <f>IF(N282="sníž. přenesená",J282,0)</f>
        <v>0</v>
      </c>
      <c r="BI282" s="219">
        <f>IF(N282="nulová",J282,0)</f>
        <v>0</v>
      </c>
      <c r="BJ282" s="19" t="s">
        <v>80</v>
      </c>
      <c r="BK282" s="219">
        <f>ROUND(I282*H282,2)</f>
        <v>0</v>
      </c>
      <c r="BL282" s="19" t="s">
        <v>260</v>
      </c>
      <c r="BM282" s="218" t="s">
        <v>433</v>
      </c>
    </row>
    <row r="283" spans="1:47" s="2" customFormat="1" ht="12">
      <c r="A283" s="40"/>
      <c r="B283" s="41"/>
      <c r="C283" s="42"/>
      <c r="D283" s="220" t="s">
        <v>158</v>
      </c>
      <c r="E283" s="42"/>
      <c r="F283" s="221" t="s">
        <v>434</v>
      </c>
      <c r="G283" s="42"/>
      <c r="H283" s="42"/>
      <c r="I283" s="222"/>
      <c r="J283" s="42"/>
      <c r="K283" s="42"/>
      <c r="L283" s="46"/>
      <c r="M283" s="223"/>
      <c r="N283" s="224"/>
      <c r="O283" s="86"/>
      <c r="P283" s="86"/>
      <c r="Q283" s="86"/>
      <c r="R283" s="86"/>
      <c r="S283" s="86"/>
      <c r="T283" s="87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T283" s="19" t="s">
        <v>158</v>
      </c>
      <c r="AU283" s="19" t="s">
        <v>82</v>
      </c>
    </row>
    <row r="284" spans="1:51" s="15" customFormat="1" ht="12">
      <c r="A284" s="15"/>
      <c r="B284" s="248"/>
      <c r="C284" s="249"/>
      <c r="D284" s="227" t="s">
        <v>160</v>
      </c>
      <c r="E284" s="250" t="s">
        <v>19</v>
      </c>
      <c r="F284" s="251" t="s">
        <v>435</v>
      </c>
      <c r="G284" s="249"/>
      <c r="H284" s="250" t="s">
        <v>19</v>
      </c>
      <c r="I284" s="252"/>
      <c r="J284" s="249"/>
      <c r="K284" s="249"/>
      <c r="L284" s="253"/>
      <c r="M284" s="254"/>
      <c r="N284" s="255"/>
      <c r="O284" s="255"/>
      <c r="P284" s="255"/>
      <c r="Q284" s="255"/>
      <c r="R284" s="255"/>
      <c r="S284" s="255"/>
      <c r="T284" s="256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T284" s="257" t="s">
        <v>160</v>
      </c>
      <c r="AU284" s="257" t="s">
        <v>82</v>
      </c>
      <c r="AV284" s="15" t="s">
        <v>80</v>
      </c>
      <c r="AW284" s="15" t="s">
        <v>33</v>
      </c>
      <c r="AX284" s="15" t="s">
        <v>72</v>
      </c>
      <c r="AY284" s="257" t="s">
        <v>149</v>
      </c>
    </row>
    <row r="285" spans="1:51" s="15" customFormat="1" ht="12">
      <c r="A285" s="15"/>
      <c r="B285" s="248"/>
      <c r="C285" s="249"/>
      <c r="D285" s="227" t="s">
        <v>160</v>
      </c>
      <c r="E285" s="250" t="s">
        <v>19</v>
      </c>
      <c r="F285" s="251" t="s">
        <v>436</v>
      </c>
      <c r="G285" s="249"/>
      <c r="H285" s="250" t="s">
        <v>19</v>
      </c>
      <c r="I285" s="252"/>
      <c r="J285" s="249"/>
      <c r="K285" s="249"/>
      <c r="L285" s="253"/>
      <c r="M285" s="254"/>
      <c r="N285" s="255"/>
      <c r="O285" s="255"/>
      <c r="P285" s="255"/>
      <c r="Q285" s="255"/>
      <c r="R285" s="255"/>
      <c r="S285" s="255"/>
      <c r="T285" s="256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257" t="s">
        <v>160</v>
      </c>
      <c r="AU285" s="257" t="s">
        <v>82</v>
      </c>
      <c r="AV285" s="15" t="s">
        <v>80</v>
      </c>
      <c r="AW285" s="15" t="s">
        <v>33</v>
      </c>
      <c r="AX285" s="15" t="s">
        <v>72</v>
      </c>
      <c r="AY285" s="257" t="s">
        <v>149</v>
      </c>
    </row>
    <row r="286" spans="1:51" s="13" customFormat="1" ht="12">
      <c r="A286" s="13"/>
      <c r="B286" s="225"/>
      <c r="C286" s="226"/>
      <c r="D286" s="227" t="s">
        <v>160</v>
      </c>
      <c r="E286" s="228" t="s">
        <v>19</v>
      </c>
      <c r="F286" s="229" t="s">
        <v>437</v>
      </c>
      <c r="G286" s="226"/>
      <c r="H286" s="230">
        <v>4.986</v>
      </c>
      <c r="I286" s="231"/>
      <c r="J286" s="226"/>
      <c r="K286" s="226"/>
      <c r="L286" s="232"/>
      <c r="M286" s="233"/>
      <c r="N286" s="234"/>
      <c r="O286" s="234"/>
      <c r="P286" s="234"/>
      <c r="Q286" s="234"/>
      <c r="R286" s="234"/>
      <c r="S286" s="234"/>
      <c r="T286" s="235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6" t="s">
        <v>160</v>
      </c>
      <c r="AU286" s="236" t="s">
        <v>82</v>
      </c>
      <c r="AV286" s="13" t="s">
        <v>82</v>
      </c>
      <c r="AW286" s="13" t="s">
        <v>33</v>
      </c>
      <c r="AX286" s="13" t="s">
        <v>72</v>
      </c>
      <c r="AY286" s="236" t="s">
        <v>149</v>
      </c>
    </row>
    <row r="287" spans="1:51" s="13" customFormat="1" ht="12">
      <c r="A287" s="13"/>
      <c r="B287" s="225"/>
      <c r="C287" s="226"/>
      <c r="D287" s="227" t="s">
        <v>160</v>
      </c>
      <c r="E287" s="228" t="s">
        <v>19</v>
      </c>
      <c r="F287" s="229" t="s">
        <v>438</v>
      </c>
      <c r="G287" s="226"/>
      <c r="H287" s="230">
        <v>5.037</v>
      </c>
      <c r="I287" s="231"/>
      <c r="J287" s="226"/>
      <c r="K287" s="226"/>
      <c r="L287" s="232"/>
      <c r="M287" s="233"/>
      <c r="N287" s="234"/>
      <c r="O287" s="234"/>
      <c r="P287" s="234"/>
      <c r="Q287" s="234"/>
      <c r="R287" s="234"/>
      <c r="S287" s="234"/>
      <c r="T287" s="235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6" t="s">
        <v>160</v>
      </c>
      <c r="AU287" s="236" t="s">
        <v>82</v>
      </c>
      <c r="AV287" s="13" t="s">
        <v>82</v>
      </c>
      <c r="AW287" s="13" t="s">
        <v>33</v>
      </c>
      <c r="AX287" s="13" t="s">
        <v>72</v>
      </c>
      <c r="AY287" s="236" t="s">
        <v>149</v>
      </c>
    </row>
    <row r="288" spans="1:51" s="14" customFormat="1" ht="12">
      <c r="A288" s="14"/>
      <c r="B288" s="237"/>
      <c r="C288" s="238"/>
      <c r="D288" s="227" t="s">
        <v>160</v>
      </c>
      <c r="E288" s="239" t="s">
        <v>19</v>
      </c>
      <c r="F288" s="240" t="s">
        <v>162</v>
      </c>
      <c r="G288" s="238"/>
      <c r="H288" s="241">
        <v>10.023</v>
      </c>
      <c r="I288" s="242"/>
      <c r="J288" s="238"/>
      <c r="K288" s="238"/>
      <c r="L288" s="243"/>
      <c r="M288" s="244"/>
      <c r="N288" s="245"/>
      <c r="O288" s="245"/>
      <c r="P288" s="245"/>
      <c r="Q288" s="245"/>
      <c r="R288" s="245"/>
      <c r="S288" s="245"/>
      <c r="T288" s="246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47" t="s">
        <v>160</v>
      </c>
      <c r="AU288" s="247" t="s">
        <v>82</v>
      </c>
      <c r="AV288" s="14" t="s">
        <v>156</v>
      </c>
      <c r="AW288" s="14" t="s">
        <v>33</v>
      </c>
      <c r="AX288" s="14" t="s">
        <v>80</v>
      </c>
      <c r="AY288" s="247" t="s">
        <v>149</v>
      </c>
    </row>
    <row r="289" spans="1:65" s="2" customFormat="1" ht="16.5" customHeight="1">
      <c r="A289" s="40"/>
      <c r="B289" s="41"/>
      <c r="C289" s="270" t="s">
        <v>439</v>
      </c>
      <c r="D289" s="270" t="s">
        <v>249</v>
      </c>
      <c r="E289" s="271" t="s">
        <v>405</v>
      </c>
      <c r="F289" s="272" t="s">
        <v>406</v>
      </c>
      <c r="G289" s="273" t="s">
        <v>109</v>
      </c>
      <c r="H289" s="274">
        <v>11.025</v>
      </c>
      <c r="I289" s="275"/>
      <c r="J289" s="276">
        <f>ROUND(I289*H289,2)</f>
        <v>0</v>
      </c>
      <c r="K289" s="272" t="s">
        <v>155</v>
      </c>
      <c r="L289" s="277"/>
      <c r="M289" s="278" t="s">
        <v>19</v>
      </c>
      <c r="N289" s="279" t="s">
        <v>43</v>
      </c>
      <c r="O289" s="86"/>
      <c r="P289" s="216">
        <f>O289*H289</f>
        <v>0</v>
      </c>
      <c r="Q289" s="216">
        <v>0.01652</v>
      </c>
      <c r="R289" s="216">
        <f>Q289*H289</f>
        <v>0.18213300000000002</v>
      </c>
      <c r="S289" s="216">
        <v>0</v>
      </c>
      <c r="T289" s="217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18" t="s">
        <v>362</v>
      </c>
      <c r="AT289" s="218" t="s">
        <v>249</v>
      </c>
      <c r="AU289" s="218" t="s">
        <v>82</v>
      </c>
      <c r="AY289" s="19" t="s">
        <v>149</v>
      </c>
      <c r="BE289" s="219">
        <f>IF(N289="základní",J289,0)</f>
        <v>0</v>
      </c>
      <c r="BF289" s="219">
        <f>IF(N289="snížená",J289,0)</f>
        <v>0</v>
      </c>
      <c r="BG289" s="219">
        <f>IF(N289="zákl. přenesená",J289,0)</f>
        <v>0</v>
      </c>
      <c r="BH289" s="219">
        <f>IF(N289="sníž. přenesená",J289,0)</f>
        <v>0</v>
      </c>
      <c r="BI289" s="219">
        <f>IF(N289="nulová",J289,0)</f>
        <v>0</v>
      </c>
      <c r="BJ289" s="19" t="s">
        <v>80</v>
      </c>
      <c r="BK289" s="219">
        <f>ROUND(I289*H289,2)</f>
        <v>0</v>
      </c>
      <c r="BL289" s="19" t="s">
        <v>260</v>
      </c>
      <c r="BM289" s="218" t="s">
        <v>440</v>
      </c>
    </row>
    <row r="290" spans="1:51" s="13" customFormat="1" ht="12">
      <c r="A290" s="13"/>
      <c r="B290" s="225"/>
      <c r="C290" s="226"/>
      <c r="D290" s="227" t="s">
        <v>160</v>
      </c>
      <c r="E290" s="226"/>
      <c r="F290" s="229" t="s">
        <v>441</v>
      </c>
      <c r="G290" s="226"/>
      <c r="H290" s="230">
        <v>11.025</v>
      </c>
      <c r="I290" s="231"/>
      <c r="J290" s="226"/>
      <c r="K290" s="226"/>
      <c r="L290" s="232"/>
      <c r="M290" s="233"/>
      <c r="N290" s="234"/>
      <c r="O290" s="234"/>
      <c r="P290" s="234"/>
      <c r="Q290" s="234"/>
      <c r="R290" s="234"/>
      <c r="S290" s="234"/>
      <c r="T290" s="235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6" t="s">
        <v>160</v>
      </c>
      <c r="AU290" s="236" t="s">
        <v>82</v>
      </c>
      <c r="AV290" s="13" t="s">
        <v>82</v>
      </c>
      <c r="AW290" s="13" t="s">
        <v>4</v>
      </c>
      <c r="AX290" s="13" t="s">
        <v>80</v>
      </c>
      <c r="AY290" s="236" t="s">
        <v>149</v>
      </c>
    </row>
    <row r="291" spans="1:65" s="2" customFormat="1" ht="16.5" customHeight="1">
      <c r="A291" s="40"/>
      <c r="B291" s="41"/>
      <c r="C291" s="207" t="s">
        <v>442</v>
      </c>
      <c r="D291" s="207" t="s">
        <v>152</v>
      </c>
      <c r="E291" s="208" t="s">
        <v>443</v>
      </c>
      <c r="F291" s="209" t="s">
        <v>444</v>
      </c>
      <c r="G291" s="210" t="s">
        <v>184</v>
      </c>
      <c r="H291" s="211">
        <v>41.12</v>
      </c>
      <c r="I291" s="212"/>
      <c r="J291" s="213">
        <f>ROUND(I291*H291,2)</f>
        <v>0</v>
      </c>
      <c r="K291" s="209" t="s">
        <v>155</v>
      </c>
      <c r="L291" s="46"/>
      <c r="M291" s="214" t="s">
        <v>19</v>
      </c>
      <c r="N291" s="215" t="s">
        <v>43</v>
      </c>
      <c r="O291" s="86"/>
      <c r="P291" s="216">
        <f>O291*H291</f>
        <v>0</v>
      </c>
      <c r="Q291" s="216">
        <v>0</v>
      </c>
      <c r="R291" s="216">
        <f>Q291*H291</f>
        <v>0</v>
      </c>
      <c r="S291" s="216">
        <v>0</v>
      </c>
      <c r="T291" s="217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18" t="s">
        <v>260</v>
      </c>
      <c r="AT291" s="218" t="s">
        <v>152</v>
      </c>
      <c r="AU291" s="218" t="s">
        <v>82</v>
      </c>
      <c r="AY291" s="19" t="s">
        <v>149</v>
      </c>
      <c r="BE291" s="219">
        <f>IF(N291="základní",J291,0)</f>
        <v>0</v>
      </c>
      <c r="BF291" s="219">
        <f>IF(N291="snížená",J291,0)</f>
        <v>0</v>
      </c>
      <c r="BG291" s="219">
        <f>IF(N291="zákl. přenesená",J291,0)</f>
        <v>0</v>
      </c>
      <c r="BH291" s="219">
        <f>IF(N291="sníž. přenesená",J291,0)</f>
        <v>0</v>
      </c>
      <c r="BI291" s="219">
        <f>IF(N291="nulová",J291,0)</f>
        <v>0</v>
      </c>
      <c r="BJ291" s="19" t="s">
        <v>80</v>
      </c>
      <c r="BK291" s="219">
        <f>ROUND(I291*H291,2)</f>
        <v>0</v>
      </c>
      <c r="BL291" s="19" t="s">
        <v>260</v>
      </c>
      <c r="BM291" s="218" t="s">
        <v>445</v>
      </c>
    </row>
    <row r="292" spans="1:47" s="2" customFormat="1" ht="12">
      <c r="A292" s="40"/>
      <c r="B292" s="41"/>
      <c r="C292" s="42"/>
      <c r="D292" s="220" t="s">
        <v>158</v>
      </c>
      <c r="E292" s="42"/>
      <c r="F292" s="221" t="s">
        <v>446</v>
      </c>
      <c r="G292" s="42"/>
      <c r="H292" s="42"/>
      <c r="I292" s="222"/>
      <c r="J292" s="42"/>
      <c r="K292" s="42"/>
      <c r="L292" s="46"/>
      <c r="M292" s="223"/>
      <c r="N292" s="224"/>
      <c r="O292" s="86"/>
      <c r="P292" s="86"/>
      <c r="Q292" s="86"/>
      <c r="R292" s="86"/>
      <c r="S292" s="86"/>
      <c r="T292" s="87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T292" s="19" t="s">
        <v>158</v>
      </c>
      <c r="AU292" s="19" t="s">
        <v>82</v>
      </c>
    </row>
    <row r="293" spans="1:51" s="15" customFormat="1" ht="12">
      <c r="A293" s="15"/>
      <c r="B293" s="248"/>
      <c r="C293" s="249"/>
      <c r="D293" s="227" t="s">
        <v>160</v>
      </c>
      <c r="E293" s="250" t="s">
        <v>19</v>
      </c>
      <c r="F293" s="251" t="s">
        <v>447</v>
      </c>
      <c r="G293" s="249"/>
      <c r="H293" s="250" t="s">
        <v>19</v>
      </c>
      <c r="I293" s="252"/>
      <c r="J293" s="249"/>
      <c r="K293" s="249"/>
      <c r="L293" s="253"/>
      <c r="M293" s="254"/>
      <c r="N293" s="255"/>
      <c r="O293" s="255"/>
      <c r="P293" s="255"/>
      <c r="Q293" s="255"/>
      <c r="R293" s="255"/>
      <c r="S293" s="255"/>
      <c r="T293" s="256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T293" s="257" t="s">
        <v>160</v>
      </c>
      <c r="AU293" s="257" t="s">
        <v>82</v>
      </c>
      <c r="AV293" s="15" t="s">
        <v>80</v>
      </c>
      <c r="AW293" s="15" t="s">
        <v>33</v>
      </c>
      <c r="AX293" s="15" t="s">
        <v>72</v>
      </c>
      <c r="AY293" s="257" t="s">
        <v>149</v>
      </c>
    </row>
    <row r="294" spans="1:51" s="13" customFormat="1" ht="12">
      <c r="A294" s="13"/>
      <c r="B294" s="225"/>
      <c r="C294" s="226"/>
      <c r="D294" s="227" t="s">
        <v>160</v>
      </c>
      <c r="E294" s="228" t="s">
        <v>19</v>
      </c>
      <c r="F294" s="229" t="s">
        <v>448</v>
      </c>
      <c r="G294" s="226"/>
      <c r="H294" s="230">
        <v>41.12</v>
      </c>
      <c r="I294" s="231"/>
      <c r="J294" s="226"/>
      <c r="K294" s="226"/>
      <c r="L294" s="232"/>
      <c r="M294" s="233"/>
      <c r="N294" s="234"/>
      <c r="O294" s="234"/>
      <c r="P294" s="234"/>
      <c r="Q294" s="234"/>
      <c r="R294" s="234"/>
      <c r="S294" s="234"/>
      <c r="T294" s="235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6" t="s">
        <v>160</v>
      </c>
      <c r="AU294" s="236" t="s">
        <v>82</v>
      </c>
      <c r="AV294" s="13" t="s">
        <v>82</v>
      </c>
      <c r="AW294" s="13" t="s">
        <v>33</v>
      </c>
      <c r="AX294" s="13" t="s">
        <v>80</v>
      </c>
      <c r="AY294" s="236" t="s">
        <v>149</v>
      </c>
    </row>
    <row r="295" spans="1:65" s="2" customFormat="1" ht="16.5" customHeight="1">
      <c r="A295" s="40"/>
      <c r="B295" s="41"/>
      <c r="C295" s="270" t="s">
        <v>449</v>
      </c>
      <c r="D295" s="270" t="s">
        <v>249</v>
      </c>
      <c r="E295" s="271" t="s">
        <v>417</v>
      </c>
      <c r="F295" s="272" t="s">
        <v>418</v>
      </c>
      <c r="G295" s="273" t="s">
        <v>189</v>
      </c>
      <c r="H295" s="274">
        <v>0.065</v>
      </c>
      <c r="I295" s="275"/>
      <c r="J295" s="276">
        <f>ROUND(I295*H295,2)</f>
        <v>0</v>
      </c>
      <c r="K295" s="272" t="s">
        <v>155</v>
      </c>
      <c r="L295" s="277"/>
      <c r="M295" s="278" t="s">
        <v>19</v>
      </c>
      <c r="N295" s="279" t="s">
        <v>43</v>
      </c>
      <c r="O295" s="86"/>
      <c r="P295" s="216">
        <f>O295*H295</f>
        <v>0</v>
      </c>
      <c r="Q295" s="216">
        <v>0.55</v>
      </c>
      <c r="R295" s="216">
        <f>Q295*H295</f>
        <v>0.035750000000000004</v>
      </c>
      <c r="S295" s="216">
        <v>0</v>
      </c>
      <c r="T295" s="217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18" t="s">
        <v>362</v>
      </c>
      <c r="AT295" s="218" t="s">
        <v>249</v>
      </c>
      <c r="AU295" s="218" t="s">
        <v>82</v>
      </c>
      <c r="AY295" s="19" t="s">
        <v>149</v>
      </c>
      <c r="BE295" s="219">
        <f>IF(N295="základní",J295,0)</f>
        <v>0</v>
      </c>
      <c r="BF295" s="219">
        <f>IF(N295="snížená",J295,0)</f>
        <v>0</v>
      </c>
      <c r="BG295" s="219">
        <f>IF(N295="zákl. přenesená",J295,0)</f>
        <v>0</v>
      </c>
      <c r="BH295" s="219">
        <f>IF(N295="sníž. přenesená",J295,0)</f>
        <v>0</v>
      </c>
      <c r="BI295" s="219">
        <f>IF(N295="nulová",J295,0)</f>
        <v>0</v>
      </c>
      <c r="BJ295" s="19" t="s">
        <v>80</v>
      </c>
      <c r="BK295" s="219">
        <f>ROUND(I295*H295,2)</f>
        <v>0</v>
      </c>
      <c r="BL295" s="19" t="s">
        <v>260</v>
      </c>
      <c r="BM295" s="218" t="s">
        <v>450</v>
      </c>
    </row>
    <row r="296" spans="1:51" s="13" customFormat="1" ht="12">
      <c r="A296" s="13"/>
      <c r="B296" s="225"/>
      <c r="C296" s="226"/>
      <c r="D296" s="227" t="s">
        <v>160</v>
      </c>
      <c r="E296" s="228" t="s">
        <v>19</v>
      </c>
      <c r="F296" s="229" t="s">
        <v>451</v>
      </c>
      <c r="G296" s="226"/>
      <c r="H296" s="230">
        <v>0.062</v>
      </c>
      <c r="I296" s="231"/>
      <c r="J296" s="226"/>
      <c r="K296" s="226"/>
      <c r="L296" s="232"/>
      <c r="M296" s="233"/>
      <c r="N296" s="234"/>
      <c r="O296" s="234"/>
      <c r="P296" s="234"/>
      <c r="Q296" s="234"/>
      <c r="R296" s="234"/>
      <c r="S296" s="234"/>
      <c r="T296" s="235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6" t="s">
        <v>160</v>
      </c>
      <c r="AU296" s="236" t="s">
        <v>82</v>
      </c>
      <c r="AV296" s="13" t="s">
        <v>82</v>
      </c>
      <c r="AW296" s="13" t="s">
        <v>33</v>
      </c>
      <c r="AX296" s="13" t="s">
        <v>80</v>
      </c>
      <c r="AY296" s="236" t="s">
        <v>149</v>
      </c>
    </row>
    <row r="297" spans="1:51" s="13" customFormat="1" ht="12">
      <c r="A297" s="13"/>
      <c r="B297" s="225"/>
      <c r="C297" s="226"/>
      <c r="D297" s="227" t="s">
        <v>160</v>
      </c>
      <c r="E297" s="226"/>
      <c r="F297" s="229" t="s">
        <v>452</v>
      </c>
      <c r="G297" s="226"/>
      <c r="H297" s="230">
        <v>0.065</v>
      </c>
      <c r="I297" s="231"/>
      <c r="J297" s="226"/>
      <c r="K297" s="226"/>
      <c r="L297" s="232"/>
      <c r="M297" s="233"/>
      <c r="N297" s="234"/>
      <c r="O297" s="234"/>
      <c r="P297" s="234"/>
      <c r="Q297" s="234"/>
      <c r="R297" s="234"/>
      <c r="S297" s="234"/>
      <c r="T297" s="235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6" t="s">
        <v>160</v>
      </c>
      <c r="AU297" s="236" t="s">
        <v>82</v>
      </c>
      <c r="AV297" s="13" t="s">
        <v>82</v>
      </c>
      <c r="AW297" s="13" t="s">
        <v>4</v>
      </c>
      <c r="AX297" s="13" t="s">
        <v>80</v>
      </c>
      <c r="AY297" s="236" t="s">
        <v>149</v>
      </c>
    </row>
    <row r="298" spans="1:65" s="2" customFormat="1" ht="24.15" customHeight="1">
      <c r="A298" s="40"/>
      <c r="B298" s="41"/>
      <c r="C298" s="207" t="s">
        <v>453</v>
      </c>
      <c r="D298" s="207" t="s">
        <v>152</v>
      </c>
      <c r="E298" s="208" t="s">
        <v>454</v>
      </c>
      <c r="F298" s="209" t="s">
        <v>455</v>
      </c>
      <c r="G298" s="210" t="s">
        <v>239</v>
      </c>
      <c r="H298" s="211">
        <v>11</v>
      </c>
      <c r="I298" s="212"/>
      <c r="J298" s="213">
        <f>ROUND(I298*H298,2)</f>
        <v>0</v>
      </c>
      <c r="K298" s="209" t="s">
        <v>155</v>
      </c>
      <c r="L298" s="46"/>
      <c r="M298" s="214" t="s">
        <v>19</v>
      </c>
      <c r="N298" s="215" t="s">
        <v>43</v>
      </c>
      <c r="O298" s="86"/>
      <c r="P298" s="216">
        <f>O298*H298</f>
        <v>0</v>
      </c>
      <c r="Q298" s="216">
        <v>0</v>
      </c>
      <c r="R298" s="216">
        <f>Q298*H298</f>
        <v>0</v>
      </c>
      <c r="S298" s="216">
        <v>0</v>
      </c>
      <c r="T298" s="217">
        <f>S298*H298</f>
        <v>0</v>
      </c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R298" s="218" t="s">
        <v>260</v>
      </c>
      <c r="AT298" s="218" t="s">
        <v>152</v>
      </c>
      <c r="AU298" s="218" t="s">
        <v>82</v>
      </c>
      <c r="AY298" s="19" t="s">
        <v>149</v>
      </c>
      <c r="BE298" s="219">
        <f>IF(N298="základní",J298,0)</f>
        <v>0</v>
      </c>
      <c r="BF298" s="219">
        <f>IF(N298="snížená",J298,0)</f>
        <v>0</v>
      </c>
      <c r="BG298" s="219">
        <f>IF(N298="zákl. přenesená",J298,0)</f>
        <v>0</v>
      </c>
      <c r="BH298" s="219">
        <f>IF(N298="sníž. přenesená",J298,0)</f>
        <v>0</v>
      </c>
      <c r="BI298" s="219">
        <f>IF(N298="nulová",J298,0)</f>
        <v>0</v>
      </c>
      <c r="BJ298" s="19" t="s">
        <v>80</v>
      </c>
      <c r="BK298" s="219">
        <f>ROUND(I298*H298,2)</f>
        <v>0</v>
      </c>
      <c r="BL298" s="19" t="s">
        <v>260</v>
      </c>
      <c r="BM298" s="218" t="s">
        <v>456</v>
      </c>
    </row>
    <row r="299" spans="1:47" s="2" customFormat="1" ht="12">
      <c r="A299" s="40"/>
      <c r="B299" s="41"/>
      <c r="C299" s="42"/>
      <c r="D299" s="220" t="s">
        <v>158</v>
      </c>
      <c r="E299" s="42"/>
      <c r="F299" s="221" t="s">
        <v>457</v>
      </c>
      <c r="G299" s="42"/>
      <c r="H299" s="42"/>
      <c r="I299" s="222"/>
      <c r="J299" s="42"/>
      <c r="K299" s="42"/>
      <c r="L299" s="46"/>
      <c r="M299" s="223"/>
      <c r="N299" s="224"/>
      <c r="O299" s="86"/>
      <c r="P299" s="86"/>
      <c r="Q299" s="86"/>
      <c r="R299" s="86"/>
      <c r="S299" s="86"/>
      <c r="T299" s="87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T299" s="19" t="s">
        <v>158</v>
      </c>
      <c r="AU299" s="19" t="s">
        <v>82</v>
      </c>
    </row>
    <row r="300" spans="1:51" s="15" customFormat="1" ht="12">
      <c r="A300" s="15"/>
      <c r="B300" s="248"/>
      <c r="C300" s="249"/>
      <c r="D300" s="227" t="s">
        <v>160</v>
      </c>
      <c r="E300" s="250" t="s">
        <v>19</v>
      </c>
      <c r="F300" s="251" t="s">
        <v>242</v>
      </c>
      <c r="G300" s="249"/>
      <c r="H300" s="250" t="s">
        <v>19</v>
      </c>
      <c r="I300" s="252"/>
      <c r="J300" s="249"/>
      <c r="K300" s="249"/>
      <c r="L300" s="253"/>
      <c r="M300" s="254"/>
      <c r="N300" s="255"/>
      <c r="O300" s="255"/>
      <c r="P300" s="255"/>
      <c r="Q300" s="255"/>
      <c r="R300" s="255"/>
      <c r="S300" s="255"/>
      <c r="T300" s="256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T300" s="257" t="s">
        <v>160</v>
      </c>
      <c r="AU300" s="257" t="s">
        <v>82</v>
      </c>
      <c r="AV300" s="15" t="s">
        <v>80</v>
      </c>
      <c r="AW300" s="15" t="s">
        <v>33</v>
      </c>
      <c r="AX300" s="15" t="s">
        <v>72</v>
      </c>
      <c r="AY300" s="257" t="s">
        <v>149</v>
      </c>
    </row>
    <row r="301" spans="1:51" s="13" customFormat="1" ht="12">
      <c r="A301" s="13"/>
      <c r="B301" s="225"/>
      <c r="C301" s="226"/>
      <c r="D301" s="227" t="s">
        <v>160</v>
      </c>
      <c r="E301" s="228" t="s">
        <v>19</v>
      </c>
      <c r="F301" s="229" t="s">
        <v>243</v>
      </c>
      <c r="G301" s="226"/>
      <c r="H301" s="230">
        <v>1</v>
      </c>
      <c r="I301" s="231"/>
      <c r="J301" s="226"/>
      <c r="K301" s="226"/>
      <c r="L301" s="232"/>
      <c r="M301" s="233"/>
      <c r="N301" s="234"/>
      <c r="O301" s="234"/>
      <c r="P301" s="234"/>
      <c r="Q301" s="234"/>
      <c r="R301" s="234"/>
      <c r="S301" s="234"/>
      <c r="T301" s="235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6" t="s">
        <v>160</v>
      </c>
      <c r="AU301" s="236" t="s">
        <v>82</v>
      </c>
      <c r="AV301" s="13" t="s">
        <v>82</v>
      </c>
      <c r="AW301" s="13" t="s">
        <v>33</v>
      </c>
      <c r="AX301" s="13" t="s">
        <v>72</v>
      </c>
      <c r="AY301" s="236" t="s">
        <v>149</v>
      </c>
    </row>
    <row r="302" spans="1:51" s="13" customFormat="1" ht="12">
      <c r="A302" s="13"/>
      <c r="B302" s="225"/>
      <c r="C302" s="226"/>
      <c r="D302" s="227" t="s">
        <v>160</v>
      </c>
      <c r="E302" s="228" t="s">
        <v>19</v>
      </c>
      <c r="F302" s="229" t="s">
        <v>244</v>
      </c>
      <c r="G302" s="226"/>
      <c r="H302" s="230">
        <v>1</v>
      </c>
      <c r="I302" s="231"/>
      <c r="J302" s="226"/>
      <c r="K302" s="226"/>
      <c r="L302" s="232"/>
      <c r="M302" s="233"/>
      <c r="N302" s="234"/>
      <c r="O302" s="234"/>
      <c r="P302" s="234"/>
      <c r="Q302" s="234"/>
      <c r="R302" s="234"/>
      <c r="S302" s="234"/>
      <c r="T302" s="235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6" t="s">
        <v>160</v>
      </c>
      <c r="AU302" s="236" t="s">
        <v>82</v>
      </c>
      <c r="AV302" s="13" t="s">
        <v>82</v>
      </c>
      <c r="AW302" s="13" t="s">
        <v>33</v>
      </c>
      <c r="AX302" s="13" t="s">
        <v>72</v>
      </c>
      <c r="AY302" s="236" t="s">
        <v>149</v>
      </c>
    </row>
    <row r="303" spans="1:51" s="13" customFormat="1" ht="12">
      <c r="A303" s="13"/>
      <c r="B303" s="225"/>
      <c r="C303" s="226"/>
      <c r="D303" s="227" t="s">
        <v>160</v>
      </c>
      <c r="E303" s="228" t="s">
        <v>19</v>
      </c>
      <c r="F303" s="229" t="s">
        <v>245</v>
      </c>
      <c r="G303" s="226"/>
      <c r="H303" s="230">
        <v>2</v>
      </c>
      <c r="I303" s="231"/>
      <c r="J303" s="226"/>
      <c r="K303" s="226"/>
      <c r="L303" s="232"/>
      <c r="M303" s="233"/>
      <c r="N303" s="234"/>
      <c r="O303" s="234"/>
      <c r="P303" s="234"/>
      <c r="Q303" s="234"/>
      <c r="R303" s="234"/>
      <c r="S303" s="234"/>
      <c r="T303" s="235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6" t="s">
        <v>160</v>
      </c>
      <c r="AU303" s="236" t="s">
        <v>82</v>
      </c>
      <c r="AV303" s="13" t="s">
        <v>82</v>
      </c>
      <c r="AW303" s="13" t="s">
        <v>33</v>
      </c>
      <c r="AX303" s="13" t="s">
        <v>72</v>
      </c>
      <c r="AY303" s="236" t="s">
        <v>149</v>
      </c>
    </row>
    <row r="304" spans="1:51" s="13" customFormat="1" ht="12">
      <c r="A304" s="13"/>
      <c r="B304" s="225"/>
      <c r="C304" s="226"/>
      <c r="D304" s="227" t="s">
        <v>160</v>
      </c>
      <c r="E304" s="228" t="s">
        <v>19</v>
      </c>
      <c r="F304" s="229" t="s">
        <v>246</v>
      </c>
      <c r="G304" s="226"/>
      <c r="H304" s="230">
        <v>1</v>
      </c>
      <c r="I304" s="231"/>
      <c r="J304" s="226"/>
      <c r="K304" s="226"/>
      <c r="L304" s="232"/>
      <c r="M304" s="233"/>
      <c r="N304" s="234"/>
      <c r="O304" s="234"/>
      <c r="P304" s="234"/>
      <c r="Q304" s="234"/>
      <c r="R304" s="234"/>
      <c r="S304" s="234"/>
      <c r="T304" s="235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6" t="s">
        <v>160</v>
      </c>
      <c r="AU304" s="236" t="s">
        <v>82</v>
      </c>
      <c r="AV304" s="13" t="s">
        <v>82</v>
      </c>
      <c r="AW304" s="13" t="s">
        <v>33</v>
      </c>
      <c r="AX304" s="13" t="s">
        <v>72</v>
      </c>
      <c r="AY304" s="236" t="s">
        <v>149</v>
      </c>
    </row>
    <row r="305" spans="1:51" s="13" customFormat="1" ht="12">
      <c r="A305" s="13"/>
      <c r="B305" s="225"/>
      <c r="C305" s="226"/>
      <c r="D305" s="227" t="s">
        <v>160</v>
      </c>
      <c r="E305" s="228" t="s">
        <v>19</v>
      </c>
      <c r="F305" s="229" t="s">
        <v>247</v>
      </c>
      <c r="G305" s="226"/>
      <c r="H305" s="230">
        <v>6</v>
      </c>
      <c r="I305" s="231"/>
      <c r="J305" s="226"/>
      <c r="K305" s="226"/>
      <c r="L305" s="232"/>
      <c r="M305" s="233"/>
      <c r="N305" s="234"/>
      <c r="O305" s="234"/>
      <c r="P305" s="234"/>
      <c r="Q305" s="234"/>
      <c r="R305" s="234"/>
      <c r="S305" s="234"/>
      <c r="T305" s="235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6" t="s">
        <v>160</v>
      </c>
      <c r="AU305" s="236" t="s">
        <v>82</v>
      </c>
      <c r="AV305" s="13" t="s">
        <v>82</v>
      </c>
      <c r="AW305" s="13" t="s">
        <v>33</v>
      </c>
      <c r="AX305" s="13" t="s">
        <v>72</v>
      </c>
      <c r="AY305" s="236" t="s">
        <v>149</v>
      </c>
    </row>
    <row r="306" spans="1:51" s="14" customFormat="1" ht="12">
      <c r="A306" s="14"/>
      <c r="B306" s="237"/>
      <c r="C306" s="238"/>
      <c r="D306" s="227" t="s">
        <v>160</v>
      </c>
      <c r="E306" s="239" t="s">
        <v>19</v>
      </c>
      <c r="F306" s="240" t="s">
        <v>162</v>
      </c>
      <c r="G306" s="238"/>
      <c r="H306" s="241">
        <v>11</v>
      </c>
      <c r="I306" s="242"/>
      <c r="J306" s="238"/>
      <c r="K306" s="238"/>
      <c r="L306" s="243"/>
      <c r="M306" s="244"/>
      <c r="N306" s="245"/>
      <c r="O306" s="245"/>
      <c r="P306" s="245"/>
      <c r="Q306" s="245"/>
      <c r="R306" s="245"/>
      <c r="S306" s="245"/>
      <c r="T306" s="246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47" t="s">
        <v>160</v>
      </c>
      <c r="AU306" s="247" t="s">
        <v>82</v>
      </c>
      <c r="AV306" s="14" t="s">
        <v>156</v>
      </c>
      <c r="AW306" s="14" t="s">
        <v>33</v>
      </c>
      <c r="AX306" s="14" t="s">
        <v>80</v>
      </c>
      <c r="AY306" s="247" t="s">
        <v>149</v>
      </c>
    </row>
    <row r="307" spans="1:65" s="2" customFormat="1" ht="16.5" customHeight="1">
      <c r="A307" s="40"/>
      <c r="B307" s="41"/>
      <c r="C307" s="270" t="s">
        <v>458</v>
      </c>
      <c r="D307" s="270" t="s">
        <v>249</v>
      </c>
      <c r="E307" s="271" t="s">
        <v>459</v>
      </c>
      <c r="F307" s="272" t="s">
        <v>460</v>
      </c>
      <c r="G307" s="273" t="s">
        <v>239</v>
      </c>
      <c r="H307" s="274">
        <v>1</v>
      </c>
      <c r="I307" s="275"/>
      <c r="J307" s="276">
        <f>ROUND(I307*H307,2)</f>
        <v>0</v>
      </c>
      <c r="K307" s="272" t="s">
        <v>155</v>
      </c>
      <c r="L307" s="277"/>
      <c r="M307" s="278" t="s">
        <v>19</v>
      </c>
      <c r="N307" s="279" t="s">
        <v>43</v>
      </c>
      <c r="O307" s="86"/>
      <c r="P307" s="216">
        <f>O307*H307</f>
        <v>0</v>
      </c>
      <c r="Q307" s="216">
        <v>0.013</v>
      </c>
      <c r="R307" s="216">
        <f>Q307*H307</f>
        <v>0.013</v>
      </c>
      <c r="S307" s="216">
        <v>0</v>
      </c>
      <c r="T307" s="217">
        <f>S307*H307</f>
        <v>0</v>
      </c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R307" s="218" t="s">
        <v>362</v>
      </c>
      <c r="AT307" s="218" t="s">
        <v>249</v>
      </c>
      <c r="AU307" s="218" t="s">
        <v>82</v>
      </c>
      <c r="AY307" s="19" t="s">
        <v>149</v>
      </c>
      <c r="BE307" s="219">
        <f>IF(N307="základní",J307,0)</f>
        <v>0</v>
      </c>
      <c r="BF307" s="219">
        <f>IF(N307="snížená",J307,0)</f>
        <v>0</v>
      </c>
      <c r="BG307" s="219">
        <f>IF(N307="zákl. přenesená",J307,0)</f>
        <v>0</v>
      </c>
      <c r="BH307" s="219">
        <f>IF(N307="sníž. přenesená",J307,0)</f>
        <v>0</v>
      </c>
      <c r="BI307" s="219">
        <f>IF(N307="nulová",J307,0)</f>
        <v>0</v>
      </c>
      <c r="BJ307" s="19" t="s">
        <v>80</v>
      </c>
      <c r="BK307" s="219">
        <f>ROUND(I307*H307,2)</f>
        <v>0</v>
      </c>
      <c r="BL307" s="19" t="s">
        <v>260</v>
      </c>
      <c r="BM307" s="218" t="s">
        <v>461</v>
      </c>
    </row>
    <row r="308" spans="1:47" s="2" customFormat="1" ht="12">
      <c r="A308" s="40"/>
      <c r="B308" s="41"/>
      <c r="C308" s="42"/>
      <c r="D308" s="227" t="s">
        <v>223</v>
      </c>
      <c r="E308" s="42"/>
      <c r="F308" s="269" t="s">
        <v>462</v>
      </c>
      <c r="G308" s="42"/>
      <c r="H308" s="42"/>
      <c r="I308" s="222"/>
      <c r="J308" s="42"/>
      <c r="K308" s="42"/>
      <c r="L308" s="46"/>
      <c r="M308" s="223"/>
      <c r="N308" s="224"/>
      <c r="O308" s="86"/>
      <c r="P308" s="86"/>
      <c r="Q308" s="86"/>
      <c r="R308" s="86"/>
      <c r="S308" s="86"/>
      <c r="T308" s="87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T308" s="19" t="s">
        <v>223</v>
      </c>
      <c r="AU308" s="19" t="s">
        <v>82</v>
      </c>
    </row>
    <row r="309" spans="1:65" s="2" customFormat="1" ht="16.5" customHeight="1">
      <c r="A309" s="40"/>
      <c r="B309" s="41"/>
      <c r="C309" s="270" t="s">
        <v>463</v>
      </c>
      <c r="D309" s="270" t="s">
        <v>249</v>
      </c>
      <c r="E309" s="271" t="s">
        <v>464</v>
      </c>
      <c r="F309" s="272" t="s">
        <v>465</v>
      </c>
      <c r="G309" s="273" t="s">
        <v>239</v>
      </c>
      <c r="H309" s="274">
        <v>1</v>
      </c>
      <c r="I309" s="275"/>
      <c r="J309" s="276">
        <f>ROUND(I309*H309,2)</f>
        <v>0</v>
      </c>
      <c r="K309" s="272" t="s">
        <v>155</v>
      </c>
      <c r="L309" s="277"/>
      <c r="M309" s="278" t="s">
        <v>19</v>
      </c>
      <c r="N309" s="279" t="s">
        <v>43</v>
      </c>
      <c r="O309" s="86"/>
      <c r="P309" s="216">
        <f>O309*H309</f>
        <v>0</v>
      </c>
      <c r="Q309" s="216">
        <v>0.0145</v>
      </c>
      <c r="R309" s="216">
        <f>Q309*H309</f>
        <v>0.0145</v>
      </c>
      <c r="S309" s="216">
        <v>0</v>
      </c>
      <c r="T309" s="217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18" t="s">
        <v>362</v>
      </c>
      <c r="AT309" s="218" t="s">
        <v>249</v>
      </c>
      <c r="AU309" s="218" t="s">
        <v>82</v>
      </c>
      <c r="AY309" s="19" t="s">
        <v>149</v>
      </c>
      <c r="BE309" s="219">
        <f>IF(N309="základní",J309,0)</f>
        <v>0</v>
      </c>
      <c r="BF309" s="219">
        <f>IF(N309="snížená",J309,0)</f>
        <v>0</v>
      </c>
      <c r="BG309" s="219">
        <f>IF(N309="zákl. přenesená",J309,0)</f>
        <v>0</v>
      </c>
      <c r="BH309" s="219">
        <f>IF(N309="sníž. přenesená",J309,0)</f>
        <v>0</v>
      </c>
      <c r="BI309" s="219">
        <f>IF(N309="nulová",J309,0)</f>
        <v>0</v>
      </c>
      <c r="BJ309" s="19" t="s">
        <v>80</v>
      </c>
      <c r="BK309" s="219">
        <f>ROUND(I309*H309,2)</f>
        <v>0</v>
      </c>
      <c r="BL309" s="19" t="s">
        <v>260</v>
      </c>
      <c r="BM309" s="218" t="s">
        <v>466</v>
      </c>
    </row>
    <row r="310" spans="1:47" s="2" customFormat="1" ht="12">
      <c r="A310" s="40"/>
      <c r="B310" s="41"/>
      <c r="C310" s="42"/>
      <c r="D310" s="227" t="s">
        <v>223</v>
      </c>
      <c r="E310" s="42"/>
      <c r="F310" s="269" t="s">
        <v>467</v>
      </c>
      <c r="G310" s="42"/>
      <c r="H310" s="42"/>
      <c r="I310" s="222"/>
      <c r="J310" s="42"/>
      <c r="K310" s="42"/>
      <c r="L310" s="46"/>
      <c r="M310" s="223"/>
      <c r="N310" s="224"/>
      <c r="O310" s="86"/>
      <c r="P310" s="86"/>
      <c r="Q310" s="86"/>
      <c r="R310" s="86"/>
      <c r="S310" s="86"/>
      <c r="T310" s="87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T310" s="19" t="s">
        <v>223</v>
      </c>
      <c r="AU310" s="19" t="s">
        <v>82</v>
      </c>
    </row>
    <row r="311" spans="1:65" s="2" customFormat="1" ht="16.5" customHeight="1">
      <c r="A311" s="40"/>
      <c r="B311" s="41"/>
      <c r="C311" s="270" t="s">
        <v>468</v>
      </c>
      <c r="D311" s="270" t="s">
        <v>249</v>
      </c>
      <c r="E311" s="271" t="s">
        <v>469</v>
      </c>
      <c r="F311" s="272" t="s">
        <v>470</v>
      </c>
      <c r="G311" s="273" t="s">
        <v>239</v>
      </c>
      <c r="H311" s="274">
        <v>8</v>
      </c>
      <c r="I311" s="275"/>
      <c r="J311" s="276">
        <f>ROUND(I311*H311,2)</f>
        <v>0</v>
      </c>
      <c r="K311" s="272" t="s">
        <v>155</v>
      </c>
      <c r="L311" s="277"/>
      <c r="M311" s="278" t="s">
        <v>19</v>
      </c>
      <c r="N311" s="279" t="s">
        <v>43</v>
      </c>
      <c r="O311" s="86"/>
      <c r="P311" s="216">
        <f>O311*H311</f>
        <v>0</v>
      </c>
      <c r="Q311" s="216">
        <v>0.016</v>
      </c>
      <c r="R311" s="216">
        <f>Q311*H311</f>
        <v>0.128</v>
      </c>
      <c r="S311" s="216">
        <v>0</v>
      </c>
      <c r="T311" s="217">
        <f>S311*H311</f>
        <v>0</v>
      </c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R311" s="218" t="s">
        <v>362</v>
      </c>
      <c r="AT311" s="218" t="s">
        <v>249</v>
      </c>
      <c r="AU311" s="218" t="s">
        <v>82</v>
      </c>
      <c r="AY311" s="19" t="s">
        <v>149</v>
      </c>
      <c r="BE311" s="219">
        <f>IF(N311="základní",J311,0)</f>
        <v>0</v>
      </c>
      <c r="BF311" s="219">
        <f>IF(N311="snížená",J311,0)</f>
        <v>0</v>
      </c>
      <c r="BG311" s="219">
        <f>IF(N311="zákl. přenesená",J311,0)</f>
        <v>0</v>
      </c>
      <c r="BH311" s="219">
        <f>IF(N311="sníž. přenesená",J311,0)</f>
        <v>0</v>
      </c>
      <c r="BI311" s="219">
        <f>IF(N311="nulová",J311,0)</f>
        <v>0</v>
      </c>
      <c r="BJ311" s="19" t="s">
        <v>80</v>
      </c>
      <c r="BK311" s="219">
        <f>ROUND(I311*H311,2)</f>
        <v>0</v>
      </c>
      <c r="BL311" s="19" t="s">
        <v>260</v>
      </c>
      <c r="BM311" s="218" t="s">
        <v>471</v>
      </c>
    </row>
    <row r="312" spans="1:47" s="2" customFormat="1" ht="12">
      <c r="A312" s="40"/>
      <c r="B312" s="41"/>
      <c r="C312" s="42"/>
      <c r="D312" s="227" t="s">
        <v>223</v>
      </c>
      <c r="E312" s="42"/>
      <c r="F312" s="269" t="s">
        <v>472</v>
      </c>
      <c r="G312" s="42"/>
      <c r="H312" s="42"/>
      <c r="I312" s="222"/>
      <c r="J312" s="42"/>
      <c r="K312" s="42"/>
      <c r="L312" s="46"/>
      <c r="M312" s="223"/>
      <c r="N312" s="224"/>
      <c r="O312" s="86"/>
      <c r="P312" s="86"/>
      <c r="Q312" s="86"/>
      <c r="R312" s="86"/>
      <c r="S312" s="86"/>
      <c r="T312" s="87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T312" s="19" t="s">
        <v>223</v>
      </c>
      <c r="AU312" s="19" t="s">
        <v>82</v>
      </c>
    </row>
    <row r="313" spans="1:65" s="2" customFormat="1" ht="16.5" customHeight="1">
      <c r="A313" s="40"/>
      <c r="B313" s="41"/>
      <c r="C313" s="270" t="s">
        <v>473</v>
      </c>
      <c r="D313" s="270" t="s">
        <v>249</v>
      </c>
      <c r="E313" s="271" t="s">
        <v>474</v>
      </c>
      <c r="F313" s="272" t="s">
        <v>475</v>
      </c>
      <c r="G313" s="273" t="s">
        <v>239</v>
      </c>
      <c r="H313" s="274">
        <v>1</v>
      </c>
      <c r="I313" s="275"/>
      <c r="J313" s="276">
        <f>ROUND(I313*H313,2)</f>
        <v>0</v>
      </c>
      <c r="K313" s="272" t="s">
        <v>155</v>
      </c>
      <c r="L313" s="277"/>
      <c r="M313" s="278" t="s">
        <v>19</v>
      </c>
      <c r="N313" s="279" t="s">
        <v>43</v>
      </c>
      <c r="O313" s="86"/>
      <c r="P313" s="216">
        <f>O313*H313</f>
        <v>0</v>
      </c>
      <c r="Q313" s="216">
        <v>0.02</v>
      </c>
      <c r="R313" s="216">
        <f>Q313*H313</f>
        <v>0.02</v>
      </c>
      <c r="S313" s="216">
        <v>0</v>
      </c>
      <c r="T313" s="217">
        <f>S313*H313</f>
        <v>0</v>
      </c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R313" s="218" t="s">
        <v>362</v>
      </c>
      <c r="AT313" s="218" t="s">
        <v>249</v>
      </c>
      <c r="AU313" s="218" t="s">
        <v>82</v>
      </c>
      <c r="AY313" s="19" t="s">
        <v>149</v>
      </c>
      <c r="BE313" s="219">
        <f>IF(N313="základní",J313,0)</f>
        <v>0</v>
      </c>
      <c r="BF313" s="219">
        <f>IF(N313="snížená",J313,0)</f>
        <v>0</v>
      </c>
      <c r="BG313" s="219">
        <f>IF(N313="zákl. přenesená",J313,0)</f>
        <v>0</v>
      </c>
      <c r="BH313" s="219">
        <f>IF(N313="sníž. přenesená",J313,0)</f>
        <v>0</v>
      </c>
      <c r="BI313" s="219">
        <f>IF(N313="nulová",J313,0)</f>
        <v>0</v>
      </c>
      <c r="BJ313" s="19" t="s">
        <v>80</v>
      </c>
      <c r="BK313" s="219">
        <f>ROUND(I313*H313,2)</f>
        <v>0</v>
      </c>
      <c r="BL313" s="19" t="s">
        <v>260</v>
      </c>
      <c r="BM313" s="218" t="s">
        <v>476</v>
      </c>
    </row>
    <row r="314" spans="1:47" s="2" customFormat="1" ht="12">
      <c r="A314" s="40"/>
      <c r="B314" s="41"/>
      <c r="C314" s="42"/>
      <c r="D314" s="227" t="s">
        <v>223</v>
      </c>
      <c r="E314" s="42"/>
      <c r="F314" s="269" t="s">
        <v>477</v>
      </c>
      <c r="G314" s="42"/>
      <c r="H314" s="42"/>
      <c r="I314" s="222"/>
      <c r="J314" s="42"/>
      <c r="K314" s="42"/>
      <c r="L314" s="46"/>
      <c r="M314" s="223"/>
      <c r="N314" s="224"/>
      <c r="O314" s="86"/>
      <c r="P314" s="86"/>
      <c r="Q314" s="86"/>
      <c r="R314" s="86"/>
      <c r="S314" s="86"/>
      <c r="T314" s="87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T314" s="19" t="s">
        <v>223</v>
      </c>
      <c r="AU314" s="19" t="s">
        <v>82</v>
      </c>
    </row>
    <row r="315" spans="1:65" s="2" customFormat="1" ht="24.15" customHeight="1">
      <c r="A315" s="40"/>
      <c r="B315" s="41"/>
      <c r="C315" s="207" t="s">
        <v>478</v>
      </c>
      <c r="D315" s="207" t="s">
        <v>152</v>
      </c>
      <c r="E315" s="208" t="s">
        <v>479</v>
      </c>
      <c r="F315" s="209" t="s">
        <v>480</v>
      </c>
      <c r="G315" s="210" t="s">
        <v>239</v>
      </c>
      <c r="H315" s="211">
        <v>1</v>
      </c>
      <c r="I315" s="212"/>
      <c r="J315" s="213">
        <f>ROUND(I315*H315,2)</f>
        <v>0</v>
      </c>
      <c r="K315" s="209" t="s">
        <v>155</v>
      </c>
      <c r="L315" s="46"/>
      <c r="M315" s="214" t="s">
        <v>19</v>
      </c>
      <c r="N315" s="215" t="s">
        <v>43</v>
      </c>
      <c r="O315" s="86"/>
      <c r="P315" s="216">
        <f>O315*H315</f>
        <v>0</v>
      </c>
      <c r="Q315" s="216">
        <v>0</v>
      </c>
      <c r="R315" s="216">
        <f>Q315*H315</f>
        <v>0</v>
      </c>
      <c r="S315" s="216">
        <v>0</v>
      </c>
      <c r="T315" s="217">
        <f>S315*H315</f>
        <v>0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18" t="s">
        <v>260</v>
      </c>
      <c r="AT315" s="218" t="s">
        <v>152</v>
      </c>
      <c r="AU315" s="218" t="s">
        <v>82</v>
      </c>
      <c r="AY315" s="19" t="s">
        <v>149</v>
      </c>
      <c r="BE315" s="219">
        <f>IF(N315="základní",J315,0)</f>
        <v>0</v>
      </c>
      <c r="BF315" s="219">
        <f>IF(N315="snížená",J315,0)</f>
        <v>0</v>
      </c>
      <c r="BG315" s="219">
        <f>IF(N315="zákl. přenesená",J315,0)</f>
        <v>0</v>
      </c>
      <c r="BH315" s="219">
        <f>IF(N315="sníž. přenesená",J315,0)</f>
        <v>0</v>
      </c>
      <c r="BI315" s="219">
        <f>IF(N315="nulová",J315,0)</f>
        <v>0</v>
      </c>
      <c r="BJ315" s="19" t="s">
        <v>80</v>
      </c>
      <c r="BK315" s="219">
        <f>ROUND(I315*H315,2)</f>
        <v>0</v>
      </c>
      <c r="BL315" s="19" t="s">
        <v>260</v>
      </c>
      <c r="BM315" s="218" t="s">
        <v>481</v>
      </c>
    </row>
    <row r="316" spans="1:47" s="2" customFormat="1" ht="12">
      <c r="A316" s="40"/>
      <c r="B316" s="41"/>
      <c r="C316" s="42"/>
      <c r="D316" s="220" t="s">
        <v>158</v>
      </c>
      <c r="E316" s="42"/>
      <c r="F316" s="221" t="s">
        <v>482</v>
      </c>
      <c r="G316" s="42"/>
      <c r="H316" s="42"/>
      <c r="I316" s="222"/>
      <c r="J316" s="42"/>
      <c r="K316" s="42"/>
      <c r="L316" s="46"/>
      <c r="M316" s="223"/>
      <c r="N316" s="224"/>
      <c r="O316" s="86"/>
      <c r="P316" s="86"/>
      <c r="Q316" s="86"/>
      <c r="R316" s="86"/>
      <c r="S316" s="86"/>
      <c r="T316" s="87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T316" s="19" t="s">
        <v>158</v>
      </c>
      <c r="AU316" s="19" t="s">
        <v>82</v>
      </c>
    </row>
    <row r="317" spans="1:51" s="15" customFormat="1" ht="12">
      <c r="A317" s="15"/>
      <c r="B317" s="248"/>
      <c r="C317" s="249"/>
      <c r="D317" s="227" t="s">
        <v>160</v>
      </c>
      <c r="E317" s="250" t="s">
        <v>19</v>
      </c>
      <c r="F317" s="251" t="s">
        <v>242</v>
      </c>
      <c r="G317" s="249"/>
      <c r="H317" s="250" t="s">
        <v>19</v>
      </c>
      <c r="I317" s="252"/>
      <c r="J317" s="249"/>
      <c r="K317" s="249"/>
      <c r="L317" s="253"/>
      <c r="M317" s="254"/>
      <c r="N317" s="255"/>
      <c r="O317" s="255"/>
      <c r="P317" s="255"/>
      <c r="Q317" s="255"/>
      <c r="R317" s="255"/>
      <c r="S317" s="255"/>
      <c r="T317" s="256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T317" s="257" t="s">
        <v>160</v>
      </c>
      <c r="AU317" s="257" t="s">
        <v>82</v>
      </c>
      <c r="AV317" s="15" t="s">
        <v>80</v>
      </c>
      <c r="AW317" s="15" t="s">
        <v>33</v>
      </c>
      <c r="AX317" s="15" t="s">
        <v>72</v>
      </c>
      <c r="AY317" s="257" t="s">
        <v>149</v>
      </c>
    </row>
    <row r="318" spans="1:51" s="13" customFormat="1" ht="12">
      <c r="A318" s="13"/>
      <c r="B318" s="225"/>
      <c r="C318" s="226"/>
      <c r="D318" s="227" t="s">
        <v>160</v>
      </c>
      <c r="E318" s="228" t="s">
        <v>19</v>
      </c>
      <c r="F318" s="229" t="s">
        <v>265</v>
      </c>
      <c r="G318" s="226"/>
      <c r="H318" s="230">
        <v>1</v>
      </c>
      <c r="I318" s="231"/>
      <c r="J318" s="226"/>
      <c r="K318" s="226"/>
      <c r="L318" s="232"/>
      <c r="M318" s="233"/>
      <c r="N318" s="234"/>
      <c r="O318" s="234"/>
      <c r="P318" s="234"/>
      <c r="Q318" s="234"/>
      <c r="R318" s="234"/>
      <c r="S318" s="234"/>
      <c r="T318" s="235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6" t="s">
        <v>160</v>
      </c>
      <c r="AU318" s="236" t="s">
        <v>82</v>
      </c>
      <c r="AV318" s="13" t="s">
        <v>82</v>
      </c>
      <c r="AW318" s="13" t="s">
        <v>33</v>
      </c>
      <c r="AX318" s="13" t="s">
        <v>80</v>
      </c>
      <c r="AY318" s="236" t="s">
        <v>149</v>
      </c>
    </row>
    <row r="319" spans="1:65" s="2" customFormat="1" ht="16.5" customHeight="1">
      <c r="A319" s="40"/>
      <c r="B319" s="41"/>
      <c r="C319" s="270" t="s">
        <v>483</v>
      </c>
      <c r="D319" s="270" t="s">
        <v>249</v>
      </c>
      <c r="E319" s="271" t="s">
        <v>484</v>
      </c>
      <c r="F319" s="272" t="s">
        <v>485</v>
      </c>
      <c r="G319" s="273" t="s">
        <v>239</v>
      </c>
      <c r="H319" s="274">
        <v>1</v>
      </c>
      <c r="I319" s="275"/>
      <c r="J319" s="276">
        <f>ROUND(I319*H319,2)</f>
        <v>0</v>
      </c>
      <c r="K319" s="272" t="s">
        <v>155</v>
      </c>
      <c r="L319" s="277"/>
      <c r="M319" s="278" t="s">
        <v>19</v>
      </c>
      <c r="N319" s="279" t="s">
        <v>43</v>
      </c>
      <c r="O319" s="86"/>
      <c r="P319" s="216">
        <f>O319*H319</f>
        <v>0</v>
      </c>
      <c r="Q319" s="216">
        <v>0.051</v>
      </c>
      <c r="R319" s="216">
        <f>Q319*H319</f>
        <v>0.051</v>
      </c>
      <c r="S319" s="216">
        <v>0</v>
      </c>
      <c r="T319" s="217">
        <f>S319*H319</f>
        <v>0</v>
      </c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R319" s="218" t="s">
        <v>362</v>
      </c>
      <c r="AT319" s="218" t="s">
        <v>249</v>
      </c>
      <c r="AU319" s="218" t="s">
        <v>82</v>
      </c>
      <c r="AY319" s="19" t="s">
        <v>149</v>
      </c>
      <c r="BE319" s="219">
        <f>IF(N319="základní",J319,0)</f>
        <v>0</v>
      </c>
      <c r="BF319" s="219">
        <f>IF(N319="snížená",J319,0)</f>
        <v>0</v>
      </c>
      <c r="BG319" s="219">
        <f>IF(N319="zákl. přenesená",J319,0)</f>
        <v>0</v>
      </c>
      <c r="BH319" s="219">
        <f>IF(N319="sníž. přenesená",J319,0)</f>
        <v>0</v>
      </c>
      <c r="BI319" s="219">
        <f>IF(N319="nulová",J319,0)</f>
        <v>0</v>
      </c>
      <c r="BJ319" s="19" t="s">
        <v>80</v>
      </c>
      <c r="BK319" s="219">
        <f>ROUND(I319*H319,2)</f>
        <v>0</v>
      </c>
      <c r="BL319" s="19" t="s">
        <v>260</v>
      </c>
      <c r="BM319" s="218" t="s">
        <v>486</v>
      </c>
    </row>
    <row r="320" spans="1:47" s="2" customFormat="1" ht="12">
      <c r="A320" s="40"/>
      <c r="B320" s="41"/>
      <c r="C320" s="42"/>
      <c r="D320" s="227" t="s">
        <v>223</v>
      </c>
      <c r="E320" s="42"/>
      <c r="F320" s="269" t="s">
        <v>487</v>
      </c>
      <c r="G320" s="42"/>
      <c r="H320" s="42"/>
      <c r="I320" s="222"/>
      <c r="J320" s="42"/>
      <c r="K320" s="42"/>
      <c r="L320" s="46"/>
      <c r="M320" s="223"/>
      <c r="N320" s="224"/>
      <c r="O320" s="86"/>
      <c r="P320" s="86"/>
      <c r="Q320" s="86"/>
      <c r="R320" s="86"/>
      <c r="S320" s="86"/>
      <c r="T320" s="87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T320" s="19" t="s">
        <v>223</v>
      </c>
      <c r="AU320" s="19" t="s">
        <v>82</v>
      </c>
    </row>
    <row r="321" spans="1:65" s="2" customFormat="1" ht="16.5" customHeight="1">
      <c r="A321" s="40"/>
      <c r="B321" s="41"/>
      <c r="C321" s="207" t="s">
        <v>488</v>
      </c>
      <c r="D321" s="207" t="s">
        <v>152</v>
      </c>
      <c r="E321" s="208" t="s">
        <v>489</v>
      </c>
      <c r="F321" s="209" t="s">
        <v>490</v>
      </c>
      <c r="G321" s="210" t="s">
        <v>239</v>
      </c>
      <c r="H321" s="211">
        <v>12</v>
      </c>
      <c r="I321" s="212"/>
      <c r="J321" s="213">
        <f>ROUND(I321*H321,2)</f>
        <v>0</v>
      </c>
      <c r="K321" s="209" t="s">
        <v>155</v>
      </c>
      <c r="L321" s="46"/>
      <c r="M321" s="214" t="s">
        <v>19</v>
      </c>
      <c r="N321" s="215" t="s">
        <v>43</v>
      </c>
      <c r="O321" s="86"/>
      <c r="P321" s="216">
        <f>O321*H321</f>
        <v>0</v>
      </c>
      <c r="Q321" s="216">
        <v>0</v>
      </c>
      <c r="R321" s="216">
        <f>Q321*H321</f>
        <v>0</v>
      </c>
      <c r="S321" s="216">
        <v>0</v>
      </c>
      <c r="T321" s="217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18" t="s">
        <v>260</v>
      </c>
      <c r="AT321" s="218" t="s">
        <v>152</v>
      </c>
      <c r="AU321" s="218" t="s">
        <v>82</v>
      </c>
      <c r="AY321" s="19" t="s">
        <v>149</v>
      </c>
      <c r="BE321" s="219">
        <f>IF(N321="základní",J321,0)</f>
        <v>0</v>
      </c>
      <c r="BF321" s="219">
        <f>IF(N321="snížená",J321,0)</f>
        <v>0</v>
      </c>
      <c r="BG321" s="219">
        <f>IF(N321="zákl. přenesená",J321,0)</f>
        <v>0</v>
      </c>
      <c r="BH321" s="219">
        <f>IF(N321="sníž. přenesená",J321,0)</f>
        <v>0</v>
      </c>
      <c r="BI321" s="219">
        <f>IF(N321="nulová",J321,0)</f>
        <v>0</v>
      </c>
      <c r="BJ321" s="19" t="s">
        <v>80</v>
      </c>
      <c r="BK321" s="219">
        <f>ROUND(I321*H321,2)</f>
        <v>0</v>
      </c>
      <c r="BL321" s="19" t="s">
        <v>260</v>
      </c>
      <c r="BM321" s="218" t="s">
        <v>491</v>
      </c>
    </row>
    <row r="322" spans="1:47" s="2" customFormat="1" ht="12">
      <c r="A322" s="40"/>
      <c r="B322" s="41"/>
      <c r="C322" s="42"/>
      <c r="D322" s="220" t="s">
        <v>158</v>
      </c>
      <c r="E322" s="42"/>
      <c r="F322" s="221" t="s">
        <v>492</v>
      </c>
      <c r="G322" s="42"/>
      <c r="H322" s="42"/>
      <c r="I322" s="222"/>
      <c r="J322" s="42"/>
      <c r="K322" s="42"/>
      <c r="L322" s="46"/>
      <c r="M322" s="223"/>
      <c r="N322" s="224"/>
      <c r="O322" s="86"/>
      <c r="P322" s="86"/>
      <c r="Q322" s="86"/>
      <c r="R322" s="86"/>
      <c r="S322" s="86"/>
      <c r="T322" s="87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T322" s="19" t="s">
        <v>158</v>
      </c>
      <c r="AU322" s="19" t="s">
        <v>82</v>
      </c>
    </row>
    <row r="323" spans="1:65" s="2" customFormat="1" ht="16.5" customHeight="1">
      <c r="A323" s="40"/>
      <c r="B323" s="41"/>
      <c r="C323" s="270" t="s">
        <v>493</v>
      </c>
      <c r="D323" s="270" t="s">
        <v>249</v>
      </c>
      <c r="E323" s="271" t="s">
        <v>494</v>
      </c>
      <c r="F323" s="272" t="s">
        <v>495</v>
      </c>
      <c r="G323" s="273" t="s">
        <v>239</v>
      </c>
      <c r="H323" s="274">
        <v>12</v>
      </c>
      <c r="I323" s="275"/>
      <c r="J323" s="276">
        <f>ROUND(I323*H323,2)</f>
        <v>0</v>
      </c>
      <c r="K323" s="272" t="s">
        <v>155</v>
      </c>
      <c r="L323" s="277"/>
      <c r="M323" s="278" t="s">
        <v>19</v>
      </c>
      <c r="N323" s="279" t="s">
        <v>43</v>
      </c>
      <c r="O323" s="86"/>
      <c r="P323" s="216">
        <f>O323*H323</f>
        <v>0</v>
      </c>
      <c r="Q323" s="216">
        <v>0.00015</v>
      </c>
      <c r="R323" s="216">
        <f>Q323*H323</f>
        <v>0.0018</v>
      </c>
      <c r="S323" s="216">
        <v>0</v>
      </c>
      <c r="T323" s="217">
        <f>S323*H323</f>
        <v>0</v>
      </c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R323" s="218" t="s">
        <v>362</v>
      </c>
      <c r="AT323" s="218" t="s">
        <v>249</v>
      </c>
      <c r="AU323" s="218" t="s">
        <v>82</v>
      </c>
      <c r="AY323" s="19" t="s">
        <v>149</v>
      </c>
      <c r="BE323" s="219">
        <f>IF(N323="základní",J323,0)</f>
        <v>0</v>
      </c>
      <c r="BF323" s="219">
        <f>IF(N323="snížená",J323,0)</f>
        <v>0</v>
      </c>
      <c r="BG323" s="219">
        <f>IF(N323="zákl. přenesená",J323,0)</f>
        <v>0</v>
      </c>
      <c r="BH323" s="219">
        <f>IF(N323="sníž. přenesená",J323,0)</f>
        <v>0</v>
      </c>
      <c r="BI323" s="219">
        <f>IF(N323="nulová",J323,0)</f>
        <v>0</v>
      </c>
      <c r="BJ323" s="19" t="s">
        <v>80</v>
      </c>
      <c r="BK323" s="219">
        <f>ROUND(I323*H323,2)</f>
        <v>0</v>
      </c>
      <c r="BL323" s="19" t="s">
        <v>260</v>
      </c>
      <c r="BM323" s="218" t="s">
        <v>496</v>
      </c>
    </row>
    <row r="324" spans="1:65" s="2" customFormat="1" ht="16.5" customHeight="1">
      <c r="A324" s="40"/>
      <c r="B324" s="41"/>
      <c r="C324" s="207" t="s">
        <v>497</v>
      </c>
      <c r="D324" s="207" t="s">
        <v>152</v>
      </c>
      <c r="E324" s="208" t="s">
        <v>498</v>
      </c>
      <c r="F324" s="209" t="s">
        <v>499</v>
      </c>
      <c r="G324" s="210" t="s">
        <v>239</v>
      </c>
      <c r="H324" s="211">
        <v>12</v>
      </c>
      <c r="I324" s="212"/>
      <c r="J324" s="213">
        <f>ROUND(I324*H324,2)</f>
        <v>0</v>
      </c>
      <c r="K324" s="209" t="s">
        <v>155</v>
      </c>
      <c r="L324" s="46"/>
      <c r="M324" s="214" t="s">
        <v>19</v>
      </c>
      <c r="N324" s="215" t="s">
        <v>43</v>
      </c>
      <c r="O324" s="86"/>
      <c r="P324" s="216">
        <f>O324*H324</f>
        <v>0</v>
      </c>
      <c r="Q324" s="216">
        <v>0</v>
      </c>
      <c r="R324" s="216">
        <f>Q324*H324</f>
        <v>0</v>
      </c>
      <c r="S324" s="216">
        <v>0</v>
      </c>
      <c r="T324" s="217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18" t="s">
        <v>260</v>
      </c>
      <c r="AT324" s="218" t="s">
        <v>152</v>
      </c>
      <c r="AU324" s="218" t="s">
        <v>82</v>
      </c>
      <c r="AY324" s="19" t="s">
        <v>149</v>
      </c>
      <c r="BE324" s="219">
        <f>IF(N324="základní",J324,0)</f>
        <v>0</v>
      </c>
      <c r="BF324" s="219">
        <f>IF(N324="snížená",J324,0)</f>
        <v>0</v>
      </c>
      <c r="BG324" s="219">
        <f>IF(N324="zákl. přenesená",J324,0)</f>
        <v>0</v>
      </c>
      <c r="BH324" s="219">
        <f>IF(N324="sníž. přenesená",J324,0)</f>
        <v>0</v>
      </c>
      <c r="BI324" s="219">
        <f>IF(N324="nulová",J324,0)</f>
        <v>0</v>
      </c>
      <c r="BJ324" s="19" t="s">
        <v>80</v>
      </c>
      <c r="BK324" s="219">
        <f>ROUND(I324*H324,2)</f>
        <v>0</v>
      </c>
      <c r="BL324" s="19" t="s">
        <v>260</v>
      </c>
      <c r="BM324" s="218" t="s">
        <v>500</v>
      </c>
    </row>
    <row r="325" spans="1:47" s="2" customFormat="1" ht="12">
      <c r="A325" s="40"/>
      <c r="B325" s="41"/>
      <c r="C325" s="42"/>
      <c r="D325" s="220" t="s">
        <v>158</v>
      </c>
      <c r="E325" s="42"/>
      <c r="F325" s="221" t="s">
        <v>501</v>
      </c>
      <c r="G325" s="42"/>
      <c r="H325" s="42"/>
      <c r="I325" s="222"/>
      <c r="J325" s="42"/>
      <c r="K325" s="42"/>
      <c r="L325" s="46"/>
      <c r="M325" s="223"/>
      <c r="N325" s="224"/>
      <c r="O325" s="86"/>
      <c r="P325" s="86"/>
      <c r="Q325" s="86"/>
      <c r="R325" s="86"/>
      <c r="S325" s="86"/>
      <c r="T325" s="87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T325" s="19" t="s">
        <v>158</v>
      </c>
      <c r="AU325" s="19" t="s">
        <v>82</v>
      </c>
    </row>
    <row r="326" spans="1:65" s="2" customFormat="1" ht="16.5" customHeight="1">
      <c r="A326" s="40"/>
      <c r="B326" s="41"/>
      <c r="C326" s="270" t="s">
        <v>502</v>
      </c>
      <c r="D326" s="270" t="s">
        <v>249</v>
      </c>
      <c r="E326" s="271" t="s">
        <v>503</v>
      </c>
      <c r="F326" s="272" t="s">
        <v>504</v>
      </c>
      <c r="G326" s="273" t="s">
        <v>239</v>
      </c>
      <c r="H326" s="274">
        <v>11</v>
      </c>
      <c r="I326" s="275"/>
      <c r="J326" s="276">
        <f>ROUND(I326*H326,2)</f>
        <v>0</v>
      </c>
      <c r="K326" s="272" t="s">
        <v>155</v>
      </c>
      <c r="L326" s="277"/>
      <c r="M326" s="278" t="s">
        <v>19</v>
      </c>
      <c r="N326" s="279" t="s">
        <v>43</v>
      </c>
      <c r="O326" s="86"/>
      <c r="P326" s="216">
        <f>O326*H326</f>
        <v>0</v>
      </c>
      <c r="Q326" s="216">
        <v>0.0022</v>
      </c>
      <c r="R326" s="216">
        <f>Q326*H326</f>
        <v>0.024200000000000003</v>
      </c>
      <c r="S326" s="216">
        <v>0</v>
      </c>
      <c r="T326" s="217">
        <f>S326*H326</f>
        <v>0</v>
      </c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R326" s="218" t="s">
        <v>362</v>
      </c>
      <c r="AT326" s="218" t="s">
        <v>249</v>
      </c>
      <c r="AU326" s="218" t="s">
        <v>82</v>
      </c>
      <c r="AY326" s="19" t="s">
        <v>149</v>
      </c>
      <c r="BE326" s="219">
        <f>IF(N326="základní",J326,0)</f>
        <v>0</v>
      </c>
      <c r="BF326" s="219">
        <f>IF(N326="snížená",J326,0)</f>
        <v>0</v>
      </c>
      <c r="BG326" s="219">
        <f>IF(N326="zákl. přenesená",J326,0)</f>
        <v>0</v>
      </c>
      <c r="BH326" s="219">
        <f>IF(N326="sníž. přenesená",J326,0)</f>
        <v>0</v>
      </c>
      <c r="BI326" s="219">
        <f>IF(N326="nulová",J326,0)</f>
        <v>0</v>
      </c>
      <c r="BJ326" s="19" t="s">
        <v>80</v>
      </c>
      <c r="BK326" s="219">
        <f>ROUND(I326*H326,2)</f>
        <v>0</v>
      </c>
      <c r="BL326" s="19" t="s">
        <v>260</v>
      </c>
      <c r="BM326" s="218" t="s">
        <v>505</v>
      </c>
    </row>
    <row r="327" spans="1:65" s="2" customFormat="1" ht="16.5" customHeight="1">
      <c r="A327" s="40"/>
      <c r="B327" s="41"/>
      <c r="C327" s="270" t="s">
        <v>506</v>
      </c>
      <c r="D327" s="270" t="s">
        <v>249</v>
      </c>
      <c r="E327" s="271" t="s">
        <v>507</v>
      </c>
      <c r="F327" s="272" t="s">
        <v>508</v>
      </c>
      <c r="G327" s="273" t="s">
        <v>239</v>
      </c>
      <c r="H327" s="274">
        <v>1</v>
      </c>
      <c r="I327" s="275"/>
      <c r="J327" s="276">
        <f>ROUND(I327*H327,2)</f>
        <v>0</v>
      </c>
      <c r="K327" s="272" t="s">
        <v>19</v>
      </c>
      <c r="L327" s="277"/>
      <c r="M327" s="278" t="s">
        <v>19</v>
      </c>
      <c r="N327" s="279" t="s">
        <v>43</v>
      </c>
      <c r="O327" s="86"/>
      <c r="P327" s="216">
        <f>O327*H327</f>
        <v>0</v>
      </c>
      <c r="Q327" s="216">
        <v>0.0022</v>
      </c>
      <c r="R327" s="216">
        <f>Q327*H327</f>
        <v>0.0022</v>
      </c>
      <c r="S327" s="216">
        <v>0</v>
      </c>
      <c r="T327" s="217">
        <f>S327*H327</f>
        <v>0</v>
      </c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R327" s="218" t="s">
        <v>362</v>
      </c>
      <c r="AT327" s="218" t="s">
        <v>249</v>
      </c>
      <c r="AU327" s="218" t="s">
        <v>82</v>
      </c>
      <c r="AY327" s="19" t="s">
        <v>149</v>
      </c>
      <c r="BE327" s="219">
        <f>IF(N327="základní",J327,0)</f>
        <v>0</v>
      </c>
      <c r="BF327" s="219">
        <f>IF(N327="snížená",J327,0)</f>
        <v>0</v>
      </c>
      <c r="BG327" s="219">
        <f>IF(N327="zákl. přenesená",J327,0)</f>
        <v>0</v>
      </c>
      <c r="BH327" s="219">
        <f>IF(N327="sníž. přenesená",J327,0)</f>
        <v>0</v>
      </c>
      <c r="BI327" s="219">
        <f>IF(N327="nulová",J327,0)</f>
        <v>0</v>
      </c>
      <c r="BJ327" s="19" t="s">
        <v>80</v>
      </c>
      <c r="BK327" s="219">
        <f>ROUND(I327*H327,2)</f>
        <v>0</v>
      </c>
      <c r="BL327" s="19" t="s">
        <v>260</v>
      </c>
      <c r="BM327" s="218" t="s">
        <v>509</v>
      </c>
    </row>
    <row r="328" spans="1:65" s="2" customFormat="1" ht="24.15" customHeight="1">
      <c r="A328" s="40"/>
      <c r="B328" s="41"/>
      <c r="C328" s="207" t="s">
        <v>510</v>
      </c>
      <c r="D328" s="207" t="s">
        <v>152</v>
      </c>
      <c r="E328" s="208" t="s">
        <v>511</v>
      </c>
      <c r="F328" s="209" t="s">
        <v>512</v>
      </c>
      <c r="G328" s="210" t="s">
        <v>213</v>
      </c>
      <c r="H328" s="211">
        <v>1.916</v>
      </c>
      <c r="I328" s="212"/>
      <c r="J328" s="213">
        <f>ROUND(I328*H328,2)</f>
        <v>0</v>
      </c>
      <c r="K328" s="209" t="s">
        <v>155</v>
      </c>
      <c r="L328" s="46"/>
      <c r="M328" s="214" t="s">
        <v>19</v>
      </c>
      <c r="N328" s="215" t="s">
        <v>43</v>
      </c>
      <c r="O328" s="86"/>
      <c r="P328" s="216">
        <f>O328*H328</f>
        <v>0</v>
      </c>
      <c r="Q328" s="216">
        <v>0</v>
      </c>
      <c r="R328" s="216">
        <f>Q328*H328</f>
        <v>0</v>
      </c>
      <c r="S328" s="216">
        <v>0</v>
      </c>
      <c r="T328" s="217">
        <f>S328*H328</f>
        <v>0</v>
      </c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R328" s="218" t="s">
        <v>260</v>
      </c>
      <c r="AT328" s="218" t="s">
        <v>152</v>
      </c>
      <c r="AU328" s="218" t="s">
        <v>82</v>
      </c>
      <c r="AY328" s="19" t="s">
        <v>149</v>
      </c>
      <c r="BE328" s="219">
        <f>IF(N328="základní",J328,0)</f>
        <v>0</v>
      </c>
      <c r="BF328" s="219">
        <f>IF(N328="snížená",J328,0)</f>
        <v>0</v>
      </c>
      <c r="BG328" s="219">
        <f>IF(N328="zákl. přenesená",J328,0)</f>
        <v>0</v>
      </c>
      <c r="BH328" s="219">
        <f>IF(N328="sníž. přenesená",J328,0)</f>
        <v>0</v>
      </c>
      <c r="BI328" s="219">
        <f>IF(N328="nulová",J328,0)</f>
        <v>0</v>
      </c>
      <c r="BJ328" s="19" t="s">
        <v>80</v>
      </c>
      <c r="BK328" s="219">
        <f>ROUND(I328*H328,2)</f>
        <v>0</v>
      </c>
      <c r="BL328" s="19" t="s">
        <v>260</v>
      </c>
      <c r="BM328" s="218" t="s">
        <v>513</v>
      </c>
    </row>
    <row r="329" spans="1:47" s="2" customFormat="1" ht="12">
      <c r="A329" s="40"/>
      <c r="B329" s="41"/>
      <c r="C329" s="42"/>
      <c r="D329" s="220" t="s">
        <v>158</v>
      </c>
      <c r="E329" s="42"/>
      <c r="F329" s="221" t="s">
        <v>514</v>
      </c>
      <c r="G329" s="42"/>
      <c r="H329" s="42"/>
      <c r="I329" s="222"/>
      <c r="J329" s="42"/>
      <c r="K329" s="42"/>
      <c r="L329" s="46"/>
      <c r="M329" s="223"/>
      <c r="N329" s="224"/>
      <c r="O329" s="86"/>
      <c r="P329" s="86"/>
      <c r="Q329" s="86"/>
      <c r="R329" s="86"/>
      <c r="S329" s="86"/>
      <c r="T329" s="87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T329" s="19" t="s">
        <v>158</v>
      </c>
      <c r="AU329" s="19" t="s">
        <v>82</v>
      </c>
    </row>
    <row r="330" spans="1:65" s="2" customFormat="1" ht="24.15" customHeight="1">
      <c r="A330" s="40"/>
      <c r="B330" s="41"/>
      <c r="C330" s="207" t="s">
        <v>515</v>
      </c>
      <c r="D330" s="207" t="s">
        <v>152</v>
      </c>
      <c r="E330" s="208" t="s">
        <v>516</v>
      </c>
      <c r="F330" s="209" t="s">
        <v>517</v>
      </c>
      <c r="G330" s="210" t="s">
        <v>213</v>
      </c>
      <c r="H330" s="211">
        <v>1.916</v>
      </c>
      <c r="I330" s="212"/>
      <c r="J330" s="213">
        <f>ROUND(I330*H330,2)</f>
        <v>0</v>
      </c>
      <c r="K330" s="209" t="s">
        <v>155</v>
      </c>
      <c r="L330" s="46"/>
      <c r="M330" s="214" t="s">
        <v>19</v>
      </c>
      <c r="N330" s="215" t="s">
        <v>43</v>
      </c>
      <c r="O330" s="86"/>
      <c r="P330" s="216">
        <f>O330*H330</f>
        <v>0</v>
      </c>
      <c r="Q330" s="216">
        <v>0</v>
      </c>
      <c r="R330" s="216">
        <f>Q330*H330</f>
        <v>0</v>
      </c>
      <c r="S330" s="216">
        <v>0</v>
      </c>
      <c r="T330" s="217">
        <f>S330*H330</f>
        <v>0</v>
      </c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R330" s="218" t="s">
        <v>260</v>
      </c>
      <c r="AT330" s="218" t="s">
        <v>152</v>
      </c>
      <c r="AU330" s="218" t="s">
        <v>82</v>
      </c>
      <c r="AY330" s="19" t="s">
        <v>149</v>
      </c>
      <c r="BE330" s="219">
        <f>IF(N330="základní",J330,0)</f>
        <v>0</v>
      </c>
      <c r="BF330" s="219">
        <f>IF(N330="snížená",J330,0)</f>
        <v>0</v>
      </c>
      <c r="BG330" s="219">
        <f>IF(N330="zákl. přenesená",J330,0)</f>
        <v>0</v>
      </c>
      <c r="BH330" s="219">
        <f>IF(N330="sníž. přenesená",J330,0)</f>
        <v>0</v>
      </c>
      <c r="BI330" s="219">
        <f>IF(N330="nulová",J330,0)</f>
        <v>0</v>
      </c>
      <c r="BJ330" s="19" t="s">
        <v>80</v>
      </c>
      <c r="BK330" s="219">
        <f>ROUND(I330*H330,2)</f>
        <v>0</v>
      </c>
      <c r="BL330" s="19" t="s">
        <v>260</v>
      </c>
      <c r="BM330" s="218" t="s">
        <v>518</v>
      </c>
    </row>
    <row r="331" spans="1:47" s="2" customFormat="1" ht="12">
      <c r="A331" s="40"/>
      <c r="B331" s="41"/>
      <c r="C331" s="42"/>
      <c r="D331" s="220" t="s">
        <v>158</v>
      </c>
      <c r="E331" s="42"/>
      <c r="F331" s="221" t="s">
        <v>519</v>
      </c>
      <c r="G331" s="42"/>
      <c r="H331" s="42"/>
      <c r="I331" s="222"/>
      <c r="J331" s="42"/>
      <c r="K331" s="42"/>
      <c r="L331" s="46"/>
      <c r="M331" s="223"/>
      <c r="N331" s="224"/>
      <c r="O331" s="86"/>
      <c r="P331" s="86"/>
      <c r="Q331" s="86"/>
      <c r="R331" s="86"/>
      <c r="S331" s="86"/>
      <c r="T331" s="87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T331" s="19" t="s">
        <v>158</v>
      </c>
      <c r="AU331" s="19" t="s">
        <v>82</v>
      </c>
    </row>
    <row r="332" spans="1:63" s="12" customFormat="1" ht="22.8" customHeight="1">
      <c r="A332" s="12"/>
      <c r="B332" s="191"/>
      <c r="C332" s="192"/>
      <c r="D332" s="193" t="s">
        <v>71</v>
      </c>
      <c r="E332" s="205" t="s">
        <v>520</v>
      </c>
      <c r="F332" s="205" t="s">
        <v>521</v>
      </c>
      <c r="G332" s="192"/>
      <c r="H332" s="192"/>
      <c r="I332" s="195"/>
      <c r="J332" s="206">
        <f>BK332</f>
        <v>0</v>
      </c>
      <c r="K332" s="192"/>
      <c r="L332" s="197"/>
      <c r="M332" s="198"/>
      <c r="N332" s="199"/>
      <c r="O332" s="199"/>
      <c r="P332" s="200">
        <f>SUM(P333:P346)</f>
        <v>0</v>
      </c>
      <c r="Q332" s="199"/>
      <c r="R332" s="200">
        <f>SUM(R333:R346)</f>
        <v>0.15475</v>
      </c>
      <c r="S332" s="199"/>
      <c r="T332" s="201">
        <f>SUM(T333:T346)</f>
        <v>0</v>
      </c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R332" s="202" t="s">
        <v>82</v>
      </c>
      <c r="AT332" s="203" t="s">
        <v>71</v>
      </c>
      <c r="AU332" s="203" t="s">
        <v>80</v>
      </c>
      <c r="AY332" s="202" t="s">
        <v>149</v>
      </c>
      <c r="BK332" s="204">
        <f>SUM(BK333:BK346)</f>
        <v>0</v>
      </c>
    </row>
    <row r="333" spans="1:65" s="2" customFormat="1" ht="24.15" customHeight="1">
      <c r="A333" s="40"/>
      <c r="B333" s="41"/>
      <c r="C333" s="207" t="s">
        <v>522</v>
      </c>
      <c r="D333" s="207" t="s">
        <v>152</v>
      </c>
      <c r="E333" s="208" t="s">
        <v>523</v>
      </c>
      <c r="F333" s="209" t="s">
        <v>524</v>
      </c>
      <c r="G333" s="210" t="s">
        <v>347</v>
      </c>
      <c r="H333" s="211">
        <v>1</v>
      </c>
      <c r="I333" s="212"/>
      <c r="J333" s="213">
        <f>ROUND(I333*H333,2)</f>
        <v>0</v>
      </c>
      <c r="K333" s="209" t="s">
        <v>19</v>
      </c>
      <c r="L333" s="46"/>
      <c r="M333" s="214" t="s">
        <v>19</v>
      </c>
      <c r="N333" s="215" t="s">
        <v>43</v>
      </c>
      <c r="O333" s="86"/>
      <c r="P333" s="216">
        <f>O333*H333</f>
        <v>0</v>
      </c>
      <c r="Q333" s="216">
        <v>0.035</v>
      </c>
      <c r="R333" s="216">
        <f>Q333*H333</f>
        <v>0.035</v>
      </c>
      <c r="S333" s="216">
        <v>0</v>
      </c>
      <c r="T333" s="217">
        <f>S333*H333</f>
        <v>0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18" t="s">
        <v>260</v>
      </c>
      <c r="AT333" s="218" t="s">
        <v>152</v>
      </c>
      <c r="AU333" s="218" t="s">
        <v>82</v>
      </c>
      <c r="AY333" s="19" t="s">
        <v>149</v>
      </c>
      <c r="BE333" s="219">
        <f>IF(N333="základní",J333,0)</f>
        <v>0</v>
      </c>
      <c r="BF333" s="219">
        <f>IF(N333="snížená",J333,0)</f>
        <v>0</v>
      </c>
      <c r="BG333" s="219">
        <f>IF(N333="zákl. přenesená",J333,0)</f>
        <v>0</v>
      </c>
      <c r="BH333" s="219">
        <f>IF(N333="sníž. přenesená",J333,0)</f>
        <v>0</v>
      </c>
      <c r="BI333" s="219">
        <f>IF(N333="nulová",J333,0)</f>
        <v>0</v>
      </c>
      <c r="BJ333" s="19" t="s">
        <v>80</v>
      </c>
      <c r="BK333" s="219">
        <f>ROUND(I333*H333,2)</f>
        <v>0</v>
      </c>
      <c r="BL333" s="19" t="s">
        <v>260</v>
      </c>
      <c r="BM333" s="218" t="s">
        <v>525</v>
      </c>
    </row>
    <row r="334" spans="1:47" s="2" customFormat="1" ht="12">
      <c r="A334" s="40"/>
      <c r="B334" s="41"/>
      <c r="C334" s="42"/>
      <c r="D334" s="227" t="s">
        <v>223</v>
      </c>
      <c r="E334" s="42"/>
      <c r="F334" s="269" t="s">
        <v>526</v>
      </c>
      <c r="G334" s="42"/>
      <c r="H334" s="42"/>
      <c r="I334" s="222"/>
      <c r="J334" s="42"/>
      <c r="K334" s="42"/>
      <c r="L334" s="46"/>
      <c r="M334" s="223"/>
      <c r="N334" s="224"/>
      <c r="O334" s="86"/>
      <c r="P334" s="86"/>
      <c r="Q334" s="86"/>
      <c r="R334" s="86"/>
      <c r="S334" s="86"/>
      <c r="T334" s="87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T334" s="19" t="s">
        <v>223</v>
      </c>
      <c r="AU334" s="19" t="s">
        <v>82</v>
      </c>
    </row>
    <row r="335" spans="1:65" s="2" customFormat="1" ht="24.15" customHeight="1">
      <c r="A335" s="40"/>
      <c r="B335" s="41"/>
      <c r="C335" s="207" t="s">
        <v>527</v>
      </c>
      <c r="D335" s="207" t="s">
        <v>152</v>
      </c>
      <c r="E335" s="208" t="s">
        <v>528</v>
      </c>
      <c r="F335" s="209" t="s">
        <v>529</v>
      </c>
      <c r="G335" s="210" t="s">
        <v>184</v>
      </c>
      <c r="H335" s="211">
        <v>9.465</v>
      </c>
      <c r="I335" s="212"/>
      <c r="J335" s="213">
        <f>ROUND(I335*H335,2)</f>
        <v>0</v>
      </c>
      <c r="K335" s="209" t="s">
        <v>19</v>
      </c>
      <c r="L335" s="46"/>
      <c r="M335" s="214" t="s">
        <v>19</v>
      </c>
      <c r="N335" s="215" t="s">
        <v>43</v>
      </c>
      <c r="O335" s="86"/>
      <c r="P335" s="216">
        <f>O335*H335</f>
        <v>0</v>
      </c>
      <c r="Q335" s="216">
        <v>0.01</v>
      </c>
      <c r="R335" s="216">
        <f>Q335*H335</f>
        <v>0.09465</v>
      </c>
      <c r="S335" s="216">
        <v>0</v>
      </c>
      <c r="T335" s="217">
        <f>S335*H335</f>
        <v>0</v>
      </c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R335" s="218" t="s">
        <v>260</v>
      </c>
      <c r="AT335" s="218" t="s">
        <v>152</v>
      </c>
      <c r="AU335" s="218" t="s">
        <v>82</v>
      </c>
      <c r="AY335" s="19" t="s">
        <v>149</v>
      </c>
      <c r="BE335" s="219">
        <f>IF(N335="základní",J335,0)</f>
        <v>0</v>
      </c>
      <c r="BF335" s="219">
        <f>IF(N335="snížená",J335,0)</f>
        <v>0</v>
      </c>
      <c r="BG335" s="219">
        <f>IF(N335="zákl. přenesená",J335,0)</f>
        <v>0</v>
      </c>
      <c r="BH335" s="219">
        <f>IF(N335="sníž. přenesená",J335,0)</f>
        <v>0</v>
      </c>
      <c r="BI335" s="219">
        <f>IF(N335="nulová",J335,0)</f>
        <v>0</v>
      </c>
      <c r="BJ335" s="19" t="s">
        <v>80</v>
      </c>
      <c r="BK335" s="219">
        <f>ROUND(I335*H335,2)</f>
        <v>0</v>
      </c>
      <c r="BL335" s="19" t="s">
        <v>260</v>
      </c>
      <c r="BM335" s="218" t="s">
        <v>530</v>
      </c>
    </row>
    <row r="336" spans="1:47" s="2" customFormat="1" ht="12">
      <c r="A336" s="40"/>
      <c r="B336" s="41"/>
      <c r="C336" s="42"/>
      <c r="D336" s="227" t="s">
        <v>223</v>
      </c>
      <c r="E336" s="42"/>
      <c r="F336" s="269" t="s">
        <v>526</v>
      </c>
      <c r="G336" s="42"/>
      <c r="H336" s="42"/>
      <c r="I336" s="222"/>
      <c r="J336" s="42"/>
      <c r="K336" s="42"/>
      <c r="L336" s="46"/>
      <c r="M336" s="223"/>
      <c r="N336" s="224"/>
      <c r="O336" s="86"/>
      <c r="P336" s="86"/>
      <c r="Q336" s="86"/>
      <c r="R336" s="86"/>
      <c r="S336" s="86"/>
      <c r="T336" s="87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T336" s="19" t="s">
        <v>223</v>
      </c>
      <c r="AU336" s="19" t="s">
        <v>82</v>
      </c>
    </row>
    <row r="337" spans="1:65" s="2" customFormat="1" ht="16.5" customHeight="1">
      <c r="A337" s="40"/>
      <c r="B337" s="41"/>
      <c r="C337" s="207" t="s">
        <v>531</v>
      </c>
      <c r="D337" s="207" t="s">
        <v>152</v>
      </c>
      <c r="E337" s="208" t="s">
        <v>532</v>
      </c>
      <c r="F337" s="209" t="s">
        <v>533</v>
      </c>
      <c r="G337" s="210" t="s">
        <v>184</v>
      </c>
      <c r="H337" s="211">
        <v>4.24</v>
      </c>
      <c r="I337" s="212"/>
      <c r="J337" s="213">
        <f>ROUND(I337*H337,2)</f>
        <v>0</v>
      </c>
      <c r="K337" s="209" t="s">
        <v>19</v>
      </c>
      <c r="L337" s="46"/>
      <c r="M337" s="214" t="s">
        <v>19</v>
      </c>
      <c r="N337" s="215" t="s">
        <v>43</v>
      </c>
      <c r="O337" s="86"/>
      <c r="P337" s="216">
        <f>O337*H337</f>
        <v>0</v>
      </c>
      <c r="Q337" s="216">
        <v>0.0035</v>
      </c>
      <c r="R337" s="216">
        <f>Q337*H337</f>
        <v>0.01484</v>
      </c>
      <c r="S337" s="216">
        <v>0</v>
      </c>
      <c r="T337" s="217">
        <f>S337*H337</f>
        <v>0</v>
      </c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R337" s="218" t="s">
        <v>260</v>
      </c>
      <c r="AT337" s="218" t="s">
        <v>152</v>
      </c>
      <c r="AU337" s="218" t="s">
        <v>82</v>
      </c>
      <c r="AY337" s="19" t="s">
        <v>149</v>
      </c>
      <c r="BE337" s="219">
        <f>IF(N337="základní",J337,0)</f>
        <v>0</v>
      </c>
      <c r="BF337" s="219">
        <f>IF(N337="snížená",J337,0)</f>
        <v>0</v>
      </c>
      <c r="BG337" s="219">
        <f>IF(N337="zákl. přenesená",J337,0)</f>
        <v>0</v>
      </c>
      <c r="BH337" s="219">
        <f>IF(N337="sníž. přenesená",J337,0)</f>
        <v>0</v>
      </c>
      <c r="BI337" s="219">
        <f>IF(N337="nulová",J337,0)</f>
        <v>0</v>
      </c>
      <c r="BJ337" s="19" t="s">
        <v>80</v>
      </c>
      <c r="BK337" s="219">
        <f>ROUND(I337*H337,2)</f>
        <v>0</v>
      </c>
      <c r="BL337" s="19" t="s">
        <v>260</v>
      </c>
      <c r="BM337" s="218" t="s">
        <v>534</v>
      </c>
    </row>
    <row r="338" spans="1:47" s="2" customFormat="1" ht="12">
      <c r="A338" s="40"/>
      <c r="B338" s="41"/>
      <c r="C338" s="42"/>
      <c r="D338" s="227" t="s">
        <v>223</v>
      </c>
      <c r="E338" s="42"/>
      <c r="F338" s="269" t="s">
        <v>526</v>
      </c>
      <c r="G338" s="42"/>
      <c r="H338" s="42"/>
      <c r="I338" s="222"/>
      <c r="J338" s="42"/>
      <c r="K338" s="42"/>
      <c r="L338" s="46"/>
      <c r="M338" s="223"/>
      <c r="N338" s="224"/>
      <c r="O338" s="86"/>
      <c r="P338" s="86"/>
      <c r="Q338" s="86"/>
      <c r="R338" s="86"/>
      <c r="S338" s="86"/>
      <c r="T338" s="87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T338" s="19" t="s">
        <v>223</v>
      </c>
      <c r="AU338" s="19" t="s">
        <v>82</v>
      </c>
    </row>
    <row r="339" spans="1:51" s="13" customFormat="1" ht="12">
      <c r="A339" s="13"/>
      <c r="B339" s="225"/>
      <c r="C339" s="226"/>
      <c r="D339" s="227" t="s">
        <v>160</v>
      </c>
      <c r="E339" s="228" t="s">
        <v>19</v>
      </c>
      <c r="F339" s="229" t="s">
        <v>535</v>
      </c>
      <c r="G339" s="226"/>
      <c r="H339" s="230">
        <v>4.24</v>
      </c>
      <c r="I339" s="231"/>
      <c r="J339" s="226"/>
      <c r="K339" s="226"/>
      <c r="L339" s="232"/>
      <c r="M339" s="233"/>
      <c r="N339" s="234"/>
      <c r="O339" s="234"/>
      <c r="P339" s="234"/>
      <c r="Q339" s="234"/>
      <c r="R339" s="234"/>
      <c r="S339" s="234"/>
      <c r="T339" s="235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6" t="s">
        <v>160</v>
      </c>
      <c r="AU339" s="236" t="s">
        <v>82</v>
      </c>
      <c r="AV339" s="13" t="s">
        <v>82</v>
      </c>
      <c r="AW339" s="13" t="s">
        <v>33</v>
      </c>
      <c r="AX339" s="13" t="s">
        <v>80</v>
      </c>
      <c r="AY339" s="236" t="s">
        <v>149</v>
      </c>
    </row>
    <row r="340" spans="1:65" s="2" customFormat="1" ht="16.5" customHeight="1">
      <c r="A340" s="40"/>
      <c r="B340" s="41"/>
      <c r="C340" s="207" t="s">
        <v>536</v>
      </c>
      <c r="D340" s="207" t="s">
        <v>152</v>
      </c>
      <c r="E340" s="208" t="s">
        <v>537</v>
      </c>
      <c r="F340" s="209" t="s">
        <v>538</v>
      </c>
      <c r="G340" s="210" t="s">
        <v>184</v>
      </c>
      <c r="H340" s="211">
        <v>6.84</v>
      </c>
      <c r="I340" s="212"/>
      <c r="J340" s="213">
        <f>ROUND(I340*H340,2)</f>
        <v>0</v>
      </c>
      <c r="K340" s="209" t="s">
        <v>19</v>
      </c>
      <c r="L340" s="46"/>
      <c r="M340" s="214" t="s">
        <v>19</v>
      </c>
      <c r="N340" s="215" t="s">
        <v>43</v>
      </c>
      <c r="O340" s="86"/>
      <c r="P340" s="216">
        <f>O340*H340</f>
        <v>0</v>
      </c>
      <c r="Q340" s="216">
        <v>0.0015</v>
      </c>
      <c r="R340" s="216">
        <f>Q340*H340</f>
        <v>0.01026</v>
      </c>
      <c r="S340" s="216">
        <v>0</v>
      </c>
      <c r="T340" s="217">
        <f>S340*H340</f>
        <v>0</v>
      </c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R340" s="218" t="s">
        <v>260</v>
      </c>
      <c r="AT340" s="218" t="s">
        <v>152</v>
      </c>
      <c r="AU340" s="218" t="s">
        <v>82</v>
      </c>
      <c r="AY340" s="19" t="s">
        <v>149</v>
      </c>
      <c r="BE340" s="219">
        <f>IF(N340="základní",J340,0)</f>
        <v>0</v>
      </c>
      <c r="BF340" s="219">
        <f>IF(N340="snížená",J340,0)</f>
        <v>0</v>
      </c>
      <c r="BG340" s="219">
        <f>IF(N340="zákl. přenesená",J340,0)</f>
        <v>0</v>
      </c>
      <c r="BH340" s="219">
        <f>IF(N340="sníž. přenesená",J340,0)</f>
        <v>0</v>
      </c>
      <c r="BI340" s="219">
        <f>IF(N340="nulová",J340,0)</f>
        <v>0</v>
      </c>
      <c r="BJ340" s="19" t="s">
        <v>80</v>
      </c>
      <c r="BK340" s="219">
        <f>ROUND(I340*H340,2)</f>
        <v>0</v>
      </c>
      <c r="BL340" s="19" t="s">
        <v>260</v>
      </c>
      <c r="BM340" s="218" t="s">
        <v>539</v>
      </c>
    </row>
    <row r="341" spans="1:47" s="2" customFormat="1" ht="12">
      <c r="A341" s="40"/>
      <c r="B341" s="41"/>
      <c r="C341" s="42"/>
      <c r="D341" s="227" t="s">
        <v>223</v>
      </c>
      <c r="E341" s="42"/>
      <c r="F341" s="269" t="s">
        <v>526</v>
      </c>
      <c r="G341" s="42"/>
      <c r="H341" s="42"/>
      <c r="I341" s="222"/>
      <c r="J341" s="42"/>
      <c r="K341" s="42"/>
      <c r="L341" s="46"/>
      <c r="M341" s="223"/>
      <c r="N341" s="224"/>
      <c r="O341" s="86"/>
      <c r="P341" s="86"/>
      <c r="Q341" s="86"/>
      <c r="R341" s="86"/>
      <c r="S341" s="86"/>
      <c r="T341" s="87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T341" s="19" t="s">
        <v>223</v>
      </c>
      <c r="AU341" s="19" t="s">
        <v>82</v>
      </c>
    </row>
    <row r="342" spans="1:51" s="13" customFormat="1" ht="12">
      <c r="A342" s="13"/>
      <c r="B342" s="225"/>
      <c r="C342" s="226"/>
      <c r="D342" s="227" t="s">
        <v>160</v>
      </c>
      <c r="E342" s="228" t="s">
        <v>19</v>
      </c>
      <c r="F342" s="229" t="s">
        <v>540</v>
      </c>
      <c r="G342" s="226"/>
      <c r="H342" s="230">
        <v>6.84</v>
      </c>
      <c r="I342" s="231"/>
      <c r="J342" s="226"/>
      <c r="K342" s="226"/>
      <c r="L342" s="232"/>
      <c r="M342" s="233"/>
      <c r="N342" s="234"/>
      <c r="O342" s="234"/>
      <c r="P342" s="234"/>
      <c r="Q342" s="234"/>
      <c r="R342" s="234"/>
      <c r="S342" s="234"/>
      <c r="T342" s="235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36" t="s">
        <v>160</v>
      </c>
      <c r="AU342" s="236" t="s">
        <v>82</v>
      </c>
      <c r="AV342" s="13" t="s">
        <v>82</v>
      </c>
      <c r="AW342" s="13" t="s">
        <v>33</v>
      </c>
      <c r="AX342" s="13" t="s">
        <v>80</v>
      </c>
      <c r="AY342" s="236" t="s">
        <v>149</v>
      </c>
    </row>
    <row r="343" spans="1:65" s="2" customFormat="1" ht="24.15" customHeight="1">
      <c r="A343" s="40"/>
      <c r="B343" s="41"/>
      <c r="C343" s="207" t="s">
        <v>541</v>
      </c>
      <c r="D343" s="207" t="s">
        <v>152</v>
      </c>
      <c r="E343" s="208" t="s">
        <v>542</v>
      </c>
      <c r="F343" s="209" t="s">
        <v>543</v>
      </c>
      <c r="G343" s="210" t="s">
        <v>213</v>
      </c>
      <c r="H343" s="211">
        <v>0.155</v>
      </c>
      <c r="I343" s="212"/>
      <c r="J343" s="213">
        <f>ROUND(I343*H343,2)</f>
        <v>0</v>
      </c>
      <c r="K343" s="209" t="s">
        <v>155</v>
      </c>
      <c r="L343" s="46"/>
      <c r="M343" s="214" t="s">
        <v>19</v>
      </c>
      <c r="N343" s="215" t="s">
        <v>43</v>
      </c>
      <c r="O343" s="86"/>
      <c r="P343" s="216">
        <f>O343*H343</f>
        <v>0</v>
      </c>
      <c r="Q343" s="216">
        <v>0</v>
      </c>
      <c r="R343" s="216">
        <f>Q343*H343</f>
        <v>0</v>
      </c>
      <c r="S343" s="216">
        <v>0</v>
      </c>
      <c r="T343" s="217">
        <f>S343*H343</f>
        <v>0</v>
      </c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R343" s="218" t="s">
        <v>260</v>
      </c>
      <c r="AT343" s="218" t="s">
        <v>152</v>
      </c>
      <c r="AU343" s="218" t="s">
        <v>82</v>
      </c>
      <c r="AY343" s="19" t="s">
        <v>149</v>
      </c>
      <c r="BE343" s="219">
        <f>IF(N343="základní",J343,0)</f>
        <v>0</v>
      </c>
      <c r="BF343" s="219">
        <f>IF(N343="snížená",J343,0)</f>
        <v>0</v>
      </c>
      <c r="BG343" s="219">
        <f>IF(N343="zákl. přenesená",J343,0)</f>
        <v>0</v>
      </c>
      <c r="BH343" s="219">
        <f>IF(N343="sníž. přenesená",J343,0)</f>
        <v>0</v>
      </c>
      <c r="BI343" s="219">
        <f>IF(N343="nulová",J343,0)</f>
        <v>0</v>
      </c>
      <c r="BJ343" s="19" t="s">
        <v>80</v>
      </c>
      <c r="BK343" s="219">
        <f>ROUND(I343*H343,2)</f>
        <v>0</v>
      </c>
      <c r="BL343" s="19" t="s">
        <v>260</v>
      </c>
      <c r="BM343" s="218" t="s">
        <v>544</v>
      </c>
    </row>
    <row r="344" spans="1:47" s="2" customFormat="1" ht="12">
      <c r="A344" s="40"/>
      <c r="B344" s="41"/>
      <c r="C344" s="42"/>
      <c r="D344" s="220" t="s">
        <v>158</v>
      </c>
      <c r="E344" s="42"/>
      <c r="F344" s="221" t="s">
        <v>545</v>
      </c>
      <c r="G344" s="42"/>
      <c r="H344" s="42"/>
      <c r="I344" s="222"/>
      <c r="J344" s="42"/>
      <c r="K344" s="42"/>
      <c r="L344" s="46"/>
      <c r="M344" s="223"/>
      <c r="N344" s="224"/>
      <c r="O344" s="86"/>
      <c r="P344" s="86"/>
      <c r="Q344" s="86"/>
      <c r="R344" s="86"/>
      <c r="S344" s="86"/>
      <c r="T344" s="87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T344" s="19" t="s">
        <v>158</v>
      </c>
      <c r="AU344" s="19" t="s">
        <v>82</v>
      </c>
    </row>
    <row r="345" spans="1:65" s="2" customFormat="1" ht="24.15" customHeight="1">
      <c r="A345" s="40"/>
      <c r="B345" s="41"/>
      <c r="C345" s="207" t="s">
        <v>546</v>
      </c>
      <c r="D345" s="207" t="s">
        <v>152</v>
      </c>
      <c r="E345" s="208" t="s">
        <v>547</v>
      </c>
      <c r="F345" s="209" t="s">
        <v>548</v>
      </c>
      <c r="G345" s="210" t="s">
        <v>213</v>
      </c>
      <c r="H345" s="211">
        <v>0.155</v>
      </c>
      <c r="I345" s="212"/>
      <c r="J345" s="213">
        <f>ROUND(I345*H345,2)</f>
        <v>0</v>
      </c>
      <c r="K345" s="209" t="s">
        <v>155</v>
      </c>
      <c r="L345" s="46"/>
      <c r="M345" s="214" t="s">
        <v>19</v>
      </c>
      <c r="N345" s="215" t="s">
        <v>43</v>
      </c>
      <c r="O345" s="86"/>
      <c r="P345" s="216">
        <f>O345*H345</f>
        <v>0</v>
      </c>
      <c r="Q345" s="216">
        <v>0</v>
      </c>
      <c r="R345" s="216">
        <f>Q345*H345</f>
        <v>0</v>
      </c>
      <c r="S345" s="216">
        <v>0</v>
      </c>
      <c r="T345" s="217">
        <f>S345*H345</f>
        <v>0</v>
      </c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R345" s="218" t="s">
        <v>260</v>
      </c>
      <c r="AT345" s="218" t="s">
        <v>152</v>
      </c>
      <c r="AU345" s="218" t="s">
        <v>82</v>
      </c>
      <c r="AY345" s="19" t="s">
        <v>149</v>
      </c>
      <c r="BE345" s="219">
        <f>IF(N345="základní",J345,0)</f>
        <v>0</v>
      </c>
      <c r="BF345" s="219">
        <f>IF(N345="snížená",J345,0)</f>
        <v>0</v>
      </c>
      <c r="BG345" s="219">
        <f>IF(N345="zákl. přenesená",J345,0)</f>
        <v>0</v>
      </c>
      <c r="BH345" s="219">
        <f>IF(N345="sníž. přenesená",J345,0)</f>
        <v>0</v>
      </c>
      <c r="BI345" s="219">
        <f>IF(N345="nulová",J345,0)</f>
        <v>0</v>
      </c>
      <c r="BJ345" s="19" t="s">
        <v>80</v>
      </c>
      <c r="BK345" s="219">
        <f>ROUND(I345*H345,2)</f>
        <v>0</v>
      </c>
      <c r="BL345" s="19" t="s">
        <v>260</v>
      </c>
      <c r="BM345" s="218" t="s">
        <v>549</v>
      </c>
    </row>
    <row r="346" spans="1:47" s="2" customFormat="1" ht="12">
      <c r="A346" s="40"/>
      <c r="B346" s="41"/>
      <c r="C346" s="42"/>
      <c r="D346" s="220" t="s">
        <v>158</v>
      </c>
      <c r="E346" s="42"/>
      <c r="F346" s="221" t="s">
        <v>550</v>
      </c>
      <c r="G346" s="42"/>
      <c r="H346" s="42"/>
      <c r="I346" s="222"/>
      <c r="J346" s="42"/>
      <c r="K346" s="42"/>
      <c r="L346" s="46"/>
      <c r="M346" s="223"/>
      <c r="N346" s="224"/>
      <c r="O346" s="86"/>
      <c r="P346" s="86"/>
      <c r="Q346" s="86"/>
      <c r="R346" s="86"/>
      <c r="S346" s="86"/>
      <c r="T346" s="87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T346" s="19" t="s">
        <v>158</v>
      </c>
      <c r="AU346" s="19" t="s">
        <v>82</v>
      </c>
    </row>
    <row r="347" spans="1:63" s="12" customFormat="1" ht="22.8" customHeight="1">
      <c r="A347" s="12"/>
      <c r="B347" s="191"/>
      <c r="C347" s="192"/>
      <c r="D347" s="193" t="s">
        <v>71</v>
      </c>
      <c r="E347" s="205" t="s">
        <v>551</v>
      </c>
      <c r="F347" s="205" t="s">
        <v>552</v>
      </c>
      <c r="G347" s="192"/>
      <c r="H347" s="192"/>
      <c r="I347" s="195"/>
      <c r="J347" s="206">
        <f>BK347</f>
        <v>0</v>
      </c>
      <c r="K347" s="192"/>
      <c r="L347" s="197"/>
      <c r="M347" s="198"/>
      <c r="N347" s="199"/>
      <c r="O347" s="199"/>
      <c r="P347" s="200">
        <f>SUM(P348:P433)</f>
        <v>0</v>
      </c>
      <c r="Q347" s="199"/>
      <c r="R347" s="200">
        <f>SUM(R348:R433)</f>
        <v>6.041009639999999</v>
      </c>
      <c r="S347" s="199"/>
      <c r="T347" s="201">
        <f>SUM(T348:T433)</f>
        <v>7.255915</v>
      </c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R347" s="202" t="s">
        <v>82</v>
      </c>
      <c r="AT347" s="203" t="s">
        <v>71</v>
      </c>
      <c r="AU347" s="203" t="s">
        <v>80</v>
      </c>
      <c r="AY347" s="202" t="s">
        <v>149</v>
      </c>
      <c r="BK347" s="204">
        <f>SUM(BK348:BK433)</f>
        <v>0</v>
      </c>
    </row>
    <row r="348" spans="1:65" s="2" customFormat="1" ht="16.5" customHeight="1">
      <c r="A348" s="40"/>
      <c r="B348" s="41"/>
      <c r="C348" s="207" t="s">
        <v>553</v>
      </c>
      <c r="D348" s="207" t="s">
        <v>152</v>
      </c>
      <c r="E348" s="208" t="s">
        <v>554</v>
      </c>
      <c r="F348" s="209" t="s">
        <v>555</v>
      </c>
      <c r="G348" s="210" t="s">
        <v>109</v>
      </c>
      <c r="H348" s="211">
        <v>205.55</v>
      </c>
      <c r="I348" s="212"/>
      <c r="J348" s="213">
        <f>ROUND(I348*H348,2)</f>
        <v>0</v>
      </c>
      <c r="K348" s="209" t="s">
        <v>155</v>
      </c>
      <c r="L348" s="46"/>
      <c r="M348" s="214" t="s">
        <v>19</v>
      </c>
      <c r="N348" s="215" t="s">
        <v>43</v>
      </c>
      <c r="O348" s="86"/>
      <c r="P348" s="216">
        <f>O348*H348</f>
        <v>0</v>
      </c>
      <c r="Q348" s="216">
        <v>0</v>
      </c>
      <c r="R348" s="216">
        <f>Q348*H348</f>
        <v>0</v>
      </c>
      <c r="S348" s="216">
        <v>0</v>
      </c>
      <c r="T348" s="217">
        <f>S348*H348</f>
        <v>0</v>
      </c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R348" s="218" t="s">
        <v>260</v>
      </c>
      <c r="AT348" s="218" t="s">
        <v>152</v>
      </c>
      <c r="AU348" s="218" t="s">
        <v>82</v>
      </c>
      <c r="AY348" s="19" t="s">
        <v>149</v>
      </c>
      <c r="BE348" s="219">
        <f>IF(N348="základní",J348,0)</f>
        <v>0</v>
      </c>
      <c r="BF348" s="219">
        <f>IF(N348="snížená",J348,0)</f>
        <v>0</v>
      </c>
      <c r="BG348" s="219">
        <f>IF(N348="zákl. přenesená",J348,0)</f>
        <v>0</v>
      </c>
      <c r="BH348" s="219">
        <f>IF(N348="sníž. přenesená",J348,0)</f>
        <v>0</v>
      </c>
      <c r="BI348" s="219">
        <f>IF(N348="nulová",J348,0)</f>
        <v>0</v>
      </c>
      <c r="BJ348" s="19" t="s">
        <v>80</v>
      </c>
      <c r="BK348" s="219">
        <f>ROUND(I348*H348,2)</f>
        <v>0</v>
      </c>
      <c r="BL348" s="19" t="s">
        <v>260</v>
      </c>
      <c r="BM348" s="218" t="s">
        <v>556</v>
      </c>
    </row>
    <row r="349" spans="1:47" s="2" customFormat="1" ht="12">
      <c r="A349" s="40"/>
      <c r="B349" s="41"/>
      <c r="C349" s="42"/>
      <c r="D349" s="220" t="s">
        <v>158</v>
      </c>
      <c r="E349" s="42"/>
      <c r="F349" s="221" t="s">
        <v>557</v>
      </c>
      <c r="G349" s="42"/>
      <c r="H349" s="42"/>
      <c r="I349" s="222"/>
      <c r="J349" s="42"/>
      <c r="K349" s="42"/>
      <c r="L349" s="46"/>
      <c r="M349" s="223"/>
      <c r="N349" s="224"/>
      <c r="O349" s="86"/>
      <c r="P349" s="86"/>
      <c r="Q349" s="86"/>
      <c r="R349" s="86"/>
      <c r="S349" s="86"/>
      <c r="T349" s="87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T349" s="19" t="s">
        <v>158</v>
      </c>
      <c r="AU349" s="19" t="s">
        <v>82</v>
      </c>
    </row>
    <row r="350" spans="1:65" s="2" customFormat="1" ht="16.5" customHeight="1">
      <c r="A350" s="40"/>
      <c r="B350" s="41"/>
      <c r="C350" s="207" t="s">
        <v>558</v>
      </c>
      <c r="D350" s="207" t="s">
        <v>152</v>
      </c>
      <c r="E350" s="208" t="s">
        <v>559</v>
      </c>
      <c r="F350" s="209" t="s">
        <v>560</v>
      </c>
      <c r="G350" s="210" t="s">
        <v>109</v>
      </c>
      <c r="H350" s="211">
        <v>209.604</v>
      </c>
      <c r="I350" s="212"/>
      <c r="J350" s="213">
        <f>ROUND(I350*H350,2)</f>
        <v>0</v>
      </c>
      <c r="K350" s="209" t="s">
        <v>155</v>
      </c>
      <c r="L350" s="46"/>
      <c r="M350" s="214" t="s">
        <v>19</v>
      </c>
      <c r="N350" s="215" t="s">
        <v>43</v>
      </c>
      <c r="O350" s="86"/>
      <c r="P350" s="216">
        <f>O350*H350</f>
        <v>0</v>
      </c>
      <c r="Q350" s="216">
        <v>0.0003</v>
      </c>
      <c r="R350" s="216">
        <f>Q350*H350</f>
        <v>0.0628812</v>
      </c>
      <c r="S350" s="216">
        <v>0</v>
      </c>
      <c r="T350" s="217">
        <f>S350*H350</f>
        <v>0</v>
      </c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R350" s="218" t="s">
        <v>260</v>
      </c>
      <c r="AT350" s="218" t="s">
        <v>152</v>
      </c>
      <c r="AU350" s="218" t="s">
        <v>82</v>
      </c>
      <c r="AY350" s="19" t="s">
        <v>149</v>
      </c>
      <c r="BE350" s="219">
        <f>IF(N350="základní",J350,0)</f>
        <v>0</v>
      </c>
      <c r="BF350" s="219">
        <f>IF(N350="snížená",J350,0)</f>
        <v>0</v>
      </c>
      <c r="BG350" s="219">
        <f>IF(N350="zákl. přenesená",J350,0)</f>
        <v>0</v>
      </c>
      <c r="BH350" s="219">
        <f>IF(N350="sníž. přenesená",J350,0)</f>
        <v>0</v>
      </c>
      <c r="BI350" s="219">
        <f>IF(N350="nulová",J350,0)</f>
        <v>0</v>
      </c>
      <c r="BJ350" s="19" t="s">
        <v>80</v>
      </c>
      <c r="BK350" s="219">
        <f>ROUND(I350*H350,2)</f>
        <v>0</v>
      </c>
      <c r="BL350" s="19" t="s">
        <v>260</v>
      </c>
      <c r="BM350" s="218" t="s">
        <v>561</v>
      </c>
    </row>
    <row r="351" spans="1:47" s="2" customFormat="1" ht="12">
      <c r="A351" s="40"/>
      <c r="B351" s="41"/>
      <c r="C351" s="42"/>
      <c r="D351" s="220" t="s">
        <v>158</v>
      </c>
      <c r="E351" s="42"/>
      <c r="F351" s="221" t="s">
        <v>562</v>
      </c>
      <c r="G351" s="42"/>
      <c r="H351" s="42"/>
      <c r="I351" s="222"/>
      <c r="J351" s="42"/>
      <c r="K351" s="42"/>
      <c r="L351" s="46"/>
      <c r="M351" s="223"/>
      <c r="N351" s="224"/>
      <c r="O351" s="86"/>
      <c r="P351" s="86"/>
      <c r="Q351" s="86"/>
      <c r="R351" s="86"/>
      <c r="S351" s="86"/>
      <c r="T351" s="87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T351" s="19" t="s">
        <v>158</v>
      </c>
      <c r="AU351" s="19" t="s">
        <v>82</v>
      </c>
    </row>
    <row r="352" spans="1:51" s="13" customFormat="1" ht="12">
      <c r="A352" s="13"/>
      <c r="B352" s="225"/>
      <c r="C352" s="226"/>
      <c r="D352" s="227" t="s">
        <v>160</v>
      </c>
      <c r="E352" s="228" t="s">
        <v>19</v>
      </c>
      <c r="F352" s="229" t="s">
        <v>112</v>
      </c>
      <c r="G352" s="226"/>
      <c r="H352" s="230">
        <v>205.55</v>
      </c>
      <c r="I352" s="231"/>
      <c r="J352" s="226"/>
      <c r="K352" s="226"/>
      <c r="L352" s="232"/>
      <c r="M352" s="233"/>
      <c r="N352" s="234"/>
      <c r="O352" s="234"/>
      <c r="P352" s="234"/>
      <c r="Q352" s="234"/>
      <c r="R352" s="234"/>
      <c r="S352" s="234"/>
      <c r="T352" s="235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6" t="s">
        <v>160</v>
      </c>
      <c r="AU352" s="236" t="s">
        <v>82</v>
      </c>
      <c r="AV352" s="13" t="s">
        <v>82</v>
      </c>
      <c r="AW352" s="13" t="s">
        <v>33</v>
      </c>
      <c r="AX352" s="13" t="s">
        <v>72</v>
      </c>
      <c r="AY352" s="236" t="s">
        <v>149</v>
      </c>
    </row>
    <row r="353" spans="1:51" s="13" customFormat="1" ht="12">
      <c r="A353" s="13"/>
      <c r="B353" s="225"/>
      <c r="C353" s="226"/>
      <c r="D353" s="227" t="s">
        <v>160</v>
      </c>
      <c r="E353" s="228" t="s">
        <v>19</v>
      </c>
      <c r="F353" s="229" t="s">
        <v>563</v>
      </c>
      <c r="G353" s="226"/>
      <c r="H353" s="230">
        <v>4.054</v>
      </c>
      <c r="I353" s="231"/>
      <c r="J353" s="226"/>
      <c r="K353" s="226"/>
      <c r="L353" s="232"/>
      <c r="M353" s="233"/>
      <c r="N353" s="234"/>
      <c r="O353" s="234"/>
      <c r="P353" s="234"/>
      <c r="Q353" s="234"/>
      <c r="R353" s="234"/>
      <c r="S353" s="234"/>
      <c r="T353" s="235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6" t="s">
        <v>160</v>
      </c>
      <c r="AU353" s="236" t="s">
        <v>82</v>
      </c>
      <c r="AV353" s="13" t="s">
        <v>82</v>
      </c>
      <c r="AW353" s="13" t="s">
        <v>33</v>
      </c>
      <c r="AX353" s="13" t="s">
        <v>72</v>
      </c>
      <c r="AY353" s="236" t="s">
        <v>149</v>
      </c>
    </row>
    <row r="354" spans="1:51" s="14" customFormat="1" ht="12">
      <c r="A354" s="14"/>
      <c r="B354" s="237"/>
      <c r="C354" s="238"/>
      <c r="D354" s="227" t="s">
        <v>160</v>
      </c>
      <c r="E354" s="239" t="s">
        <v>19</v>
      </c>
      <c r="F354" s="240" t="s">
        <v>162</v>
      </c>
      <c r="G354" s="238"/>
      <c r="H354" s="241">
        <v>209.604</v>
      </c>
      <c r="I354" s="242"/>
      <c r="J354" s="238"/>
      <c r="K354" s="238"/>
      <c r="L354" s="243"/>
      <c r="M354" s="244"/>
      <c r="N354" s="245"/>
      <c r="O354" s="245"/>
      <c r="P354" s="245"/>
      <c r="Q354" s="245"/>
      <c r="R354" s="245"/>
      <c r="S354" s="245"/>
      <c r="T354" s="246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47" t="s">
        <v>160</v>
      </c>
      <c r="AU354" s="247" t="s">
        <v>82</v>
      </c>
      <c r="AV354" s="14" t="s">
        <v>156</v>
      </c>
      <c r="AW354" s="14" t="s">
        <v>33</v>
      </c>
      <c r="AX354" s="14" t="s">
        <v>80</v>
      </c>
      <c r="AY354" s="247" t="s">
        <v>149</v>
      </c>
    </row>
    <row r="355" spans="1:65" s="2" customFormat="1" ht="21.75" customHeight="1">
      <c r="A355" s="40"/>
      <c r="B355" s="41"/>
      <c r="C355" s="207" t="s">
        <v>564</v>
      </c>
      <c r="D355" s="207" t="s">
        <v>152</v>
      </c>
      <c r="E355" s="208" t="s">
        <v>565</v>
      </c>
      <c r="F355" s="209" t="s">
        <v>566</v>
      </c>
      <c r="G355" s="210" t="s">
        <v>184</v>
      </c>
      <c r="H355" s="211">
        <v>40.537</v>
      </c>
      <c r="I355" s="212"/>
      <c r="J355" s="213">
        <f>ROUND(I355*H355,2)</f>
        <v>0</v>
      </c>
      <c r="K355" s="209" t="s">
        <v>155</v>
      </c>
      <c r="L355" s="46"/>
      <c r="M355" s="214" t="s">
        <v>19</v>
      </c>
      <c r="N355" s="215" t="s">
        <v>43</v>
      </c>
      <c r="O355" s="86"/>
      <c r="P355" s="216">
        <f>O355*H355</f>
        <v>0</v>
      </c>
      <c r="Q355" s="216">
        <v>0.00058</v>
      </c>
      <c r="R355" s="216">
        <f>Q355*H355</f>
        <v>0.023511459999999998</v>
      </c>
      <c r="S355" s="216">
        <v>0</v>
      </c>
      <c r="T355" s="217">
        <f>S355*H355</f>
        <v>0</v>
      </c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R355" s="218" t="s">
        <v>260</v>
      </c>
      <c r="AT355" s="218" t="s">
        <v>152</v>
      </c>
      <c r="AU355" s="218" t="s">
        <v>82</v>
      </c>
      <c r="AY355" s="19" t="s">
        <v>149</v>
      </c>
      <c r="BE355" s="219">
        <f>IF(N355="základní",J355,0)</f>
        <v>0</v>
      </c>
      <c r="BF355" s="219">
        <f>IF(N355="snížená",J355,0)</f>
        <v>0</v>
      </c>
      <c r="BG355" s="219">
        <f>IF(N355="zákl. přenesená",J355,0)</f>
        <v>0</v>
      </c>
      <c r="BH355" s="219">
        <f>IF(N355="sníž. přenesená",J355,0)</f>
        <v>0</v>
      </c>
      <c r="BI355" s="219">
        <f>IF(N355="nulová",J355,0)</f>
        <v>0</v>
      </c>
      <c r="BJ355" s="19" t="s">
        <v>80</v>
      </c>
      <c r="BK355" s="219">
        <f>ROUND(I355*H355,2)</f>
        <v>0</v>
      </c>
      <c r="BL355" s="19" t="s">
        <v>260</v>
      </c>
      <c r="BM355" s="218" t="s">
        <v>567</v>
      </c>
    </row>
    <row r="356" spans="1:47" s="2" customFormat="1" ht="12">
      <c r="A356" s="40"/>
      <c r="B356" s="41"/>
      <c r="C356" s="42"/>
      <c r="D356" s="220" t="s">
        <v>158</v>
      </c>
      <c r="E356" s="42"/>
      <c r="F356" s="221" t="s">
        <v>568</v>
      </c>
      <c r="G356" s="42"/>
      <c r="H356" s="42"/>
      <c r="I356" s="222"/>
      <c r="J356" s="42"/>
      <c r="K356" s="42"/>
      <c r="L356" s="46"/>
      <c r="M356" s="223"/>
      <c r="N356" s="224"/>
      <c r="O356" s="86"/>
      <c r="P356" s="86"/>
      <c r="Q356" s="86"/>
      <c r="R356" s="86"/>
      <c r="S356" s="86"/>
      <c r="T356" s="87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T356" s="19" t="s">
        <v>158</v>
      </c>
      <c r="AU356" s="19" t="s">
        <v>82</v>
      </c>
    </row>
    <row r="357" spans="1:51" s="13" customFormat="1" ht="12">
      <c r="A357" s="13"/>
      <c r="B357" s="225"/>
      <c r="C357" s="226"/>
      <c r="D357" s="227" t="s">
        <v>160</v>
      </c>
      <c r="E357" s="228" t="s">
        <v>19</v>
      </c>
      <c r="F357" s="229" t="s">
        <v>569</v>
      </c>
      <c r="G357" s="226"/>
      <c r="H357" s="230">
        <v>11.06</v>
      </c>
      <c r="I357" s="231"/>
      <c r="J357" s="226"/>
      <c r="K357" s="226"/>
      <c r="L357" s="232"/>
      <c r="M357" s="233"/>
      <c r="N357" s="234"/>
      <c r="O357" s="234"/>
      <c r="P357" s="234"/>
      <c r="Q357" s="234"/>
      <c r="R357" s="234"/>
      <c r="S357" s="234"/>
      <c r="T357" s="235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36" t="s">
        <v>160</v>
      </c>
      <c r="AU357" s="236" t="s">
        <v>82</v>
      </c>
      <c r="AV357" s="13" t="s">
        <v>82</v>
      </c>
      <c r="AW357" s="13" t="s">
        <v>33</v>
      </c>
      <c r="AX357" s="13" t="s">
        <v>72</v>
      </c>
      <c r="AY357" s="236" t="s">
        <v>149</v>
      </c>
    </row>
    <row r="358" spans="1:51" s="13" customFormat="1" ht="12">
      <c r="A358" s="13"/>
      <c r="B358" s="225"/>
      <c r="C358" s="226"/>
      <c r="D358" s="227" t="s">
        <v>160</v>
      </c>
      <c r="E358" s="228" t="s">
        <v>19</v>
      </c>
      <c r="F358" s="229" t="s">
        <v>570</v>
      </c>
      <c r="G358" s="226"/>
      <c r="H358" s="230">
        <v>18.1</v>
      </c>
      <c r="I358" s="231"/>
      <c r="J358" s="226"/>
      <c r="K358" s="226"/>
      <c r="L358" s="232"/>
      <c r="M358" s="233"/>
      <c r="N358" s="234"/>
      <c r="O358" s="234"/>
      <c r="P358" s="234"/>
      <c r="Q358" s="234"/>
      <c r="R358" s="234"/>
      <c r="S358" s="234"/>
      <c r="T358" s="235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36" t="s">
        <v>160</v>
      </c>
      <c r="AU358" s="236" t="s">
        <v>82</v>
      </c>
      <c r="AV358" s="13" t="s">
        <v>82</v>
      </c>
      <c r="AW358" s="13" t="s">
        <v>33</v>
      </c>
      <c r="AX358" s="13" t="s">
        <v>72</v>
      </c>
      <c r="AY358" s="236" t="s">
        <v>149</v>
      </c>
    </row>
    <row r="359" spans="1:51" s="13" customFormat="1" ht="12">
      <c r="A359" s="13"/>
      <c r="B359" s="225"/>
      <c r="C359" s="226"/>
      <c r="D359" s="227" t="s">
        <v>160</v>
      </c>
      <c r="E359" s="228" t="s">
        <v>19</v>
      </c>
      <c r="F359" s="229" t="s">
        <v>571</v>
      </c>
      <c r="G359" s="226"/>
      <c r="H359" s="230">
        <v>11.377</v>
      </c>
      <c r="I359" s="231"/>
      <c r="J359" s="226"/>
      <c r="K359" s="226"/>
      <c r="L359" s="232"/>
      <c r="M359" s="233"/>
      <c r="N359" s="234"/>
      <c r="O359" s="234"/>
      <c r="P359" s="234"/>
      <c r="Q359" s="234"/>
      <c r="R359" s="234"/>
      <c r="S359" s="234"/>
      <c r="T359" s="235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36" t="s">
        <v>160</v>
      </c>
      <c r="AU359" s="236" t="s">
        <v>82</v>
      </c>
      <c r="AV359" s="13" t="s">
        <v>82</v>
      </c>
      <c r="AW359" s="13" t="s">
        <v>33</v>
      </c>
      <c r="AX359" s="13" t="s">
        <v>72</v>
      </c>
      <c r="AY359" s="236" t="s">
        <v>149</v>
      </c>
    </row>
    <row r="360" spans="1:51" s="14" customFormat="1" ht="12">
      <c r="A360" s="14"/>
      <c r="B360" s="237"/>
      <c r="C360" s="238"/>
      <c r="D360" s="227" t="s">
        <v>160</v>
      </c>
      <c r="E360" s="239" t="s">
        <v>19</v>
      </c>
      <c r="F360" s="240" t="s">
        <v>162</v>
      </c>
      <c r="G360" s="238"/>
      <c r="H360" s="241">
        <v>40.537</v>
      </c>
      <c r="I360" s="242"/>
      <c r="J360" s="238"/>
      <c r="K360" s="238"/>
      <c r="L360" s="243"/>
      <c r="M360" s="244"/>
      <c r="N360" s="245"/>
      <c r="O360" s="245"/>
      <c r="P360" s="245"/>
      <c r="Q360" s="245"/>
      <c r="R360" s="245"/>
      <c r="S360" s="245"/>
      <c r="T360" s="246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47" t="s">
        <v>160</v>
      </c>
      <c r="AU360" s="247" t="s">
        <v>82</v>
      </c>
      <c r="AV360" s="14" t="s">
        <v>156</v>
      </c>
      <c r="AW360" s="14" t="s">
        <v>33</v>
      </c>
      <c r="AX360" s="14" t="s">
        <v>80</v>
      </c>
      <c r="AY360" s="247" t="s">
        <v>149</v>
      </c>
    </row>
    <row r="361" spans="1:65" s="2" customFormat="1" ht="24.15" customHeight="1">
      <c r="A361" s="40"/>
      <c r="B361" s="41"/>
      <c r="C361" s="270" t="s">
        <v>572</v>
      </c>
      <c r="D361" s="270" t="s">
        <v>249</v>
      </c>
      <c r="E361" s="271" t="s">
        <v>573</v>
      </c>
      <c r="F361" s="272" t="s">
        <v>574</v>
      </c>
      <c r="G361" s="273" t="s">
        <v>109</v>
      </c>
      <c r="H361" s="274">
        <v>4.459</v>
      </c>
      <c r="I361" s="275"/>
      <c r="J361" s="276">
        <f>ROUND(I361*H361,2)</f>
        <v>0</v>
      </c>
      <c r="K361" s="272" t="s">
        <v>155</v>
      </c>
      <c r="L361" s="277"/>
      <c r="M361" s="278" t="s">
        <v>19</v>
      </c>
      <c r="N361" s="279" t="s">
        <v>43</v>
      </c>
      <c r="O361" s="86"/>
      <c r="P361" s="216">
        <f>O361*H361</f>
        <v>0</v>
      </c>
      <c r="Q361" s="216">
        <v>0.0192</v>
      </c>
      <c r="R361" s="216">
        <f>Q361*H361</f>
        <v>0.08561279999999999</v>
      </c>
      <c r="S361" s="216">
        <v>0</v>
      </c>
      <c r="T361" s="217">
        <f>S361*H361</f>
        <v>0</v>
      </c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R361" s="218" t="s">
        <v>362</v>
      </c>
      <c r="AT361" s="218" t="s">
        <v>249</v>
      </c>
      <c r="AU361" s="218" t="s">
        <v>82</v>
      </c>
      <c r="AY361" s="19" t="s">
        <v>149</v>
      </c>
      <c r="BE361" s="219">
        <f>IF(N361="základní",J361,0)</f>
        <v>0</v>
      </c>
      <c r="BF361" s="219">
        <f>IF(N361="snížená",J361,0)</f>
        <v>0</v>
      </c>
      <c r="BG361" s="219">
        <f>IF(N361="zákl. přenesená",J361,0)</f>
        <v>0</v>
      </c>
      <c r="BH361" s="219">
        <f>IF(N361="sníž. přenesená",J361,0)</f>
        <v>0</v>
      </c>
      <c r="BI361" s="219">
        <f>IF(N361="nulová",J361,0)</f>
        <v>0</v>
      </c>
      <c r="BJ361" s="19" t="s">
        <v>80</v>
      </c>
      <c r="BK361" s="219">
        <f>ROUND(I361*H361,2)</f>
        <v>0</v>
      </c>
      <c r="BL361" s="19" t="s">
        <v>260</v>
      </c>
      <c r="BM361" s="218" t="s">
        <v>575</v>
      </c>
    </row>
    <row r="362" spans="1:51" s="13" customFormat="1" ht="12">
      <c r="A362" s="13"/>
      <c r="B362" s="225"/>
      <c r="C362" s="226"/>
      <c r="D362" s="227" t="s">
        <v>160</v>
      </c>
      <c r="E362" s="228" t="s">
        <v>19</v>
      </c>
      <c r="F362" s="229" t="s">
        <v>576</v>
      </c>
      <c r="G362" s="226"/>
      <c r="H362" s="230">
        <v>4.054</v>
      </c>
      <c r="I362" s="231"/>
      <c r="J362" s="226"/>
      <c r="K362" s="226"/>
      <c r="L362" s="232"/>
      <c r="M362" s="233"/>
      <c r="N362" s="234"/>
      <c r="O362" s="234"/>
      <c r="P362" s="234"/>
      <c r="Q362" s="234"/>
      <c r="R362" s="234"/>
      <c r="S362" s="234"/>
      <c r="T362" s="235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36" t="s">
        <v>160</v>
      </c>
      <c r="AU362" s="236" t="s">
        <v>82</v>
      </c>
      <c r="AV362" s="13" t="s">
        <v>82</v>
      </c>
      <c r="AW362" s="13" t="s">
        <v>33</v>
      </c>
      <c r="AX362" s="13" t="s">
        <v>80</v>
      </c>
      <c r="AY362" s="236" t="s">
        <v>149</v>
      </c>
    </row>
    <row r="363" spans="1:51" s="13" customFormat="1" ht="12">
      <c r="A363" s="13"/>
      <c r="B363" s="225"/>
      <c r="C363" s="226"/>
      <c r="D363" s="227" t="s">
        <v>160</v>
      </c>
      <c r="E363" s="226"/>
      <c r="F363" s="229" t="s">
        <v>577</v>
      </c>
      <c r="G363" s="226"/>
      <c r="H363" s="230">
        <v>4.459</v>
      </c>
      <c r="I363" s="231"/>
      <c r="J363" s="226"/>
      <c r="K363" s="226"/>
      <c r="L363" s="232"/>
      <c r="M363" s="233"/>
      <c r="N363" s="234"/>
      <c r="O363" s="234"/>
      <c r="P363" s="234"/>
      <c r="Q363" s="234"/>
      <c r="R363" s="234"/>
      <c r="S363" s="234"/>
      <c r="T363" s="235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36" t="s">
        <v>160</v>
      </c>
      <c r="AU363" s="236" t="s">
        <v>82</v>
      </c>
      <c r="AV363" s="13" t="s">
        <v>82</v>
      </c>
      <c r="AW363" s="13" t="s">
        <v>4</v>
      </c>
      <c r="AX363" s="13" t="s">
        <v>80</v>
      </c>
      <c r="AY363" s="236" t="s">
        <v>149</v>
      </c>
    </row>
    <row r="364" spans="1:65" s="2" customFormat="1" ht="16.5" customHeight="1">
      <c r="A364" s="40"/>
      <c r="B364" s="41"/>
      <c r="C364" s="207" t="s">
        <v>578</v>
      </c>
      <c r="D364" s="207" t="s">
        <v>152</v>
      </c>
      <c r="E364" s="208" t="s">
        <v>579</v>
      </c>
      <c r="F364" s="209" t="s">
        <v>580</v>
      </c>
      <c r="G364" s="210" t="s">
        <v>109</v>
      </c>
      <c r="H364" s="211">
        <v>205.55</v>
      </c>
      <c r="I364" s="212"/>
      <c r="J364" s="213">
        <f>ROUND(I364*H364,2)</f>
        <v>0</v>
      </c>
      <c r="K364" s="209" t="s">
        <v>155</v>
      </c>
      <c r="L364" s="46"/>
      <c r="M364" s="214" t="s">
        <v>19</v>
      </c>
      <c r="N364" s="215" t="s">
        <v>43</v>
      </c>
      <c r="O364" s="86"/>
      <c r="P364" s="216">
        <f>O364*H364</f>
        <v>0</v>
      </c>
      <c r="Q364" s="216">
        <v>0</v>
      </c>
      <c r="R364" s="216">
        <f>Q364*H364</f>
        <v>0</v>
      </c>
      <c r="S364" s="216">
        <v>0.0353</v>
      </c>
      <c r="T364" s="217">
        <f>S364*H364</f>
        <v>7.255915</v>
      </c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R364" s="218" t="s">
        <v>260</v>
      </c>
      <c r="AT364" s="218" t="s">
        <v>152</v>
      </c>
      <c r="AU364" s="218" t="s">
        <v>82</v>
      </c>
      <c r="AY364" s="19" t="s">
        <v>149</v>
      </c>
      <c r="BE364" s="219">
        <f>IF(N364="základní",J364,0)</f>
        <v>0</v>
      </c>
      <c r="BF364" s="219">
        <f>IF(N364="snížená",J364,0)</f>
        <v>0</v>
      </c>
      <c r="BG364" s="219">
        <f>IF(N364="zákl. přenesená",J364,0)</f>
        <v>0</v>
      </c>
      <c r="BH364" s="219">
        <f>IF(N364="sníž. přenesená",J364,0)</f>
        <v>0</v>
      </c>
      <c r="BI364" s="219">
        <f>IF(N364="nulová",J364,0)</f>
        <v>0</v>
      </c>
      <c r="BJ364" s="19" t="s">
        <v>80</v>
      </c>
      <c r="BK364" s="219">
        <f>ROUND(I364*H364,2)</f>
        <v>0</v>
      </c>
      <c r="BL364" s="19" t="s">
        <v>260</v>
      </c>
      <c r="BM364" s="218" t="s">
        <v>581</v>
      </c>
    </row>
    <row r="365" spans="1:47" s="2" customFormat="1" ht="12">
      <c r="A365" s="40"/>
      <c r="B365" s="41"/>
      <c r="C365" s="42"/>
      <c r="D365" s="220" t="s">
        <v>158</v>
      </c>
      <c r="E365" s="42"/>
      <c r="F365" s="221" t="s">
        <v>582</v>
      </c>
      <c r="G365" s="42"/>
      <c r="H365" s="42"/>
      <c r="I365" s="222"/>
      <c r="J365" s="42"/>
      <c r="K365" s="42"/>
      <c r="L365" s="46"/>
      <c r="M365" s="223"/>
      <c r="N365" s="224"/>
      <c r="O365" s="86"/>
      <c r="P365" s="86"/>
      <c r="Q365" s="86"/>
      <c r="R365" s="86"/>
      <c r="S365" s="86"/>
      <c r="T365" s="87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T365" s="19" t="s">
        <v>158</v>
      </c>
      <c r="AU365" s="19" t="s">
        <v>82</v>
      </c>
    </row>
    <row r="366" spans="1:51" s="13" customFormat="1" ht="12">
      <c r="A366" s="13"/>
      <c r="B366" s="225"/>
      <c r="C366" s="226"/>
      <c r="D366" s="227" t="s">
        <v>160</v>
      </c>
      <c r="E366" s="228" t="s">
        <v>19</v>
      </c>
      <c r="F366" s="229" t="s">
        <v>107</v>
      </c>
      <c r="G366" s="226"/>
      <c r="H366" s="230">
        <v>205.55</v>
      </c>
      <c r="I366" s="231"/>
      <c r="J366" s="226"/>
      <c r="K366" s="226"/>
      <c r="L366" s="232"/>
      <c r="M366" s="233"/>
      <c r="N366" s="234"/>
      <c r="O366" s="234"/>
      <c r="P366" s="234"/>
      <c r="Q366" s="234"/>
      <c r="R366" s="234"/>
      <c r="S366" s="234"/>
      <c r="T366" s="235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36" t="s">
        <v>160</v>
      </c>
      <c r="AU366" s="236" t="s">
        <v>82</v>
      </c>
      <c r="AV366" s="13" t="s">
        <v>82</v>
      </c>
      <c r="AW366" s="13" t="s">
        <v>33</v>
      </c>
      <c r="AX366" s="13" t="s">
        <v>80</v>
      </c>
      <c r="AY366" s="236" t="s">
        <v>149</v>
      </c>
    </row>
    <row r="367" spans="1:65" s="2" customFormat="1" ht="24.15" customHeight="1">
      <c r="A367" s="40"/>
      <c r="B367" s="41"/>
      <c r="C367" s="207" t="s">
        <v>583</v>
      </c>
      <c r="D367" s="207" t="s">
        <v>152</v>
      </c>
      <c r="E367" s="208" t="s">
        <v>584</v>
      </c>
      <c r="F367" s="209" t="s">
        <v>585</v>
      </c>
      <c r="G367" s="210" t="s">
        <v>109</v>
      </c>
      <c r="H367" s="211">
        <v>205.55</v>
      </c>
      <c r="I367" s="212"/>
      <c r="J367" s="213">
        <f>ROUND(I367*H367,2)</f>
        <v>0</v>
      </c>
      <c r="K367" s="209" t="s">
        <v>155</v>
      </c>
      <c r="L367" s="46"/>
      <c r="M367" s="214" t="s">
        <v>19</v>
      </c>
      <c r="N367" s="215" t="s">
        <v>43</v>
      </c>
      <c r="O367" s="86"/>
      <c r="P367" s="216">
        <f>O367*H367</f>
        <v>0</v>
      </c>
      <c r="Q367" s="216">
        <v>0.00588</v>
      </c>
      <c r="R367" s="216">
        <f>Q367*H367</f>
        <v>1.208634</v>
      </c>
      <c r="S367" s="216">
        <v>0</v>
      </c>
      <c r="T367" s="217">
        <f>S367*H367</f>
        <v>0</v>
      </c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R367" s="218" t="s">
        <v>260</v>
      </c>
      <c r="AT367" s="218" t="s">
        <v>152</v>
      </c>
      <c r="AU367" s="218" t="s">
        <v>82</v>
      </c>
      <c r="AY367" s="19" t="s">
        <v>149</v>
      </c>
      <c r="BE367" s="219">
        <f>IF(N367="základní",J367,0)</f>
        <v>0</v>
      </c>
      <c r="BF367" s="219">
        <f>IF(N367="snížená",J367,0)</f>
        <v>0</v>
      </c>
      <c r="BG367" s="219">
        <f>IF(N367="zákl. přenesená",J367,0)</f>
        <v>0</v>
      </c>
      <c r="BH367" s="219">
        <f>IF(N367="sníž. přenesená",J367,0)</f>
        <v>0</v>
      </c>
      <c r="BI367" s="219">
        <f>IF(N367="nulová",J367,0)</f>
        <v>0</v>
      </c>
      <c r="BJ367" s="19" t="s">
        <v>80</v>
      </c>
      <c r="BK367" s="219">
        <f>ROUND(I367*H367,2)</f>
        <v>0</v>
      </c>
      <c r="BL367" s="19" t="s">
        <v>260</v>
      </c>
      <c r="BM367" s="218" t="s">
        <v>586</v>
      </c>
    </row>
    <row r="368" spans="1:47" s="2" customFormat="1" ht="12">
      <c r="A368" s="40"/>
      <c r="B368" s="41"/>
      <c r="C368" s="42"/>
      <c r="D368" s="220" t="s">
        <v>158</v>
      </c>
      <c r="E368" s="42"/>
      <c r="F368" s="221" t="s">
        <v>587</v>
      </c>
      <c r="G368" s="42"/>
      <c r="H368" s="42"/>
      <c r="I368" s="222"/>
      <c r="J368" s="42"/>
      <c r="K368" s="42"/>
      <c r="L368" s="46"/>
      <c r="M368" s="223"/>
      <c r="N368" s="224"/>
      <c r="O368" s="86"/>
      <c r="P368" s="86"/>
      <c r="Q368" s="86"/>
      <c r="R368" s="86"/>
      <c r="S368" s="86"/>
      <c r="T368" s="87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T368" s="19" t="s">
        <v>158</v>
      </c>
      <c r="AU368" s="19" t="s">
        <v>82</v>
      </c>
    </row>
    <row r="369" spans="1:51" s="13" customFormat="1" ht="12">
      <c r="A369" s="13"/>
      <c r="B369" s="225"/>
      <c r="C369" s="226"/>
      <c r="D369" s="227" t="s">
        <v>160</v>
      </c>
      <c r="E369" s="228" t="s">
        <v>19</v>
      </c>
      <c r="F369" s="229" t="s">
        <v>112</v>
      </c>
      <c r="G369" s="226"/>
      <c r="H369" s="230">
        <v>205.55</v>
      </c>
      <c r="I369" s="231"/>
      <c r="J369" s="226"/>
      <c r="K369" s="226"/>
      <c r="L369" s="232"/>
      <c r="M369" s="233"/>
      <c r="N369" s="234"/>
      <c r="O369" s="234"/>
      <c r="P369" s="234"/>
      <c r="Q369" s="234"/>
      <c r="R369" s="234"/>
      <c r="S369" s="234"/>
      <c r="T369" s="235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36" t="s">
        <v>160</v>
      </c>
      <c r="AU369" s="236" t="s">
        <v>82</v>
      </c>
      <c r="AV369" s="13" t="s">
        <v>82</v>
      </c>
      <c r="AW369" s="13" t="s">
        <v>33</v>
      </c>
      <c r="AX369" s="13" t="s">
        <v>80</v>
      </c>
      <c r="AY369" s="236" t="s">
        <v>149</v>
      </c>
    </row>
    <row r="370" spans="1:65" s="2" customFormat="1" ht="24.15" customHeight="1">
      <c r="A370" s="40"/>
      <c r="B370" s="41"/>
      <c r="C370" s="270" t="s">
        <v>588</v>
      </c>
      <c r="D370" s="270" t="s">
        <v>249</v>
      </c>
      <c r="E370" s="271" t="s">
        <v>573</v>
      </c>
      <c r="F370" s="272" t="s">
        <v>574</v>
      </c>
      <c r="G370" s="273" t="s">
        <v>109</v>
      </c>
      <c r="H370" s="274">
        <v>226.105</v>
      </c>
      <c r="I370" s="275"/>
      <c r="J370" s="276">
        <f>ROUND(I370*H370,2)</f>
        <v>0</v>
      </c>
      <c r="K370" s="272" t="s">
        <v>155</v>
      </c>
      <c r="L370" s="277"/>
      <c r="M370" s="278" t="s">
        <v>19</v>
      </c>
      <c r="N370" s="279" t="s">
        <v>43</v>
      </c>
      <c r="O370" s="86"/>
      <c r="P370" s="216">
        <f>O370*H370</f>
        <v>0</v>
      </c>
      <c r="Q370" s="216">
        <v>0.0192</v>
      </c>
      <c r="R370" s="216">
        <f>Q370*H370</f>
        <v>4.341215999999999</v>
      </c>
      <c r="S370" s="216">
        <v>0</v>
      </c>
      <c r="T370" s="217">
        <f>S370*H370</f>
        <v>0</v>
      </c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R370" s="218" t="s">
        <v>362</v>
      </c>
      <c r="AT370" s="218" t="s">
        <v>249</v>
      </c>
      <c r="AU370" s="218" t="s">
        <v>82</v>
      </c>
      <c r="AY370" s="19" t="s">
        <v>149</v>
      </c>
      <c r="BE370" s="219">
        <f>IF(N370="základní",J370,0)</f>
        <v>0</v>
      </c>
      <c r="BF370" s="219">
        <f>IF(N370="snížená",J370,0)</f>
        <v>0</v>
      </c>
      <c r="BG370" s="219">
        <f>IF(N370="zákl. přenesená",J370,0)</f>
        <v>0</v>
      </c>
      <c r="BH370" s="219">
        <f>IF(N370="sníž. přenesená",J370,0)</f>
        <v>0</v>
      </c>
      <c r="BI370" s="219">
        <f>IF(N370="nulová",J370,0)</f>
        <v>0</v>
      </c>
      <c r="BJ370" s="19" t="s">
        <v>80</v>
      </c>
      <c r="BK370" s="219">
        <f>ROUND(I370*H370,2)</f>
        <v>0</v>
      </c>
      <c r="BL370" s="19" t="s">
        <v>260</v>
      </c>
      <c r="BM370" s="218" t="s">
        <v>589</v>
      </c>
    </row>
    <row r="371" spans="1:51" s="13" customFormat="1" ht="12">
      <c r="A371" s="13"/>
      <c r="B371" s="225"/>
      <c r="C371" s="226"/>
      <c r="D371" s="227" t="s">
        <v>160</v>
      </c>
      <c r="E371" s="226"/>
      <c r="F371" s="229" t="s">
        <v>590</v>
      </c>
      <c r="G371" s="226"/>
      <c r="H371" s="230">
        <v>226.105</v>
      </c>
      <c r="I371" s="231"/>
      <c r="J371" s="226"/>
      <c r="K371" s="226"/>
      <c r="L371" s="232"/>
      <c r="M371" s="233"/>
      <c r="N371" s="234"/>
      <c r="O371" s="234"/>
      <c r="P371" s="234"/>
      <c r="Q371" s="234"/>
      <c r="R371" s="234"/>
      <c r="S371" s="234"/>
      <c r="T371" s="235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6" t="s">
        <v>160</v>
      </c>
      <c r="AU371" s="236" t="s">
        <v>82</v>
      </c>
      <c r="AV371" s="13" t="s">
        <v>82</v>
      </c>
      <c r="AW371" s="13" t="s">
        <v>4</v>
      </c>
      <c r="AX371" s="13" t="s">
        <v>80</v>
      </c>
      <c r="AY371" s="236" t="s">
        <v>149</v>
      </c>
    </row>
    <row r="372" spans="1:65" s="2" customFormat="1" ht="24.15" customHeight="1">
      <c r="A372" s="40"/>
      <c r="B372" s="41"/>
      <c r="C372" s="207" t="s">
        <v>591</v>
      </c>
      <c r="D372" s="207" t="s">
        <v>152</v>
      </c>
      <c r="E372" s="208" t="s">
        <v>592</v>
      </c>
      <c r="F372" s="209" t="s">
        <v>593</v>
      </c>
      <c r="G372" s="210" t="s">
        <v>109</v>
      </c>
      <c r="H372" s="211">
        <v>5.51</v>
      </c>
      <c r="I372" s="212"/>
      <c r="J372" s="213">
        <f>ROUND(I372*H372,2)</f>
        <v>0</v>
      </c>
      <c r="K372" s="209" t="s">
        <v>155</v>
      </c>
      <c r="L372" s="46"/>
      <c r="M372" s="214" t="s">
        <v>19</v>
      </c>
      <c r="N372" s="215" t="s">
        <v>43</v>
      </c>
      <c r="O372" s="86"/>
      <c r="P372" s="216">
        <f>O372*H372</f>
        <v>0</v>
      </c>
      <c r="Q372" s="216">
        <v>0</v>
      </c>
      <c r="R372" s="216">
        <f>Q372*H372</f>
        <v>0</v>
      </c>
      <c r="S372" s="216">
        <v>0</v>
      </c>
      <c r="T372" s="217">
        <f>S372*H372</f>
        <v>0</v>
      </c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R372" s="218" t="s">
        <v>260</v>
      </c>
      <c r="AT372" s="218" t="s">
        <v>152</v>
      </c>
      <c r="AU372" s="218" t="s">
        <v>82</v>
      </c>
      <c r="AY372" s="19" t="s">
        <v>149</v>
      </c>
      <c r="BE372" s="219">
        <f>IF(N372="základní",J372,0)</f>
        <v>0</v>
      </c>
      <c r="BF372" s="219">
        <f>IF(N372="snížená",J372,0)</f>
        <v>0</v>
      </c>
      <c r="BG372" s="219">
        <f>IF(N372="zákl. přenesená",J372,0)</f>
        <v>0</v>
      </c>
      <c r="BH372" s="219">
        <f>IF(N372="sníž. přenesená",J372,0)</f>
        <v>0</v>
      </c>
      <c r="BI372" s="219">
        <f>IF(N372="nulová",J372,0)</f>
        <v>0</v>
      </c>
      <c r="BJ372" s="19" t="s">
        <v>80</v>
      </c>
      <c r="BK372" s="219">
        <f>ROUND(I372*H372,2)</f>
        <v>0</v>
      </c>
      <c r="BL372" s="19" t="s">
        <v>260</v>
      </c>
      <c r="BM372" s="218" t="s">
        <v>594</v>
      </c>
    </row>
    <row r="373" spans="1:47" s="2" customFormat="1" ht="12">
      <c r="A373" s="40"/>
      <c r="B373" s="41"/>
      <c r="C373" s="42"/>
      <c r="D373" s="220" t="s">
        <v>158</v>
      </c>
      <c r="E373" s="42"/>
      <c r="F373" s="221" t="s">
        <v>595</v>
      </c>
      <c r="G373" s="42"/>
      <c r="H373" s="42"/>
      <c r="I373" s="222"/>
      <c r="J373" s="42"/>
      <c r="K373" s="42"/>
      <c r="L373" s="46"/>
      <c r="M373" s="223"/>
      <c r="N373" s="224"/>
      <c r="O373" s="86"/>
      <c r="P373" s="86"/>
      <c r="Q373" s="86"/>
      <c r="R373" s="86"/>
      <c r="S373" s="86"/>
      <c r="T373" s="87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T373" s="19" t="s">
        <v>158</v>
      </c>
      <c r="AU373" s="19" t="s">
        <v>82</v>
      </c>
    </row>
    <row r="374" spans="1:51" s="15" customFormat="1" ht="12">
      <c r="A374" s="15"/>
      <c r="B374" s="248"/>
      <c r="C374" s="249"/>
      <c r="D374" s="227" t="s">
        <v>160</v>
      </c>
      <c r="E374" s="250" t="s">
        <v>19</v>
      </c>
      <c r="F374" s="251" t="s">
        <v>207</v>
      </c>
      <c r="G374" s="249"/>
      <c r="H374" s="250" t="s">
        <v>19</v>
      </c>
      <c r="I374" s="252"/>
      <c r="J374" s="249"/>
      <c r="K374" s="249"/>
      <c r="L374" s="253"/>
      <c r="M374" s="254"/>
      <c r="N374" s="255"/>
      <c r="O374" s="255"/>
      <c r="P374" s="255"/>
      <c r="Q374" s="255"/>
      <c r="R374" s="255"/>
      <c r="S374" s="255"/>
      <c r="T374" s="256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T374" s="257" t="s">
        <v>160</v>
      </c>
      <c r="AU374" s="257" t="s">
        <v>82</v>
      </c>
      <c r="AV374" s="15" t="s">
        <v>80</v>
      </c>
      <c r="AW374" s="15" t="s">
        <v>33</v>
      </c>
      <c r="AX374" s="15" t="s">
        <v>72</v>
      </c>
      <c r="AY374" s="257" t="s">
        <v>149</v>
      </c>
    </row>
    <row r="375" spans="1:51" s="13" customFormat="1" ht="12">
      <c r="A375" s="13"/>
      <c r="B375" s="225"/>
      <c r="C375" s="226"/>
      <c r="D375" s="227" t="s">
        <v>160</v>
      </c>
      <c r="E375" s="228" t="s">
        <v>19</v>
      </c>
      <c r="F375" s="229" t="s">
        <v>596</v>
      </c>
      <c r="G375" s="226"/>
      <c r="H375" s="230">
        <v>2.72</v>
      </c>
      <c r="I375" s="231"/>
      <c r="J375" s="226"/>
      <c r="K375" s="226"/>
      <c r="L375" s="232"/>
      <c r="M375" s="233"/>
      <c r="N375" s="234"/>
      <c r="O375" s="234"/>
      <c r="P375" s="234"/>
      <c r="Q375" s="234"/>
      <c r="R375" s="234"/>
      <c r="S375" s="234"/>
      <c r="T375" s="235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36" t="s">
        <v>160</v>
      </c>
      <c r="AU375" s="236" t="s">
        <v>82</v>
      </c>
      <c r="AV375" s="13" t="s">
        <v>82</v>
      </c>
      <c r="AW375" s="13" t="s">
        <v>33</v>
      </c>
      <c r="AX375" s="13" t="s">
        <v>72</v>
      </c>
      <c r="AY375" s="236" t="s">
        <v>149</v>
      </c>
    </row>
    <row r="376" spans="1:51" s="13" customFormat="1" ht="12">
      <c r="A376" s="13"/>
      <c r="B376" s="225"/>
      <c r="C376" s="226"/>
      <c r="D376" s="227" t="s">
        <v>160</v>
      </c>
      <c r="E376" s="228" t="s">
        <v>19</v>
      </c>
      <c r="F376" s="229" t="s">
        <v>597</v>
      </c>
      <c r="G376" s="226"/>
      <c r="H376" s="230">
        <v>2.79</v>
      </c>
      <c r="I376" s="231"/>
      <c r="J376" s="226"/>
      <c r="K376" s="226"/>
      <c r="L376" s="232"/>
      <c r="M376" s="233"/>
      <c r="N376" s="234"/>
      <c r="O376" s="234"/>
      <c r="P376" s="234"/>
      <c r="Q376" s="234"/>
      <c r="R376" s="234"/>
      <c r="S376" s="234"/>
      <c r="T376" s="235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36" t="s">
        <v>160</v>
      </c>
      <c r="AU376" s="236" t="s">
        <v>82</v>
      </c>
      <c r="AV376" s="13" t="s">
        <v>82</v>
      </c>
      <c r="AW376" s="13" t="s">
        <v>33</v>
      </c>
      <c r="AX376" s="13" t="s">
        <v>72</v>
      </c>
      <c r="AY376" s="236" t="s">
        <v>149</v>
      </c>
    </row>
    <row r="377" spans="1:51" s="14" customFormat="1" ht="12">
      <c r="A377" s="14"/>
      <c r="B377" s="237"/>
      <c r="C377" s="238"/>
      <c r="D377" s="227" t="s">
        <v>160</v>
      </c>
      <c r="E377" s="239" t="s">
        <v>19</v>
      </c>
      <c r="F377" s="240" t="s">
        <v>162</v>
      </c>
      <c r="G377" s="238"/>
      <c r="H377" s="241">
        <v>5.51</v>
      </c>
      <c r="I377" s="242"/>
      <c r="J377" s="238"/>
      <c r="K377" s="238"/>
      <c r="L377" s="243"/>
      <c r="M377" s="244"/>
      <c r="N377" s="245"/>
      <c r="O377" s="245"/>
      <c r="P377" s="245"/>
      <c r="Q377" s="245"/>
      <c r="R377" s="245"/>
      <c r="S377" s="245"/>
      <c r="T377" s="246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47" t="s">
        <v>160</v>
      </c>
      <c r="AU377" s="247" t="s">
        <v>82</v>
      </c>
      <c r="AV377" s="14" t="s">
        <v>156</v>
      </c>
      <c r="AW377" s="14" t="s">
        <v>33</v>
      </c>
      <c r="AX377" s="14" t="s">
        <v>80</v>
      </c>
      <c r="AY377" s="247" t="s">
        <v>149</v>
      </c>
    </row>
    <row r="378" spans="1:65" s="2" customFormat="1" ht="16.5" customHeight="1">
      <c r="A378" s="40"/>
      <c r="B378" s="41"/>
      <c r="C378" s="207" t="s">
        <v>598</v>
      </c>
      <c r="D378" s="207" t="s">
        <v>152</v>
      </c>
      <c r="E378" s="208" t="s">
        <v>599</v>
      </c>
      <c r="F378" s="209" t="s">
        <v>600</v>
      </c>
      <c r="G378" s="210" t="s">
        <v>109</v>
      </c>
      <c r="H378" s="211">
        <v>165.83</v>
      </c>
      <c r="I378" s="212"/>
      <c r="J378" s="213">
        <f>ROUND(I378*H378,2)</f>
        <v>0</v>
      </c>
      <c r="K378" s="209" t="s">
        <v>155</v>
      </c>
      <c r="L378" s="46"/>
      <c r="M378" s="214" t="s">
        <v>19</v>
      </c>
      <c r="N378" s="215" t="s">
        <v>43</v>
      </c>
      <c r="O378" s="86"/>
      <c r="P378" s="216">
        <f>O378*H378</f>
        <v>0</v>
      </c>
      <c r="Q378" s="216">
        <v>0.0015</v>
      </c>
      <c r="R378" s="216">
        <f>Q378*H378</f>
        <v>0.24874500000000002</v>
      </c>
      <c r="S378" s="216">
        <v>0</v>
      </c>
      <c r="T378" s="217">
        <f>S378*H378</f>
        <v>0</v>
      </c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R378" s="218" t="s">
        <v>260</v>
      </c>
      <c r="AT378" s="218" t="s">
        <v>152</v>
      </c>
      <c r="AU378" s="218" t="s">
        <v>82</v>
      </c>
      <c r="AY378" s="19" t="s">
        <v>149</v>
      </c>
      <c r="BE378" s="219">
        <f>IF(N378="základní",J378,0)</f>
        <v>0</v>
      </c>
      <c r="BF378" s="219">
        <f>IF(N378="snížená",J378,0)</f>
        <v>0</v>
      </c>
      <c r="BG378" s="219">
        <f>IF(N378="zákl. přenesená",J378,0)</f>
        <v>0</v>
      </c>
      <c r="BH378" s="219">
        <f>IF(N378="sníž. přenesená",J378,0)</f>
        <v>0</v>
      </c>
      <c r="BI378" s="219">
        <f>IF(N378="nulová",J378,0)</f>
        <v>0</v>
      </c>
      <c r="BJ378" s="19" t="s">
        <v>80</v>
      </c>
      <c r="BK378" s="219">
        <f>ROUND(I378*H378,2)</f>
        <v>0</v>
      </c>
      <c r="BL378" s="19" t="s">
        <v>260</v>
      </c>
      <c r="BM378" s="218" t="s">
        <v>601</v>
      </c>
    </row>
    <row r="379" spans="1:47" s="2" customFormat="1" ht="12">
      <c r="A379" s="40"/>
      <c r="B379" s="41"/>
      <c r="C379" s="42"/>
      <c r="D379" s="220" t="s">
        <v>158</v>
      </c>
      <c r="E379" s="42"/>
      <c r="F379" s="221" t="s">
        <v>602</v>
      </c>
      <c r="G379" s="42"/>
      <c r="H379" s="42"/>
      <c r="I379" s="222"/>
      <c r="J379" s="42"/>
      <c r="K379" s="42"/>
      <c r="L379" s="46"/>
      <c r="M379" s="223"/>
      <c r="N379" s="224"/>
      <c r="O379" s="86"/>
      <c r="P379" s="86"/>
      <c r="Q379" s="86"/>
      <c r="R379" s="86"/>
      <c r="S379" s="86"/>
      <c r="T379" s="87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T379" s="19" t="s">
        <v>158</v>
      </c>
      <c r="AU379" s="19" t="s">
        <v>82</v>
      </c>
    </row>
    <row r="380" spans="1:51" s="15" customFormat="1" ht="12">
      <c r="A380" s="15"/>
      <c r="B380" s="248"/>
      <c r="C380" s="249"/>
      <c r="D380" s="227" t="s">
        <v>160</v>
      </c>
      <c r="E380" s="250" t="s">
        <v>19</v>
      </c>
      <c r="F380" s="251" t="s">
        <v>207</v>
      </c>
      <c r="G380" s="249"/>
      <c r="H380" s="250" t="s">
        <v>19</v>
      </c>
      <c r="I380" s="252"/>
      <c r="J380" s="249"/>
      <c r="K380" s="249"/>
      <c r="L380" s="253"/>
      <c r="M380" s="254"/>
      <c r="N380" s="255"/>
      <c r="O380" s="255"/>
      <c r="P380" s="255"/>
      <c r="Q380" s="255"/>
      <c r="R380" s="255"/>
      <c r="S380" s="255"/>
      <c r="T380" s="256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T380" s="257" t="s">
        <v>160</v>
      </c>
      <c r="AU380" s="257" t="s">
        <v>82</v>
      </c>
      <c r="AV380" s="15" t="s">
        <v>80</v>
      </c>
      <c r="AW380" s="15" t="s">
        <v>33</v>
      </c>
      <c r="AX380" s="15" t="s">
        <v>72</v>
      </c>
      <c r="AY380" s="257" t="s">
        <v>149</v>
      </c>
    </row>
    <row r="381" spans="1:51" s="13" customFormat="1" ht="12">
      <c r="A381" s="13"/>
      <c r="B381" s="225"/>
      <c r="C381" s="226"/>
      <c r="D381" s="227" t="s">
        <v>160</v>
      </c>
      <c r="E381" s="228" t="s">
        <v>19</v>
      </c>
      <c r="F381" s="229" t="s">
        <v>603</v>
      </c>
      <c r="G381" s="226"/>
      <c r="H381" s="230">
        <v>100.12</v>
      </c>
      <c r="I381" s="231"/>
      <c r="J381" s="226"/>
      <c r="K381" s="226"/>
      <c r="L381" s="232"/>
      <c r="M381" s="233"/>
      <c r="N381" s="234"/>
      <c r="O381" s="234"/>
      <c r="P381" s="234"/>
      <c r="Q381" s="234"/>
      <c r="R381" s="234"/>
      <c r="S381" s="234"/>
      <c r="T381" s="235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36" t="s">
        <v>160</v>
      </c>
      <c r="AU381" s="236" t="s">
        <v>82</v>
      </c>
      <c r="AV381" s="13" t="s">
        <v>82</v>
      </c>
      <c r="AW381" s="13" t="s">
        <v>33</v>
      </c>
      <c r="AX381" s="13" t="s">
        <v>72</v>
      </c>
      <c r="AY381" s="236" t="s">
        <v>149</v>
      </c>
    </row>
    <row r="382" spans="1:51" s="13" customFormat="1" ht="12">
      <c r="A382" s="13"/>
      <c r="B382" s="225"/>
      <c r="C382" s="226"/>
      <c r="D382" s="227" t="s">
        <v>160</v>
      </c>
      <c r="E382" s="228" t="s">
        <v>19</v>
      </c>
      <c r="F382" s="229" t="s">
        <v>604</v>
      </c>
      <c r="G382" s="226"/>
      <c r="H382" s="230">
        <v>6.39</v>
      </c>
      <c r="I382" s="231"/>
      <c r="J382" s="226"/>
      <c r="K382" s="226"/>
      <c r="L382" s="232"/>
      <c r="M382" s="233"/>
      <c r="N382" s="234"/>
      <c r="O382" s="234"/>
      <c r="P382" s="234"/>
      <c r="Q382" s="234"/>
      <c r="R382" s="234"/>
      <c r="S382" s="234"/>
      <c r="T382" s="235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36" t="s">
        <v>160</v>
      </c>
      <c r="AU382" s="236" t="s">
        <v>82</v>
      </c>
      <c r="AV382" s="13" t="s">
        <v>82</v>
      </c>
      <c r="AW382" s="13" t="s">
        <v>33</v>
      </c>
      <c r="AX382" s="13" t="s">
        <v>72</v>
      </c>
      <c r="AY382" s="236" t="s">
        <v>149</v>
      </c>
    </row>
    <row r="383" spans="1:51" s="13" customFormat="1" ht="12">
      <c r="A383" s="13"/>
      <c r="B383" s="225"/>
      <c r="C383" s="226"/>
      <c r="D383" s="227" t="s">
        <v>160</v>
      </c>
      <c r="E383" s="228" t="s">
        <v>19</v>
      </c>
      <c r="F383" s="229" t="s">
        <v>605</v>
      </c>
      <c r="G383" s="226"/>
      <c r="H383" s="230">
        <v>27.94</v>
      </c>
      <c r="I383" s="231"/>
      <c r="J383" s="226"/>
      <c r="K383" s="226"/>
      <c r="L383" s="232"/>
      <c r="M383" s="233"/>
      <c r="N383" s="234"/>
      <c r="O383" s="234"/>
      <c r="P383" s="234"/>
      <c r="Q383" s="234"/>
      <c r="R383" s="234"/>
      <c r="S383" s="234"/>
      <c r="T383" s="235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36" t="s">
        <v>160</v>
      </c>
      <c r="AU383" s="236" t="s">
        <v>82</v>
      </c>
      <c r="AV383" s="13" t="s">
        <v>82</v>
      </c>
      <c r="AW383" s="13" t="s">
        <v>33</v>
      </c>
      <c r="AX383" s="13" t="s">
        <v>72</v>
      </c>
      <c r="AY383" s="236" t="s">
        <v>149</v>
      </c>
    </row>
    <row r="384" spans="1:51" s="13" customFormat="1" ht="12">
      <c r="A384" s="13"/>
      <c r="B384" s="225"/>
      <c r="C384" s="226"/>
      <c r="D384" s="227" t="s">
        <v>160</v>
      </c>
      <c r="E384" s="228" t="s">
        <v>19</v>
      </c>
      <c r="F384" s="229" t="s">
        <v>606</v>
      </c>
      <c r="G384" s="226"/>
      <c r="H384" s="230">
        <v>5.89</v>
      </c>
      <c r="I384" s="231"/>
      <c r="J384" s="226"/>
      <c r="K384" s="226"/>
      <c r="L384" s="232"/>
      <c r="M384" s="233"/>
      <c r="N384" s="234"/>
      <c r="O384" s="234"/>
      <c r="P384" s="234"/>
      <c r="Q384" s="234"/>
      <c r="R384" s="234"/>
      <c r="S384" s="234"/>
      <c r="T384" s="235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36" t="s">
        <v>160</v>
      </c>
      <c r="AU384" s="236" t="s">
        <v>82</v>
      </c>
      <c r="AV384" s="13" t="s">
        <v>82</v>
      </c>
      <c r="AW384" s="13" t="s">
        <v>33</v>
      </c>
      <c r="AX384" s="13" t="s">
        <v>72</v>
      </c>
      <c r="AY384" s="236" t="s">
        <v>149</v>
      </c>
    </row>
    <row r="385" spans="1:51" s="13" customFormat="1" ht="12">
      <c r="A385" s="13"/>
      <c r="B385" s="225"/>
      <c r="C385" s="226"/>
      <c r="D385" s="227" t="s">
        <v>160</v>
      </c>
      <c r="E385" s="228" t="s">
        <v>19</v>
      </c>
      <c r="F385" s="229" t="s">
        <v>607</v>
      </c>
      <c r="G385" s="226"/>
      <c r="H385" s="230">
        <v>14.73</v>
      </c>
      <c r="I385" s="231"/>
      <c r="J385" s="226"/>
      <c r="K385" s="226"/>
      <c r="L385" s="232"/>
      <c r="M385" s="233"/>
      <c r="N385" s="234"/>
      <c r="O385" s="234"/>
      <c r="P385" s="234"/>
      <c r="Q385" s="234"/>
      <c r="R385" s="234"/>
      <c r="S385" s="234"/>
      <c r="T385" s="235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6" t="s">
        <v>160</v>
      </c>
      <c r="AU385" s="236" t="s">
        <v>82</v>
      </c>
      <c r="AV385" s="13" t="s">
        <v>82</v>
      </c>
      <c r="AW385" s="13" t="s">
        <v>33</v>
      </c>
      <c r="AX385" s="13" t="s">
        <v>72</v>
      </c>
      <c r="AY385" s="236" t="s">
        <v>149</v>
      </c>
    </row>
    <row r="386" spans="1:51" s="13" customFormat="1" ht="12">
      <c r="A386" s="13"/>
      <c r="B386" s="225"/>
      <c r="C386" s="226"/>
      <c r="D386" s="227" t="s">
        <v>160</v>
      </c>
      <c r="E386" s="228" t="s">
        <v>19</v>
      </c>
      <c r="F386" s="229" t="s">
        <v>596</v>
      </c>
      <c r="G386" s="226"/>
      <c r="H386" s="230">
        <v>2.72</v>
      </c>
      <c r="I386" s="231"/>
      <c r="J386" s="226"/>
      <c r="K386" s="226"/>
      <c r="L386" s="232"/>
      <c r="M386" s="233"/>
      <c r="N386" s="234"/>
      <c r="O386" s="234"/>
      <c r="P386" s="234"/>
      <c r="Q386" s="234"/>
      <c r="R386" s="234"/>
      <c r="S386" s="234"/>
      <c r="T386" s="235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36" t="s">
        <v>160</v>
      </c>
      <c r="AU386" s="236" t="s">
        <v>82</v>
      </c>
      <c r="AV386" s="13" t="s">
        <v>82</v>
      </c>
      <c r="AW386" s="13" t="s">
        <v>33</v>
      </c>
      <c r="AX386" s="13" t="s">
        <v>72</v>
      </c>
      <c r="AY386" s="236" t="s">
        <v>149</v>
      </c>
    </row>
    <row r="387" spans="1:51" s="13" customFormat="1" ht="12">
      <c r="A387" s="13"/>
      <c r="B387" s="225"/>
      <c r="C387" s="226"/>
      <c r="D387" s="227" t="s">
        <v>160</v>
      </c>
      <c r="E387" s="228" t="s">
        <v>19</v>
      </c>
      <c r="F387" s="229" t="s">
        <v>597</v>
      </c>
      <c r="G387" s="226"/>
      <c r="H387" s="230">
        <v>2.79</v>
      </c>
      <c r="I387" s="231"/>
      <c r="J387" s="226"/>
      <c r="K387" s="226"/>
      <c r="L387" s="232"/>
      <c r="M387" s="233"/>
      <c r="N387" s="234"/>
      <c r="O387" s="234"/>
      <c r="P387" s="234"/>
      <c r="Q387" s="234"/>
      <c r="R387" s="234"/>
      <c r="S387" s="234"/>
      <c r="T387" s="235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36" t="s">
        <v>160</v>
      </c>
      <c r="AU387" s="236" t="s">
        <v>82</v>
      </c>
      <c r="AV387" s="13" t="s">
        <v>82</v>
      </c>
      <c r="AW387" s="13" t="s">
        <v>33</v>
      </c>
      <c r="AX387" s="13" t="s">
        <v>72</v>
      </c>
      <c r="AY387" s="236" t="s">
        <v>149</v>
      </c>
    </row>
    <row r="388" spans="1:51" s="13" customFormat="1" ht="12">
      <c r="A388" s="13"/>
      <c r="B388" s="225"/>
      <c r="C388" s="226"/>
      <c r="D388" s="227" t="s">
        <v>160</v>
      </c>
      <c r="E388" s="228" t="s">
        <v>19</v>
      </c>
      <c r="F388" s="229" t="s">
        <v>608</v>
      </c>
      <c r="G388" s="226"/>
      <c r="H388" s="230">
        <v>5.25</v>
      </c>
      <c r="I388" s="231"/>
      <c r="J388" s="226"/>
      <c r="K388" s="226"/>
      <c r="L388" s="232"/>
      <c r="M388" s="233"/>
      <c r="N388" s="234"/>
      <c r="O388" s="234"/>
      <c r="P388" s="234"/>
      <c r="Q388" s="234"/>
      <c r="R388" s="234"/>
      <c r="S388" s="234"/>
      <c r="T388" s="235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36" t="s">
        <v>160</v>
      </c>
      <c r="AU388" s="236" t="s">
        <v>82</v>
      </c>
      <c r="AV388" s="13" t="s">
        <v>82</v>
      </c>
      <c r="AW388" s="13" t="s">
        <v>33</v>
      </c>
      <c r="AX388" s="13" t="s">
        <v>72</v>
      </c>
      <c r="AY388" s="236" t="s">
        <v>149</v>
      </c>
    </row>
    <row r="389" spans="1:51" s="14" customFormat="1" ht="12">
      <c r="A389" s="14"/>
      <c r="B389" s="237"/>
      <c r="C389" s="238"/>
      <c r="D389" s="227" t="s">
        <v>160</v>
      </c>
      <c r="E389" s="239" t="s">
        <v>19</v>
      </c>
      <c r="F389" s="240" t="s">
        <v>162</v>
      </c>
      <c r="G389" s="238"/>
      <c r="H389" s="241">
        <v>165.83</v>
      </c>
      <c r="I389" s="242"/>
      <c r="J389" s="238"/>
      <c r="K389" s="238"/>
      <c r="L389" s="243"/>
      <c r="M389" s="244"/>
      <c r="N389" s="245"/>
      <c r="O389" s="245"/>
      <c r="P389" s="245"/>
      <c r="Q389" s="245"/>
      <c r="R389" s="245"/>
      <c r="S389" s="245"/>
      <c r="T389" s="246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47" t="s">
        <v>160</v>
      </c>
      <c r="AU389" s="247" t="s">
        <v>82</v>
      </c>
      <c r="AV389" s="14" t="s">
        <v>156</v>
      </c>
      <c r="AW389" s="14" t="s">
        <v>33</v>
      </c>
      <c r="AX389" s="14" t="s">
        <v>80</v>
      </c>
      <c r="AY389" s="247" t="s">
        <v>149</v>
      </c>
    </row>
    <row r="390" spans="1:65" s="2" customFormat="1" ht="16.5" customHeight="1">
      <c r="A390" s="40"/>
      <c r="B390" s="41"/>
      <c r="C390" s="207" t="s">
        <v>609</v>
      </c>
      <c r="D390" s="207" t="s">
        <v>152</v>
      </c>
      <c r="E390" s="208" t="s">
        <v>610</v>
      </c>
      <c r="F390" s="209" t="s">
        <v>611</v>
      </c>
      <c r="G390" s="210" t="s">
        <v>184</v>
      </c>
      <c r="H390" s="211">
        <v>40.537</v>
      </c>
      <c r="I390" s="212"/>
      <c r="J390" s="213">
        <f>ROUND(I390*H390,2)</f>
        <v>0</v>
      </c>
      <c r="K390" s="209" t="s">
        <v>155</v>
      </c>
      <c r="L390" s="46"/>
      <c r="M390" s="214" t="s">
        <v>19</v>
      </c>
      <c r="N390" s="215" t="s">
        <v>43</v>
      </c>
      <c r="O390" s="86"/>
      <c r="P390" s="216">
        <f>O390*H390</f>
        <v>0</v>
      </c>
      <c r="Q390" s="216">
        <v>0</v>
      </c>
      <c r="R390" s="216">
        <f>Q390*H390</f>
        <v>0</v>
      </c>
      <c r="S390" s="216">
        <v>0</v>
      </c>
      <c r="T390" s="217">
        <f>S390*H390</f>
        <v>0</v>
      </c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R390" s="218" t="s">
        <v>260</v>
      </c>
      <c r="AT390" s="218" t="s">
        <v>152</v>
      </c>
      <c r="AU390" s="218" t="s">
        <v>82</v>
      </c>
      <c r="AY390" s="19" t="s">
        <v>149</v>
      </c>
      <c r="BE390" s="219">
        <f>IF(N390="základní",J390,0)</f>
        <v>0</v>
      </c>
      <c r="BF390" s="219">
        <f>IF(N390="snížená",J390,0)</f>
        <v>0</v>
      </c>
      <c r="BG390" s="219">
        <f>IF(N390="zákl. přenesená",J390,0)</f>
        <v>0</v>
      </c>
      <c r="BH390" s="219">
        <f>IF(N390="sníž. přenesená",J390,0)</f>
        <v>0</v>
      </c>
      <c r="BI390" s="219">
        <f>IF(N390="nulová",J390,0)</f>
        <v>0</v>
      </c>
      <c r="BJ390" s="19" t="s">
        <v>80</v>
      </c>
      <c r="BK390" s="219">
        <f>ROUND(I390*H390,2)</f>
        <v>0</v>
      </c>
      <c r="BL390" s="19" t="s">
        <v>260</v>
      </c>
      <c r="BM390" s="218" t="s">
        <v>612</v>
      </c>
    </row>
    <row r="391" spans="1:47" s="2" customFormat="1" ht="12">
      <c r="A391" s="40"/>
      <c r="B391" s="41"/>
      <c r="C391" s="42"/>
      <c r="D391" s="220" t="s">
        <v>158</v>
      </c>
      <c r="E391" s="42"/>
      <c r="F391" s="221" t="s">
        <v>613</v>
      </c>
      <c r="G391" s="42"/>
      <c r="H391" s="42"/>
      <c r="I391" s="222"/>
      <c r="J391" s="42"/>
      <c r="K391" s="42"/>
      <c r="L391" s="46"/>
      <c r="M391" s="223"/>
      <c r="N391" s="224"/>
      <c r="O391" s="86"/>
      <c r="P391" s="86"/>
      <c r="Q391" s="86"/>
      <c r="R391" s="86"/>
      <c r="S391" s="86"/>
      <c r="T391" s="87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T391" s="19" t="s">
        <v>158</v>
      </c>
      <c r="AU391" s="19" t="s">
        <v>82</v>
      </c>
    </row>
    <row r="392" spans="1:51" s="13" customFormat="1" ht="12">
      <c r="A392" s="13"/>
      <c r="B392" s="225"/>
      <c r="C392" s="226"/>
      <c r="D392" s="227" t="s">
        <v>160</v>
      </c>
      <c r="E392" s="228" t="s">
        <v>19</v>
      </c>
      <c r="F392" s="229" t="s">
        <v>614</v>
      </c>
      <c r="G392" s="226"/>
      <c r="H392" s="230">
        <v>40.537</v>
      </c>
      <c r="I392" s="231"/>
      <c r="J392" s="226"/>
      <c r="K392" s="226"/>
      <c r="L392" s="232"/>
      <c r="M392" s="233"/>
      <c r="N392" s="234"/>
      <c r="O392" s="234"/>
      <c r="P392" s="234"/>
      <c r="Q392" s="234"/>
      <c r="R392" s="234"/>
      <c r="S392" s="234"/>
      <c r="T392" s="235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36" t="s">
        <v>160</v>
      </c>
      <c r="AU392" s="236" t="s">
        <v>82</v>
      </c>
      <c r="AV392" s="13" t="s">
        <v>82</v>
      </c>
      <c r="AW392" s="13" t="s">
        <v>33</v>
      </c>
      <c r="AX392" s="13" t="s">
        <v>80</v>
      </c>
      <c r="AY392" s="236" t="s">
        <v>149</v>
      </c>
    </row>
    <row r="393" spans="1:65" s="2" customFormat="1" ht="16.5" customHeight="1">
      <c r="A393" s="40"/>
      <c r="B393" s="41"/>
      <c r="C393" s="207" t="s">
        <v>615</v>
      </c>
      <c r="D393" s="207" t="s">
        <v>152</v>
      </c>
      <c r="E393" s="208" t="s">
        <v>616</v>
      </c>
      <c r="F393" s="209" t="s">
        <v>617</v>
      </c>
      <c r="G393" s="210" t="s">
        <v>239</v>
      </c>
      <c r="H393" s="211">
        <v>62</v>
      </c>
      <c r="I393" s="212"/>
      <c r="J393" s="213">
        <f>ROUND(I393*H393,2)</f>
        <v>0</v>
      </c>
      <c r="K393" s="209" t="s">
        <v>155</v>
      </c>
      <c r="L393" s="46"/>
      <c r="M393" s="214" t="s">
        <v>19</v>
      </c>
      <c r="N393" s="215" t="s">
        <v>43</v>
      </c>
      <c r="O393" s="86"/>
      <c r="P393" s="216">
        <f>O393*H393</f>
        <v>0</v>
      </c>
      <c r="Q393" s="216">
        <v>0.00021</v>
      </c>
      <c r="R393" s="216">
        <f>Q393*H393</f>
        <v>0.01302</v>
      </c>
      <c r="S393" s="216">
        <v>0</v>
      </c>
      <c r="T393" s="217">
        <f>S393*H393</f>
        <v>0</v>
      </c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R393" s="218" t="s">
        <v>260</v>
      </c>
      <c r="AT393" s="218" t="s">
        <v>152</v>
      </c>
      <c r="AU393" s="218" t="s">
        <v>82</v>
      </c>
      <c r="AY393" s="19" t="s">
        <v>149</v>
      </c>
      <c r="BE393" s="219">
        <f>IF(N393="základní",J393,0)</f>
        <v>0</v>
      </c>
      <c r="BF393" s="219">
        <f>IF(N393="snížená",J393,0)</f>
        <v>0</v>
      </c>
      <c r="BG393" s="219">
        <f>IF(N393="zákl. přenesená",J393,0)</f>
        <v>0</v>
      </c>
      <c r="BH393" s="219">
        <f>IF(N393="sníž. přenesená",J393,0)</f>
        <v>0</v>
      </c>
      <c r="BI393" s="219">
        <f>IF(N393="nulová",J393,0)</f>
        <v>0</v>
      </c>
      <c r="BJ393" s="19" t="s">
        <v>80</v>
      </c>
      <c r="BK393" s="219">
        <f>ROUND(I393*H393,2)</f>
        <v>0</v>
      </c>
      <c r="BL393" s="19" t="s">
        <v>260</v>
      </c>
      <c r="BM393" s="218" t="s">
        <v>618</v>
      </c>
    </row>
    <row r="394" spans="1:47" s="2" customFormat="1" ht="12">
      <c r="A394" s="40"/>
      <c r="B394" s="41"/>
      <c r="C394" s="42"/>
      <c r="D394" s="220" t="s">
        <v>158</v>
      </c>
      <c r="E394" s="42"/>
      <c r="F394" s="221" t="s">
        <v>619</v>
      </c>
      <c r="G394" s="42"/>
      <c r="H394" s="42"/>
      <c r="I394" s="222"/>
      <c r="J394" s="42"/>
      <c r="K394" s="42"/>
      <c r="L394" s="46"/>
      <c r="M394" s="223"/>
      <c r="N394" s="224"/>
      <c r="O394" s="86"/>
      <c r="P394" s="86"/>
      <c r="Q394" s="86"/>
      <c r="R394" s="86"/>
      <c r="S394" s="86"/>
      <c r="T394" s="87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T394" s="19" t="s">
        <v>158</v>
      </c>
      <c r="AU394" s="19" t="s">
        <v>82</v>
      </c>
    </row>
    <row r="395" spans="1:51" s="15" customFormat="1" ht="12">
      <c r="A395" s="15"/>
      <c r="B395" s="248"/>
      <c r="C395" s="249"/>
      <c r="D395" s="227" t="s">
        <v>160</v>
      </c>
      <c r="E395" s="250" t="s">
        <v>19</v>
      </c>
      <c r="F395" s="251" t="s">
        <v>207</v>
      </c>
      <c r="G395" s="249"/>
      <c r="H395" s="250" t="s">
        <v>19</v>
      </c>
      <c r="I395" s="252"/>
      <c r="J395" s="249"/>
      <c r="K395" s="249"/>
      <c r="L395" s="253"/>
      <c r="M395" s="254"/>
      <c r="N395" s="255"/>
      <c r="O395" s="255"/>
      <c r="P395" s="255"/>
      <c r="Q395" s="255"/>
      <c r="R395" s="255"/>
      <c r="S395" s="255"/>
      <c r="T395" s="256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T395" s="257" t="s">
        <v>160</v>
      </c>
      <c r="AU395" s="257" t="s">
        <v>82</v>
      </c>
      <c r="AV395" s="15" t="s">
        <v>80</v>
      </c>
      <c r="AW395" s="15" t="s">
        <v>33</v>
      </c>
      <c r="AX395" s="15" t="s">
        <v>72</v>
      </c>
      <c r="AY395" s="257" t="s">
        <v>149</v>
      </c>
    </row>
    <row r="396" spans="1:51" s="13" customFormat="1" ht="12">
      <c r="A396" s="13"/>
      <c r="B396" s="225"/>
      <c r="C396" s="226"/>
      <c r="D396" s="227" t="s">
        <v>160</v>
      </c>
      <c r="E396" s="228" t="s">
        <v>19</v>
      </c>
      <c r="F396" s="229" t="s">
        <v>620</v>
      </c>
      <c r="G396" s="226"/>
      <c r="H396" s="230">
        <v>13</v>
      </c>
      <c r="I396" s="231"/>
      <c r="J396" s="226"/>
      <c r="K396" s="226"/>
      <c r="L396" s="232"/>
      <c r="M396" s="233"/>
      <c r="N396" s="234"/>
      <c r="O396" s="234"/>
      <c r="P396" s="234"/>
      <c r="Q396" s="234"/>
      <c r="R396" s="234"/>
      <c r="S396" s="234"/>
      <c r="T396" s="235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36" t="s">
        <v>160</v>
      </c>
      <c r="AU396" s="236" t="s">
        <v>82</v>
      </c>
      <c r="AV396" s="13" t="s">
        <v>82</v>
      </c>
      <c r="AW396" s="13" t="s">
        <v>33</v>
      </c>
      <c r="AX396" s="13" t="s">
        <v>72</v>
      </c>
      <c r="AY396" s="236" t="s">
        <v>149</v>
      </c>
    </row>
    <row r="397" spans="1:51" s="13" customFormat="1" ht="12">
      <c r="A397" s="13"/>
      <c r="B397" s="225"/>
      <c r="C397" s="226"/>
      <c r="D397" s="227" t="s">
        <v>160</v>
      </c>
      <c r="E397" s="228" t="s">
        <v>19</v>
      </c>
      <c r="F397" s="229" t="s">
        <v>621</v>
      </c>
      <c r="G397" s="226"/>
      <c r="H397" s="230">
        <v>6</v>
      </c>
      <c r="I397" s="231"/>
      <c r="J397" s="226"/>
      <c r="K397" s="226"/>
      <c r="L397" s="232"/>
      <c r="M397" s="233"/>
      <c r="N397" s="234"/>
      <c r="O397" s="234"/>
      <c r="P397" s="234"/>
      <c r="Q397" s="234"/>
      <c r="R397" s="234"/>
      <c r="S397" s="234"/>
      <c r="T397" s="235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36" t="s">
        <v>160</v>
      </c>
      <c r="AU397" s="236" t="s">
        <v>82</v>
      </c>
      <c r="AV397" s="13" t="s">
        <v>82</v>
      </c>
      <c r="AW397" s="13" t="s">
        <v>33</v>
      </c>
      <c r="AX397" s="13" t="s">
        <v>72</v>
      </c>
      <c r="AY397" s="236" t="s">
        <v>149</v>
      </c>
    </row>
    <row r="398" spans="1:51" s="13" customFormat="1" ht="12">
      <c r="A398" s="13"/>
      <c r="B398" s="225"/>
      <c r="C398" s="226"/>
      <c r="D398" s="227" t="s">
        <v>160</v>
      </c>
      <c r="E398" s="228" t="s">
        <v>19</v>
      </c>
      <c r="F398" s="229" t="s">
        <v>622</v>
      </c>
      <c r="G398" s="226"/>
      <c r="H398" s="230">
        <v>8</v>
      </c>
      <c r="I398" s="231"/>
      <c r="J398" s="226"/>
      <c r="K398" s="226"/>
      <c r="L398" s="232"/>
      <c r="M398" s="233"/>
      <c r="N398" s="234"/>
      <c r="O398" s="234"/>
      <c r="P398" s="234"/>
      <c r="Q398" s="234"/>
      <c r="R398" s="234"/>
      <c r="S398" s="234"/>
      <c r="T398" s="235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36" t="s">
        <v>160</v>
      </c>
      <c r="AU398" s="236" t="s">
        <v>82</v>
      </c>
      <c r="AV398" s="13" t="s">
        <v>82</v>
      </c>
      <c r="AW398" s="13" t="s">
        <v>33</v>
      </c>
      <c r="AX398" s="13" t="s">
        <v>72</v>
      </c>
      <c r="AY398" s="236" t="s">
        <v>149</v>
      </c>
    </row>
    <row r="399" spans="1:51" s="13" customFormat="1" ht="12">
      <c r="A399" s="13"/>
      <c r="B399" s="225"/>
      <c r="C399" s="226"/>
      <c r="D399" s="227" t="s">
        <v>160</v>
      </c>
      <c r="E399" s="228" t="s">
        <v>19</v>
      </c>
      <c r="F399" s="229" t="s">
        <v>623</v>
      </c>
      <c r="G399" s="226"/>
      <c r="H399" s="230">
        <v>11</v>
      </c>
      <c r="I399" s="231"/>
      <c r="J399" s="226"/>
      <c r="K399" s="226"/>
      <c r="L399" s="232"/>
      <c r="M399" s="233"/>
      <c r="N399" s="234"/>
      <c r="O399" s="234"/>
      <c r="P399" s="234"/>
      <c r="Q399" s="234"/>
      <c r="R399" s="234"/>
      <c r="S399" s="234"/>
      <c r="T399" s="235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36" t="s">
        <v>160</v>
      </c>
      <c r="AU399" s="236" t="s">
        <v>82</v>
      </c>
      <c r="AV399" s="13" t="s">
        <v>82</v>
      </c>
      <c r="AW399" s="13" t="s">
        <v>33</v>
      </c>
      <c r="AX399" s="13" t="s">
        <v>72</v>
      </c>
      <c r="AY399" s="236" t="s">
        <v>149</v>
      </c>
    </row>
    <row r="400" spans="1:51" s="13" customFormat="1" ht="12">
      <c r="A400" s="13"/>
      <c r="B400" s="225"/>
      <c r="C400" s="226"/>
      <c r="D400" s="227" t="s">
        <v>160</v>
      </c>
      <c r="E400" s="228" t="s">
        <v>19</v>
      </c>
      <c r="F400" s="229" t="s">
        <v>624</v>
      </c>
      <c r="G400" s="226"/>
      <c r="H400" s="230">
        <v>6</v>
      </c>
      <c r="I400" s="231"/>
      <c r="J400" s="226"/>
      <c r="K400" s="226"/>
      <c r="L400" s="232"/>
      <c r="M400" s="233"/>
      <c r="N400" s="234"/>
      <c r="O400" s="234"/>
      <c r="P400" s="234"/>
      <c r="Q400" s="234"/>
      <c r="R400" s="234"/>
      <c r="S400" s="234"/>
      <c r="T400" s="235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36" t="s">
        <v>160</v>
      </c>
      <c r="AU400" s="236" t="s">
        <v>82</v>
      </c>
      <c r="AV400" s="13" t="s">
        <v>82</v>
      </c>
      <c r="AW400" s="13" t="s">
        <v>33</v>
      </c>
      <c r="AX400" s="13" t="s">
        <v>72</v>
      </c>
      <c r="AY400" s="236" t="s">
        <v>149</v>
      </c>
    </row>
    <row r="401" spans="1:51" s="13" customFormat="1" ht="12">
      <c r="A401" s="13"/>
      <c r="B401" s="225"/>
      <c r="C401" s="226"/>
      <c r="D401" s="227" t="s">
        <v>160</v>
      </c>
      <c r="E401" s="228" t="s">
        <v>19</v>
      </c>
      <c r="F401" s="229" t="s">
        <v>625</v>
      </c>
      <c r="G401" s="226"/>
      <c r="H401" s="230">
        <v>7</v>
      </c>
      <c r="I401" s="231"/>
      <c r="J401" s="226"/>
      <c r="K401" s="226"/>
      <c r="L401" s="232"/>
      <c r="M401" s="233"/>
      <c r="N401" s="234"/>
      <c r="O401" s="234"/>
      <c r="P401" s="234"/>
      <c r="Q401" s="234"/>
      <c r="R401" s="234"/>
      <c r="S401" s="234"/>
      <c r="T401" s="235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36" t="s">
        <v>160</v>
      </c>
      <c r="AU401" s="236" t="s">
        <v>82</v>
      </c>
      <c r="AV401" s="13" t="s">
        <v>82</v>
      </c>
      <c r="AW401" s="13" t="s">
        <v>33</v>
      </c>
      <c r="AX401" s="13" t="s">
        <v>72</v>
      </c>
      <c r="AY401" s="236" t="s">
        <v>149</v>
      </c>
    </row>
    <row r="402" spans="1:51" s="13" customFormat="1" ht="12">
      <c r="A402" s="13"/>
      <c r="B402" s="225"/>
      <c r="C402" s="226"/>
      <c r="D402" s="227" t="s">
        <v>160</v>
      </c>
      <c r="E402" s="228" t="s">
        <v>19</v>
      </c>
      <c r="F402" s="229" t="s">
        <v>626</v>
      </c>
      <c r="G402" s="226"/>
      <c r="H402" s="230">
        <v>4</v>
      </c>
      <c r="I402" s="231"/>
      <c r="J402" s="226"/>
      <c r="K402" s="226"/>
      <c r="L402" s="232"/>
      <c r="M402" s="233"/>
      <c r="N402" s="234"/>
      <c r="O402" s="234"/>
      <c r="P402" s="234"/>
      <c r="Q402" s="234"/>
      <c r="R402" s="234"/>
      <c r="S402" s="234"/>
      <c r="T402" s="235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36" t="s">
        <v>160</v>
      </c>
      <c r="AU402" s="236" t="s">
        <v>82</v>
      </c>
      <c r="AV402" s="13" t="s">
        <v>82</v>
      </c>
      <c r="AW402" s="13" t="s">
        <v>33</v>
      </c>
      <c r="AX402" s="13" t="s">
        <v>72</v>
      </c>
      <c r="AY402" s="236" t="s">
        <v>149</v>
      </c>
    </row>
    <row r="403" spans="1:51" s="13" customFormat="1" ht="12">
      <c r="A403" s="13"/>
      <c r="B403" s="225"/>
      <c r="C403" s="226"/>
      <c r="D403" s="227" t="s">
        <v>160</v>
      </c>
      <c r="E403" s="228" t="s">
        <v>19</v>
      </c>
      <c r="F403" s="229" t="s">
        <v>627</v>
      </c>
      <c r="G403" s="226"/>
      <c r="H403" s="230">
        <v>7</v>
      </c>
      <c r="I403" s="231"/>
      <c r="J403" s="226"/>
      <c r="K403" s="226"/>
      <c r="L403" s="232"/>
      <c r="M403" s="233"/>
      <c r="N403" s="234"/>
      <c r="O403" s="234"/>
      <c r="P403" s="234"/>
      <c r="Q403" s="234"/>
      <c r="R403" s="234"/>
      <c r="S403" s="234"/>
      <c r="T403" s="235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36" t="s">
        <v>160</v>
      </c>
      <c r="AU403" s="236" t="s">
        <v>82</v>
      </c>
      <c r="AV403" s="13" t="s">
        <v>82</v>
      </c>
      <c r="AW403" s="13" t="s">
        <v>33</v>
      </c>
      <c r="AX403" s="13" t="s">
        <v>72</v>
      </c>
      <c r="AY403" s="236" t="s">
        <v>149</v>
      </c>
    </row>
    <row r="404" spans="1:51" s="14" customFormat="1" ht="12">
      <c r="A404" s="14"/>
      <c r="B404" s="237"/>
      <c r="C404" s="238"/>
      <c r="D404" s="227" t="s">
        <v>160</v>
      </c>
      <c r="E404" s="239" t="s">
        <v>19</v>
      </c>
      <c r="F404" s="240" t="s">
        <v>162</v>
      </c>
      <c r="G404" s="238"/>
      <c r="H404" s="241">
        <v>62</v>
      </c>
      <c r="I404" s="242"/>
      <c r="J404" s="238"/>
      <c r="K404" s="238"/>
      <c r="L404" s="243"/>
      <c r="M404" s="244"/>
      <c r="N404" s="245"/>
      <c r="O404" s="245"/>
      <c r="P404" s="245"/>
      <c r="Q404" s="245"/>
      <c r="R404" s="245"/>
      <c r="S404" s="245"/>
      <c r="T404" s="246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47" t="s">
        <v>160</v>
      </c>
      <c r="AU404" s="247" t="s">
        <v>82</v>
      </c>
      <c r="AV404" s="14" t="s">
        <v>156</v>
      </c>
      <c r="AW404" s="14" t="s">
        <v>33</v>
      </c>
      <c r="AX404" s="14" t="s">
        <v>80</v>
      </c>
      <c r="AY404" s="247" t="s">
        <v>149</v>
      </c>
    </row>
    <row r="405" spans="1:65" s="2" customFormat="1" ht="16.5" customHeight="1">
      <c r="A405" s="40"/>
      <c r="B405" s="41"/>
      <c r="C405" s="207" t="s">
        <v>628</v>
      </c>
      <c r="D405" s="207" t="s">
        <v>152</v>
      </c>
      <c r="E405" s="208" t="s">
        <v>629</v>
      </c>
      <c r="F405" s="209" t="s">
        <v>630</v>
      </c>
      <c r="G405" s="210" t="s">
        <v>239</v>
      </c>
      <c r="H405" s="211">
        <v>31</v>
      </c>
      <c r="I405" s="212"/>
      <c r="J405" s="213">
        <f>ROUND(I405*H405,2)</f>
        <v>0</v>
      </c>
      <c r="K405" s="209" t="s">
        <v>155</v>
      </c>
      <c r="L405" s="46"/>
      <c r="M405" s="214" t="s">
        <v>19</v>
      </c>
      <c r="N405" s="215" t="s">
        <v>43</v>
      </c>
      <c r="O405" s="86"/>
      <c r="P405" s="216">
        <f>O405*H405</f>
        <v>0</v>
      </c>
      <c r="Q405" s="216">
        <v>0.0002</v>
      </c>
      <c r="R405" s="216">
        <f>Q405*H405</f>
        <v>0.006200000000000001</v>
      </c>
      <c r="S405" s="216">
        <v>0</v>
      </c>
      <c r="T405" s="217">
        <f>S405*H405</f>
        <v>0</v>
      </c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R405" s="218" t="s">
        <v>260</v>
      </c>
      <c r="AT405" s="218" t="s">
        <v>152</v>
      </c>
      <c r="AU405" s="218" t="s">
        <v>82</v>
      </c>
      <c r="AY405" s="19" t="s">
        <v>149</v>
      </c>
      <c r="BE405" s="219">
        <f>IF(N405="základní",J405,0)</f>
        <v>0</v>
      </c>
      <c r="BF405" s="219">
        <f>IF(N405="snížená",J405,0)</f>
        <v>0</v>
      </c>
      <c r="BG405" s="219">
        <f>IF(N405="zákl. přenesená",J405,0)</f>
        <v>0</v>
      </c>
      <c r="BH405" s="219">
        <f>IF(N405="sníž. přenesená",J405,0)</f>
        <v>0</v>
      </c>
      <c r="BI405" s="219">
        <f>IF(N405="nulová",J405,0)</f>
        <v>0</v>
      </c>
      <c r="BJ405" s="19" t="s">
        <v>80</v>
      </c>
      <c r="BK405" s="219">
        <f>ROUND(I405*H405,2)</f>
        <v>0</v>
      </c>
      <c r="BL405" s="19" t="s">
        <v>260</v>
      </c>
      <c r="BM405" s="218" t="s">
        <v>631</v>
      </c>
    </row>
    <row r="406" spans="1:47" s="2" customFormat="1" ht="12">
      <c r="A406" s="40"/>
      <c r="B406" s="41"/>
      <c r="C406" s="42"/>
      <c r="D406" s="220" t="s">
        <v>158</v>
      </c>
      <c r="E406" s="42"/>
      <c r="F406" s="221" t="s">
        <v>632</v>
      </c>
      <c r="G406" s="42"/>
      <c r="H406" s="42"/>
      <c r="I406" s="222"/>
      <c r="J406" s="42"/>
      <c r="K406" s="42"/>
      <c r="L406" s="46"/>
      <c r="M406" s="223"/>
      <c r="N406" s="224"/>
      <c r="O406" s="86"/>
      <c r="P406" s="86"/>
      <c r="Q406" s="86"/>
      <c r="R406" s="86"/>
      <c r="S406" s="86"/>
      <c r="T406" s="87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T406" s="19" t="s">
        <v>158</v>
      </c>
      <c r="AU406" s="19" t="s">
        <v>82</v>
      </c>
    </row>
    <row r="407" spans="1:51" s="15" customFormat="1" ht="12">
      <c r="A407" s="15"/>
      <c r="B407" s="248"/>
      <c r="C407" s="249"/>
      <c r="D407" s="227" t="s">
        <v>160</v>
      </c>
      <c r="E407" s="250" t="s">
        <v>19</v>
      </c>
      <c r="F407" s="251" t="s">
        <v>207</v>
      </c>
      <c r="G407" s="249"/>
      <c r="H407" s="250" t="s">
        <v>19</v>
      </c>
      <c r="I407" s="252"/>
      <c r="J407" s="249"/>
      <c r="K407" s="249"/>
      <c r="L407" s="253"/>
      <c r="M407" s="254"/>
      <c r="N407" s="255"/>
      <c r="O407" s="255"/>
      <c r="P407" s="255"/>
      <c r="Q407" s="255"/>
      <c r="R407" s="255"/>
      <c r="S407" s="255"/>
      <c r="T407" s="256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T407" s="257" t="s">
        <v>160</v>
      </c>
      <c r="AU407" s="257" t="s">
        <v>82</v>
      </c>
      <c r="AV407" s="15" t="s">
        <v>80</v>
      </c>
      <c r="AW407" s="15" t="s">
        <v>33</v>
      </c>
      <c r="AX407" s="15" t="s">
        <v>72</v>
      </c>
      <c r="AY407" s="257" t="s">
        <v>149</v>
      </c>
    </row>
    <row r="408" spans="1:51" s="13" customFormat="1" ht="12">
      <c r="A408" s="13"/>
      <c r="B408" s="225"/>
      <c r="C408" s="226"/>
      <c r="D408" s="227" t="s">
        <v>160</v>
      </c>
      <c r="E408" s="228" t="s">
        <v>19</v>
      </c>
      <c r="F408" s="229" t="s">
        <v>633</v>
      </c>
      <c r="G408" s="226"/>
      <c r="H408" s="230">
        <v>17</v>
      </c>
      <c r="I408" s="231"/>
      <c r="J408" s="226"/>
      <c r="K408" s="226"/>
      <c r="L408" s="232"/>
      <c r="M408" s="233"/>
      <c r="N408" s="234"/>
      <c r="O408" s="234"/>
      <c r="P408" s="234"/>
      <c r="Q408" s="234"/>
      <c r="R408" s="234"/>
      <c r="S408" s="234"/>
      <c r="T408" s="235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36" t="s">
        <v>160</v>
      </c>
      <c r="AU408" s="236" t="s">
        <v>82</v>
      </c>
      <c r="AV408" s="13" t="s">
        <v>82</v>
      </c>
      <c r="AW408" s="13" t="s">
        <v>33</v>
      </c>
      <c r="AX408" s="13" t="s">
        <v>72</v>
      </c>
      <c r="AY408" s="236" t="s">
        <v>149</v>
      </c>
    </row>
    <row r="409" spans="1:51" s="13" customFormat="1" ht="12">
      <c r="A409" s="13"/>
      <c r="B409" s="225"/>
      <c r="C409" s="226"/>
      <c r="D409" s="227" t="s">
        <v>160</v>
      </c>
      <c r="E409" s="228" t="s">
        <v>19</v>
      </c>
      <c r="F409" s="229" t="s">
        <v>634</v>
      </c>
      <c r="G409" s="226"/>
      <c r="H409" s="230">
        <v>2</v>
      </c>
      <c r="I409" s="231"/>
      <c r="J409" s="226"/>
      <c r="K409" s="226"/>
      <c r="L409" s="232"/>
      <c r="M409" s="233"/>
      <c r="N409" s="234"/>
      <c r="O409" s="234"/>
      <c r="P409" s="234"/>
      <c r="Q409" s="234"/>
      <c r="R409" s="234"/>
      <c r="S409" s="234"/>
      <c r="T409" s="235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36" t="s">
        <v>160</v>
      </c>
      <c r="AU409" s="236" t="s">
        <v>82</v>
      </c>
      <c r="AV409" s="13" t="s">
        <v>82</v>
      </c>
      <c r="AW409" s="13" t="s">
        <v>33</v>
      </c>
      <c r="AX409" s="13" t="s">
        <v>72</v>
      </c>
      <c r="AY409" s="236" t="s">
        <v>149</v>
      </c>
    </row>
    <row r="410" spans="1:51" s="13" customFormat="1" ht="12">
      <c r="A410" s="13"/>
      <c r="B410" s="225"/>
      <c r="C410" s="226"/>
      <c r="D410" s="227" t="s">
        <v>160</v>
      </c>
      <c r="E410" s="228" t="s">
        <v>19</v>
      </c>
      <c r="F410" s="229" t="s">
        <v>635</v>
      </c>
      <c r="G410" s="226"/>
      <c r="H410" s="230">
        <v>3</v>
      </c>
      <c r="I410" s="231"/>
      <c r="J410" s="226"/>
      <c r="K410" s="226"/>
      <c r="L410" s="232"/>
      <c r="M410" s="233"/>
      <c r="N410" s="234"/>
      <c r="O410" s="234"/>
      <c r="P410" s="234"/>
      <c r="Q410" s="234"/>
      <c r="R410" s="234"/>
      <c r="S410" s="234"/>
      <c r="T410" s="235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36" t="s">
        <v>160</v>
      </c>
      <c r="AU410" s="236" t="s">
        <v>82</v>
      </c>
      <c r="AV410" s="13" t="s">
        <v>82</v>
      </c>
      <c r="AW410" s="13" t="s">
        <v>33</v>
      </c>
      <c r="AX410" s="13" t="s">
        <v>72</v>
      </c>
      <c r="AY410" s="236" t="s">
        <v>149</v>
      </c>
    </row>
    <row r="411" spans="1:51" s="13" customFormat="1" ht="12">
      <c r="A411" s="13"/>
      <c r="B411" s="225"/>
      <c r="C411" s="226"/>
      <c r="D411" s="227" t="s">
        <v>160</v>
      </c>
      <c r="E411" s="228" t="s">
        <v>19</v>
      </c>
      <c r="F411" s="229" t="s">
        <v>636</v>
      </c>
      <c r="G411" s="226"/>
      <c r="H411" s="230">
        <v>2</v>
      </c>
      <c r="I411" s="231"/>
      <c r="J411" s="226"/>
      <c r="K411" s="226"/>
      <c r="L411" s="232"/>
      <c r="M411" s="233"/>
      <c r="N411" s="234"/>
      <c r="O411" s="234"/>
      <c r="P411" s="234"/>
      <c r="Q411" s="234"/>
      <c r="R411" s="234"/>
      <c r="S411" s="234"/>
      <c r="T411" s="235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36" t="s">
        <v>160</v>
      </c>
      <c r="AU411" s="236" t="s">
        <v>82</v>
      </c>
      <c r="AV411" s="13" t="s">
        <v>82</v>
      </c>
      <c r="AW411" s="13" t="s">
        <v>33</v>
      </c>
      <c r="AX411" s="13" t="s">
        <v>72</v>
      </c>
      <c r="AY411" s="236" t="s">
        <v>149</v>
      </c>
    </row>
    <row r="412" spans="1:51" s="13" customFormat="1" ht="12">
      <c r="A412" s="13"/>
      <c r="B412" s="225"/>
      <c r="C412" s="226"/>
      <c r="D412" s="227" t="s">
        <v>160</v>
      </c>
      <c r="E412" s="228" t="s">
        <v>19</v>
      </c>
      <c r="F412" s="229" t="s">
        <v>637</v>
      </c>
      <c r="G412" s="226"/>
      <c r="H412" s="230">
        <v>2</v>
      </c>
      <c r="I412" s="231"/>
      <c r="J412" s="226"/>
      <c r="K412" s="226"/>
      <c r="L412" s="232"/>
      <c r="M412" s="233"/>
      <c r="N412" s="234"/>
      <c r="O412" s="234"/>
      <c r="P412" s="234"/>
      <c r="Q412" s="234"/>
      <c r="R412" s="234"/>
      <c r="S412" s="234"/>
      <c r="T412" s="235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36" t="s">
        <v>160</v>
      </c>
      <c r="AU412" s="236" t="s">
        <v>82</v>
      </c>
      <c r="AV412" s="13" t="s">
        <v>82</v>
      </c>
      <c r="AW412" s="13" t="s">
        <v>33</v>
      </c>
      <c r="AX412" s="13" t="s">
        <v>72</v>
      </c>
      <c r="AY412" s="236" t="s">
        <v>149</v>
      </c>
    </row>
    <row r="413" spans="1:51" s="13" customFormat="1" ht="12">
      <c r="A413" s="13"/>
      <c r="B413" s="225"/>
      <c r="C413" s="226"/>
      <c r="D413" s="227" t="s">
        <v>160</v>
      </c>
      <c r="E413" s="228" t="s">
        <v>19</v>
      </c>
      <c r="F413" s="229" t="s">
        <v>638</v>
      </c>
      <c r="G413" s="226"/>
      <c r="H413" s="230">
        <v>3</v>
      </c>
      <c r="I413" s="231"/>
      <c r="J413" s="226"/>
      <c r="K413" s="226"/>
      <c r="L413" s="232"/>
      <c r="M413" s="233"/>
      <c r="N413" s="234"/>
      <c r="O413" s="234"/>
      <c r="P413" s="234"/>
      <c r="Q413" s="234"/>
      <c r="R413" s="234"/>
      <c r="S413" s="234"/>
      <c r="T413" s="235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36" t="s">
        <v>160</v>
      </c>
      <c r="AU413" s="236" t="s">
        <v>82</v>
      </c>
      <c r="AV413" s="13" t="s">
        <v>82</v>
      </c>
      <c r="AW413" s="13" t="s">
        <v>33</v>
      </c>
      <c r="AX413" s="13" t="s">
        <v>72</v>
      </c>
      <c r="AY413" s="236" t="s">
        <v>149</v>
      </c>
    </row>
    <row r="414" spans="1:51" s="13" customFormat="1" ht="12">
      <c r="A414" s="13"/>
      <c r="B414" s="225"/>
      <c r="C414" s="226"/>
      <c r="D414" s="227" t="s">
        <v>160</v>
      </c>
      <c r="E414" s="228" t="s">
        <v>19</v>
      </c>
      <c r="F414" s="229" t="s">
        <v>639</v>
      </c>
      <c r="G414" s="226"/>
      <c r="H414" s="230">
        <v>2</v>
      </c>
      <c r="I414" s="231"/>
      <c r="J414" s="226"/>
      <c r="K414" s="226"/>
      <c r="L414" s="232"/>
      <c r="M414" s="233"/>
      <c r="N414" s="234"/>
      <c r="O414" s="234"/>
      <c r="P414" s="234"/>
      <c r="Q414" s="234"/>
      <c r="R414" s="234"/>
      <c r="S414" s="234"/>
      <c r="T414" s="235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36" t="s">
        <v>160</v>
      </c>
      <c r="AU414" s="236" t="s">
        <v>82</v>
      </c>
      <c r="AV414" s="13" t="s">
        <v>82</v>
      </c>
      <c r="AW414" s="13" t="s">
        <v>33</v>
      </c>
      <c r="AX414" s="13" t="s">
        <v>72</v>
      </c>
      <c r="AY414" s="236" t="s">
        <v>149</v>
      </c>
    </row>
    <row r="415" spans="1:51" s="14" customFormat="1" ht="12">
      <c r="A415" s="14"/>
      <c r="B415" s="237"/>
      <c r="C415" s="238"/>
      <c r="D415" s="227" t="s">
        <v>160</v>
      </c>
      <c r="E415" s="239" t="s">
        <v>19</v>
      </c>
      <c r="F415" s="240" t="s">
        <v>162</v>
      </c>
      <c r="G415" s="238"/>
      <c r="H415" s="241">
        <v>31</v>
      </c>
      <c r="I415" s="242"/>
      <c r="J415" s="238"/>
      <c r="K415" s="238"/>
      <c r="L415" s="243"/>
      <c r="M415" s="244"/>
      <c r="N415" s="245"/>
      <c r="O415" s="245"/>
      <c r="P415" s="245"/>
      <c r="Q415" s="245"/>
      <c r="R415" s="245"/>
      <c r="S415" s="245"/>
      <c r="T415" s="246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47" t="s">
        <v>160</v>
      </c>
      <c r="AU415" s="247" t="s">
        <v>82</v>
      </c>
      <c r="AV415" s="14" t="s">
        <v>156</v>
      </c>
      <c r="AW415" s="14" t="s">
        <v>33</v>
      </c>
      <c r="AX415" s="14" t="s">
        <v>80</v>
      </c>
      <c r="AY415" s="247" t="s">
        <v>149</v>
      </c>
    </row>
    <row r="416" spans="1:65" s="2" customFormat="1" ht="16.5" customHeight="1">
      <c r="A416" s="40"/>
      <c r="B416" s="41"/>
      <c r="C416" s="207" t="s">
        <v>640</v>
      </c>
      <c r="D416" s="207" t="s">
        <v>152</v>
      </c>
      <c r="E416" s="208" t="s">
        <v>641</v>
      </c>
      <c r="F416" s="209" t="s">
        <v>642</v>
      </c>
      <c r="G416" s="210" t="s">
        <v>184</v>
      </c>
      <c r="H416" s="211">
        <v>127.849</v>
      </c>
      <c r="I416" s="212"/>
      <c r="J416" s="213">
        <f>ROUND(I416*H416,2)</f>
        <v>0</v>
      </c>
      <c r="K416" s="209" t="s">
        <v>155</v>
      </c>
      <c r="L416" s="46"/>
      <c r="M416" s="214" t="s">
        <v>19</v>
      </c>
      <c r="N416" s="215" t="s">
        <v>43</v>
      </c>
      <c r="O416" s="86"/>
      <c r="P416" s="216">
        <f>O416*H416</f>
        <v>0</v>
      </c>
      <c r="Q416" s="216">
        <v>0.00032</v>
      </c>
      <c r="R416" s="216">
        <f>Q416*H416</f>
        <v>0.040911680000000006</v>
      </c>
      <c r="S416" s="216">
        <v>0</v>
      </c>
      <c r="T416" s="217">
        <f>S416*H416</f>
        <v>0</v>
      </c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R416" s="218" t="s">
        <v>260</v>
      </c>
      <c r="AT416" s="218" t="s">
        <v>152</v>
      </c>
      <c r="AU416" s="218" t="s">
        <v>82</v>
      </c>
      <c r="AY416" s="19" t="s">
        <v>149</v>
      </c>
      <c r="BE416" s="219">
        <f>IF(N416="základní",J416,0)</f>
        <v>0</v>
      </c>
      <c r="BF416" s="219">
        <f>IF(N416="snížená",J416,0)</f>
        <v>0</v>
      </c>
      <c r="BG416" s="219">
        <f>IF(N416="zákl. přenesená",J416,0)</f>
        <v>0</v>
      </c>
      <c r="BH416" s="219">
        <f>IF(N416="sníž. přenesená",J416,0)</f>
        <v>0</v>
      </c>
      <c r="BI416" s="219">
        <f>IF(N416="nulová",J416,0)</f>
        <v>0</v>
      </c>
      <c r="BJ416" s="19" t="s">
        <v>80</v>
      </c>
      <c r="BK416" s="219">
        <f>ROUND(I416*H416,2)</f>
        <v>0</v>
      </c>
      <c r="BL416" s="19" t="s">
        <v>260</v>
      </c>
      <c r="BM416" s="218" t="s">
        <v>643</v>
      </c>
    </row>
    <row r="417" spans="1:47" s="2" customFormat="1" ht="12">
      <c r="A417" s="40"/>
      <c r="B417" s="41"/>
      <c r="C417" s="42"/>
      <c r="D417" s="220" t="s">
        <v>158</v>
      </c>
      <c r="E417" s="42"/>
      <c r="F417" s="221" t="s">
        <v>644</v>
      </c>
      <c r="G417" s="42"/>
      <c r="H417" s="42"/>
      <c r="I417" s="222"/>
      <c r="J417" s="42"/>
      <c r="K417" s="42"/>
      <c r="L417" s="46"/>
      <c r="M417" s="223"/>
      <c r="N417" s="224"/>
      <c r="O417" s="86"/>
      <c r="P417" s="86"/>
      <c r="Q417" s="86"/>
      <c r="R417" s="86"/>
      <c r="S417" s="86"/>
      <c r="T417" s="87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T417" s="19" t="s">
        <v>158</v>
      </c>
      <c r="AU417" s="19" t="s">
        <v>82</v>
      </c>
    </row>
    <row r="418" spans="1:51" s="15" customFormat="1" ht="12">
      <c r="A418" s="15"/>
      <c r="B418" s="248"/>
      <c r="C418" s="249"/>
      <c r="D418" s="227" t="s">
        <v>160</v>
      </c>
      <c r="E418" s="250" t="s">
        <v>19</v>
      </c>
      <c r="F418" s="251" t="s">
        <v>645</v>
      </c>
      <c r="G418" s="249"/>
      <c r="H418" s="250" t="s">
        <v>19</v>
      </c>
      <c r="I418" s="252"/>
      <c r="J418" s="249"/>
      <c r="K418" s="249"/>
      <c r="L418" s="253"/>
      <c r="M418" s="254"/>
      <c r="N418" s="255"/>
      <c r="O418" s="255"/>
      <c r="P418" s="255"/>
      <c r="Q418" s="255"/>
      <c r="R418" s="255"/>
      <c r="S418" s="255"/>
      <c r="T418" s="256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T418" s="257" t="s">
        <v>160</v>
      </c>
      <c r="AU418" s="257" t="s">
        <v>82</v>
      </c>
      <c r="AV418" s="15" t="s">
        <v>80</v>
      </c>
      <c r="AW418" s="15" t="s">
        <v>33</v>
      </c>
      <c r="AX418" s="15" t="s">
        <v>72</v>
      </c>
      <c r="AY418" s="257" t="s">
        <v>149</v>
      </c>
    </row>
    <row r="419" spans="1:51" s="13" customFormat="1" ht="12">
      <c r="A419" s="13"/>
      <c r="B419" s="225"/>
      <c r="C419" s="226"/>
      <c r="D419" s="227" t="s">
        <v>160</v>
      </c>
      <c r="E419" s="228" t="s">
        <v>19</v>
      </c>
      <c r="F419" s="229" t="s">
        <v>646</v>
      </c>
      <c r="G419" s="226"/>
      <c r="H419" s="230">
        <v>48.02</v>
      </c>
      <c r="I419" s="231"/>
      <c r="J419" s="226"/>
      <c r="K419" s="226"/>
      <c r="L419" s="232"/>
      <c r="M419" s="233"/>
      <c r="N419" s="234"/>
      <c r="O419" s="234"/>
      <c r="P419" s="234"/>
      <c r="Q419" s="234"/>
      <c r="R419" s="234"/>
      <c r="S419" s="234"/>
      <c r="T419" s="235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36" t="s">
        <v>160</v>
      </c>
      <c r="AU419" s="236" t="s">
        <v>82</v>
      </c>
      <c r="AV419" s="13" t="s">
        <v>82</v>
      </c>
      <c r="AW419" s="13" t="s">
        <v>33</v>
      </c>
      <c r="AX419" s="13" t="s">
        <v>72</v>
      </c>
      <c r="AY419" s="236" t="s">
        <v>149</v>
      </c>
    </row>
    <row r="420" spans="1:51" s="13" customFormat="1" ht="12">
      <c r="A420" s="13"/>
      <c r="B420" s="225"/>
      <c r="C420" s="226"/>
      <c r="D420" s="227" t="s">
        <v>160</v>
      </c>
      <c r="E420" s="228" t="s">
        <v>19</v>
      </c>
      <c r="F420" s="229" t="s">
        <v>647</v>
      </c>
      <c r="G420" s="226"/>
      <c r="H420" s="230">
        <v>9.5</v>
      </c>
      <c r="I420" s="231"/>
      <c r="J420" s="226"/>
      <c r="K420" s="226"/>
      <c r="L420" s="232"/>
      <c r="M420" s="233"/>
      <c r="N420" s="234"/>
      <c r="O420" s="234"/>
      <c r="P420" s="234"/>
      <c r="Q420" s="234"/>
      <c r="R420" s="234"/>
      <c r="S420" s="234"/>
      <c r="T420" s="235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36" t="s">
        <v>160</v>
      </c>
      <c r="AU420" s="236" t="s">
        <v>82</v>
      </c>
      <c r="AV420" s="13" t="s">
        <v>82</v>
      </c>
      <c r="AW420" s="13" t="s">
        <v>33</v>
      </c>
      <c r="AX420" s="13" t="s">
        <v>72</v>
      </c>
      <c r="AY420" s="236" t="s">
        <v>149</v>
      </c>
    </row>
    <row r="421" spans="1:51" s="13" customFormat="1" ht="12">
      <c r="A421" s="13"/>
      <c r="B421" s="225"/>
      <c r="C421" s="226"/>
      <c r="D421" s="227" t="s">
        <v>160</v>
      </c>
      <c r="E421" s="228" t="s">
        <v>19</v>
      </c>
      <c r="F421" s="229" t="s">
        <v>648</v>
      </c>
      <c r="G421" s="226"/>
      <c r="H421" s="230">
        <v>24.88</v>
      </c>
      <c r="I421" s="231"/>
      <c r="J421" s="226"/>
      <c r="K421" s="226"/>
      <c r="L421" s="232"/>
      <c r="M421" s="233"/>
      <c r="N421" s="234"/>
      <c r="O421" s="234"/>
      <c r="P421" s="234"/>
      <c r="Q421" s="234"/>
      <c r="R421" s="234"/>
      <c r="S421" s="234"/>
      <c r="T421" s="235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36" t="s">
        <v>160</v>
      </c>
      <c r="AU421" s="236" t="s">
        <v>82</v>
      </c>
      <c r="AV421" s="13" t="s">
        <v>82</v>
      </c>
      <c r="AW421" s="13" t="s">
        <v>33</v>
      </c>
      <c r="AX421" s="13" t="s">
        <v>72</v>
      </c>
      <c r="AY421" s="236" t="s">
        <v>149</v>
      </c>
    </row>
    <row r="422" spans="1:51" s="13" customFormat="1" ht="12">
      <c r="A422" s="13"/>
      <c r="B422" s="225"/>
      <c r="C422" s="226"/>
      <c r="D422" s="227" t="s">
        <v>160</v>
      </c>
      <c r="E422" s="228" t="s">
        <v>19</v>
      </c>
      <c r="F422" s="229" t="s">
        <v>649</v>
      </c>
      <c r="G422" s="226"/>
      <c r="H422" s="230">
        <v>8.39</v>
      </c>
      <c r="I422" s="231"/>
      <c r="J422" s="226"/>
      <c r="K422" s="226"/>
      <c r="L422" s="232"/>
      <c r="M422" s="233"/>
      <c r="N422" s="234"/>
      <c r="O422" s="234"/>
      <c r="P422" s="234"/>
      <c r="Q422" s="234"/>
      <c r="R422" s="234"/>
      <c r="S422" s="234"/>
      <c r="T422" s="235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36" t="s">
        <v>160</v>
      </c>
      <c r="AU422" s="236" t="s">
        <v>82</v>
      </c>
      <c r="AV422" s="13" t="s">
        <v>82</v>
      </c>
      <c r="AW422" s="13" t="s">
        <v>33</v>
      </c>
      <c r="AX422" s="13" t="s">
        <v>72</v>
      </c>
      <c r="AY422" s="236" t="s">
        <v>149</v>
      </c>
    </row>
    <row r="423" spans="1:51" s="13" customFormat="1" ht="12">
      <c r="A423" s="13"/>
      <c r="B423" s="225"/>
      <c r="C423" s="226"/>
      <c r="D423" s="227" t="s">
        <v>160</v>
      </c>
      <c r="E423" s="228" t="s">
        <v>19</v>
      </c>
      <c r="F423" s="229" t="s">
        <v>650</v>
      </c>
      <c r="G423" s="226"/>
      <c r="H423" s="230">
        <v>15.7</v>
      </c>
      <c r="I423" s="231"/>
      <c r="J423" s="226"/>
      <c r="K423" s="226"/>
      <c r="L423" s="232"/>
      <c r="M423" s="233"/>
      <c r="N423" s="234"/>
      <c r="O423" s="234"/>
      <c r="P423" s="234"/>
      <c r="Q423" s="234"/>
      <c r="R423" s="234"/>
      <c r="S423" s="234"/>
      <c r="T423" s="235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36" t="s">
        <v>160</v>
      </c>
      <c r="AU423" s="236" t="s">
        <v>82</v>
      </c>
      <c r="AV423" s="13" t="s">
        <v>82</v>
      </c>
      <c r="AW423" s="13" t="s">
        <v>33</v>
      </c>
      <c r="AX423" s="13" t="s">
        <v>72</v>
      </c>
      <c r="AY423" s="236" t="s">
        <v>149</v>
      </c>
    </row>
    <row r="424" spans="1:51" s="13" customFormat="1" ht="12">
      <c r="A424" s="13"/>
      <c r="B424" s="225"/>
      <c r="C424" s="226"/>
      <c r="D424" s="227" t="s">
        <v>160</v>
      </c>
      <c r="E424" s="228" t="s">
        <v>19</v>
      </c>
      <c r="F424" s="229" t="s">
        <v>651</v>
      </c>
      <c r="G424" s="226"/>
      <c r="H424" s="230">
        <v>5.62</v>
      </c>
      <c r="I424" s="231"/>
      <c r="J424" s="226"/>
      <c r="K424" s="226"/>
      <c r="L424" s="232"/>
      <c r="M424" s="233"/>
      <c r="N424" s="234"/>
      <c r="O424" s="234"/>
      <c r="P424" s="234"/>
      <c r="Q424" s="234"/>
      <c r="R424" s="234"/>
      <c r="S424" s="234"/>
      <c r="T424" s="235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36" t="s">
        <v>160</v>
      </c>
      <c r="AU424" s="236" t="s">
        <v>82</v>
      </c>
      <c r="AV424" s="13" t="s">
        <v>82</v>
      </c>
      <c r="AW424" s="13" t="s">
        <v>33</v>
      </c>
      <c r="AX424" s="13" t="s">
        <v>72</v>
      </c>
      <c r="AY424" s="236" t="s">
        <v>149</v>
      </c>
    </row>
    <row r="425" spans="1:51" s="13" customFormat="1" ht="12">
      <c r="A425" s="13"/>
      <c r="B425" s="225"/>
      <c r="C425" s="226"/>
      <c r="D425" s="227" t="s">
        <v>160</v>
      </c>
      <c r="E425" s="228" t="s">
        <v>19</v>
      </c>
      <c r="F425" s="229" t="s">
        <v>652</v>
      </c>
      <c r="G425" s="226"/>
      <c r="H425" s="230">
        <v>6.059</v>
      </c>
      <c r="I425" s="231"/>
      <c r="J425" s="226"/>
      <c r="K425" s="226"/>
      <c r="L425" s="232"/>
      <c r="M425" s="233"/>
      <c r="N425" s="234"/>
      <c r="O425" s="234"/>
      <c r="P425" s="234"/>
      <c r="Q425" s="234"/>
      <c r="R425" s="234"/>
      <c r="S425" s="234"/>
      <c r="T425" s="235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36" t="s">
        <v>160</v>
      </c>
      <c r="AU425" s="236" t="s">
        <v>82</v>
      </c>
      <c r="AV425" s="13" t="s">
        <v>82</v>
      </c>
      <c r="AW425" s="13" t="s">
        <v>33</v>
      </c>
      <c r="AX425" s="13" t="s">
        <v>72</v>
      </c>
      <c r="AY425" s="236" t="s">
        <v>149</v>
      </c>
    </row>
    <row r="426" spans="1:51" s="13" customFormat="1" ht="12">
      <c r="A426" s="13"/>
      <c r="B426" s="225"/>
      <c r="C426" s="226"/>
      <c r="D426" s="227" t="s">
        <v>160</v>
      </c>
      <c r="E426" s="228" t="s">
        <v>19</v>
      </c>
      <c r="F426" s="229" t="s">
        <v>653</v>
      </c>
      <c r="G426" s="226"/>
      <c r="H426" s="230">
        <v>9.68</v>
      </c>
      <c r="I426" s="231"/>
      <c r="J426" s="226"/>
      <c r="K426" s="226"/>
      <c r="L426" s="232"/>
      <c r="M426" s="233"/>
      <c r="N426" s="234"/>
      <c r="O426" s="234"/>
      <c r="P426" s="234"/>
      <c r="Q426" s="234"/>
      <c r="R426" s="234"/>
      <c r="S426" s="234"/>
      <c r="T426" s="235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36" t="s">
        <v>160</v>
      </c>
      <c r="AU426" s="236" t="s">
        <v>82</v>
      </c>
      <c r="AV426" s="13" t="s">
        <v>82</v>
      </c>
      <c r="AW426" s="13" t="s">
        <v>33</v>
      </c>
      <c r="AX426" s="13" t="s">
        <v>72</v>
      </c>
      <c r="AY426" s="236" t="s">
        <v>149</v>
      </c>
    </row>
    <row r="427" spans="1:51" s="14" customFormat="1" ht="12">
      <c r="A427" s="14"/>
      <c r="B427" s="237"/>
      <c r="C427" s="238"/>
      <c r="D427" s="227" t="s">
        <v>160</v>
      </c>
      <c r="E427" s="239" t="s">
        <v>19</v>
      </c>
      <c r="F427" s="240" t="s">
        <v>162</v>
      </c>
      <c r="G427" s="238"/>
      <c r="H427" s="241">
        <v>127.84900000000002</v>
      </c>
      <c r="I427" s="242"/>
      <c r="J427" s="238"/>
      <c r="K427" s="238"/>
      <c r="L427" s="243"/>
      <c r="M427" s="244"/>
      <c r="N427" s="245"/>
      <c r="O427" s="245"/>
      <c r="P427" s="245"/>
      <c r="Q427" s="245"/>
      <c r="R427" s="245"/>
      <c r="S427" s="245"/>
      <c r="T427" s="246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47" t="s">
        <v>160</v>
      </c>
      <c r="AU427" s="247" t="s">
        <v>82</v>
      </c>
      <c r="AV427" s="14" t="s">
        <v>156</v>
      </c>
      <c r="AW427" s="14" t="s">
        <v>33</v>
      </c>
      <c r="AX427" s="14" t="s">
        <v>80</v>
      </c>
      <c r="AY427" s="247" t="s">
        <v>149</v>
      </c>
    </row>
    <row r="428" spans="1:65" s="2" customFormat="1" ht="16.5" customHeight="1">
      <c r="A428" s="40"/>
      <c r="B428" s="41"/>
      <c r="C428" s="207" t="s">
        <v>654</v>
      </c>
      <c r="D428" s="207" t="s">
        <v>152</v>
      </c>
      <c r="E428" s="208" t="s">
        <v>655</v>
      </c>
      <c r="F428" s="209" t="s">
        <v>656</v>
      </c>
      <c r="G428" s="210" t="s">
        <v>109</v>
      </c>
      <c r="H428" s="211">
        <v>205.55</v>
      </c>
      <c r="I428" s="212"/>
      <c r="J428" s="213">
        <f>ROUND(I428*H428,2)</f>
        <v>0</v>
      </c>
      <c r="K428" s="209" t="s">
        <v>155</v>
      </c>
      <c r="L428" s="46"/>
      <c r="M428" s="214" t="s">
        <v>19</v>
      </c>
      <c r="N428" s="215" t="s">
        <v>43</v>
      </c>
      <c r="O428" s="86"/>
      <c r="P428" s="216">
        <f>O428*H428</f>
        <v>0</v>
      </c>
      <c r="Q428" s="216">
        <v>5E-05</v>
      </c>
      <c r="R428" s="216">
        <f>Q428*H428</f>
        <v>0.010277500000000002</v>
      </c>
      <c r="S428" s="216">
        <v>0</v>
      </c>
      <c r="T428" s="217">
        <f>S428*H428</f>
        <v>0</v>
      </c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R428" s="218" t="s">
        <v>260</v>
      </c>
      <c r="AT428" s="218" t="s">
        <v>152</v>
      </c>
      <c r="AU428" s="218" t="s">
        <v>82</v>
      </c>
      <c r="AY428" s="19" t="s">
        <v>149</v>
      </c>
      <c r="BE428" s="219">
        <f>IF(N428="základní",J428,0)</f>
        <v>0</v>
      </c>
      <c r="BF428" s="219">
        <f>IF(N428="snížená",J428,0)</f>
        <v>0</v>
      </c>
      <c r="BG428" s="219">
        <f>IF(N428="zákl. přenesená",J428,0)</f>
        <v>0</v>
      </c>
      <c r="BH428" s="219">
        <f>IF(N428="sníž. přenesená",J428,0)</f>
        <v>0</v>
      </c>
      <c r="BI428" s="219">
        <f>IF(N428="nulová",J428,0)</f>
        <v>0</v>
      </c>
      <c r="BJ428" s="19" t="s">
        <v>80</v>
      </c>
      <c r="BK428" s="219">
        <f>ROUND(I428*H428,2)</f>
        <v>0</v>
      </c>
      <c r="BL428" s="19" t="s">
        <v>260</v>
      </c>
      <c r="BM428" s="218" t="s">
        <v>657</v>
      </c>
    </row>
    <row r="429" spans="1:47" s="2" customFormat="1" ht="12">
      <c r="A429" s="40"/>
      <c r="B429" s="41"/>
      <c r="C429" s="42"/>
      <c r="D429" s="220" t="s">
        <v>158</v>
      </c>
      <c r="E429" s="42"/>
      <c r="F429" s="221" t="s">
        <v>658</v>
      </c>
      <c r="G429" s="42"/>
      <c r="H429" s="42"/>
      <c r="I429" s="222"/>
      <c r="J429" s="42"/>
      <c r="K429" s="42"/>
      <c r="L429" s="46"/>
      <c r="M429" s="223"/>
      <c r="N429" s="224"/>
      <c r="O429" s="86"/>
      <c r="P429" s="86"/>
      <c r="Q429" s="86"/>
      <c r="R429" s="86"/>
      <c r="S429" s="86"/>
      <c r="T429" s="87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T429" s="19" t="s">
        <v>158</v>
      </c>
      <c r="AU429" s="19" t="s">
        <v>82</v>
      </c>
    </row>
    <row r="430" spans="1:65" s="2" customFormat="1" ht="24.15" customHeight="1">
      <c r="A430" s="40"/>
      <c r="B430" s="41"/>
      <c r="C430" s="207" t="s">
        <v>659</v>
      </c>
      <c r="D430" s="207" t="s">
        <v>152</v>
      </c>
      <c r="E430" s="208" t="s">
        <v>660</v>
      </c>
      <c r="F430" s="209" t="s">
        <v>661</v>
      </c>
      <c r="G430" s="210" t="s">
        <v>213</v>
      </c>
      <c r="H430" s="211">
        <v>6.041</v>
      </c>
      <c r="I430" s="212"/>
      <c r="J430" s="213">
        <f>ROUND(I430*H430,2)</f>
        <v>0</v>
      </c>
      <c r="K430" s="209" t="s">
        <v>155</v>
      </c>
      <c r="L430" s="46"/>
      <c r="M430" s="214" t="s">
        <v>19</v>
      </c>
      <c r="N430" s="215" t="s">
        <v>43</v>
      </c>
      <c r="O430" s="86"/>
      <c r="P430" s="216">
        <f>O430*H430</f>
        <v>0</v>
      </c>
      <c r="Q430" s="216">
        <v>0</v>
      </c>
      <c r="R430" s="216">
        <f>Q430*H430</f>
        <v>0</v>
      </c>
      <c r="S430" s="216">
        <v>0</v>
      </c>
      <c r="T430" s="217">
        <f>S430*H430</f>
        <v>0</v>
      </c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R430" s="218" t="s">
        <v>260</v>
      </c>
      <c r="AT430" s="218" t="s">
        <v>152</v>
      </c>
      <c r="AU430" s="218" t="s">
        <v>82</v>
      </c>
      <c r="AY430" s="19" t="s">
        <v>149</v>
      </c>
      <c r="BE430" s="219">
        <f>IF(N430="základní",J430,0)</f>
        <v>0</v>
      </c>
      <c r="BF430" s="219">
        <f>IF(N430="snížená",J430,0)</f>
        <v>0</v>
      </c>
      <c r="BG430" s="219">
        <f>IF(N430="zákl. přenesená",J430,0)</f>
        <v>0</v>
      </c>
      <c r="BH430" s="219">
        <f>IF(N430="sníž. přenesená",J430,0)</f>
        <v>0</v>
      </c>
      <c r="BI430" s="219">
        <f>IF(N430="nulová",J430,0)</f>
        <v>0</v>
      </c>
      <c r="BJ430" s="19" t="s">
        <v>80</v>
      </c>
      <c r="BK430" s="219">
        <f>ROUND(I430*H430,2)</f>
        <v>0</v>
      </c>
      <c r="BL430" s="19" t="s">
        <v>260</v>
      </c>
      <c r="BM430" s="218" t="s">
        <v>662</v>
      </c>
    </row>
    <row r="431" spans="1:47" s="2" customFormat="1" ht="12">
      <c r="A431" s="40"/>
      <c r="B431" s="41"/>
      <c r="C431" s="42"/>
      <c r="D431" s="220" t="s">
        <v>158</v>
      </c>
      <c r="E431" s="42"/>
      <c r="F431" s="221" t="s">
        <v>663</v>
      </c>
      <c r="G431" s="42"/>
      <c r="H431" s="42"/>
      <c r="I431" s="222"/>
      <c r="J431" s="42"/>
      <c r="K431" s="42"/>
      <c r="L431" s="46"/>
      <c r="M431" s="223"/>
      <c r="N431" s="224"/>
      <c r="O431" s="86"/>
      <c r="P431" s="86"/>
      <c r="Q431" s="86"/>
      <c r="R431" s="86"/>
      <c r="S431" s="86"/>
      <c r="T431" s="87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T431" s="19" t="s">
        <v>158</v>
      </c>
      <c r="AU431" s="19" t="s">
        <v>82</v>
      </c>
    </row>
    <row r="432" spans="1:65" s="2" customFormat="1" ht="24.15" customHeight="1">
      <c r="A432" s="40"/>
      <c r="B432" s="41"/>
      <c r="C432" s="207" t="s">
        <v>664</v>
      </c>
      <c r="D432" s="207" t="s">
        <v>152</v>
      </c>
      <c r="E432" s="208" t="s">
        <v>665</v>
      </c>
      <c r="F432" s="209" t="s">
        <v>666</v>
      </c>
      <c r="G432" s="210" t="s">
        <v>213</v>
      </c>
      <c r="H432" s="211">
        <v>6.041</v>
      </c>
      <c r="I432" s="212"/>
      <c r="J432" s="213">
        <f>ROUND(I432*H432,2)</f>
        <v>0</v>
      </c>
      <c r="K432" s="209" t="s">
        <v>155</v>
      </c>
      <c r="L432" s="46"/>
      <c r="M432" s="214" t="s">
        <v>19</v>
      </c>
      <c r="N432" s="215" t="s">
        <v>43</v>
      </c>
      <c r="O432" s="86"/>
      <c r="P432" s="216">
        <f>O432*H432</f>
        <v>0</v>
      </c>
      <c r="Q432" s="216">
        <v>0</v>
      </c>
      <c r="R432" s="216">
        <f>Q432*H432</f>
        <v>0</v>
      </c>
      <c r="S432" s="216">
        <v>0</v>
      </c>
      <c r="T432" s="217">
        <f>S432*H432</f>
        <v>0</v>
      </c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R432" s="218" t="s">
        <v>260</v>
      </c>
      <c r="AT432" s="218" t="s">
        <v>152</v>
      </c>
      <c r="AU432" s="218" t="s">
        <v>82</v>
      </c>
      <c r="AY432" s="19" t="s">
        <v>149</v>
      </c>
      <c r="BE432" s="219">
        <f>IF(N432="základní",J432,0)</f>
        <v>0</v>
      </c>
      <c r="BF432" s="219">
        <f>IF(N432="snížená",J432,0)</f>
        <v>0</v>
      </c>
      <c r="BG432" s="219">
        <f>IF(N432="zákl. přenesená",J432,0)</f>
        <v>0</v>
      </c>
      <c r="BH432" s="219">
        <f>IF(N432="sníž. přenesená",J432,0)</f>
        <v>0</v>
      </c>
      <c r="BI432" s="219">
        <f>IF(N432="nulová",J432,0)</f>
        <v>0</v>
      </c>
      <c r="BJ432" s="19" t="s">
        <v>80</v>
      </c>
      <c r="BK432" s="219">
        <f>ROUND(I432*H432,2)</f>
        <v>0</v>
      </c>
      <c r="BL432" s="19" t="s">
        <v>260</v>
      </c>
      <c r="BM432" s="218" t="s">
        <v>667</v>
      </c>
    </row>
    <row r="433" spans="1:47" s="2" customFormat="1" ht="12">
      <c r="A433" s="40"/>
      <c r="B433" s="41"/>
      <c r="C433" s="42"/>
      <c r="D433" s="220" t="s">
        <v>158</v>
      </c>
      <c r="E433" s="42"/>
      <c r="F433" s="221" t="s">
        <v>668</v>
      </c>
      <c r="G433" s="42"/>
      <c r="H433" s="42"/>
      <c r="I433" s="222"/>
      <c r="J433" s="42"/>
      <c r="K433" s="42"/>
      <c r="L433" s="46"/>
      <c r="M433" s="223"/>
      <c r="N433" s="224"/>
      <c r="O433" s="86"/>
      <c r="P433" s="86"/>
      <c r="Q433" s="86"/>
      <c r="R433" s="86"/>
      <c r="S433" s="86"/>
      <c r="T433" s="87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T433" s="19" t="s">
        <v>158</v>
      </c>
      <c r="AU433" s="19" t="s">
        <v>82</v>
      </c>
    </row>
    <row r="434" spans="1:63" s="12" customFormat="1" ht="22.8" customHeight="1">
      <c r="A434" s="12"/>
      <c r="B434" s="191"/>
      <c r="C434" s="192"/>
      <c r="D434" s="193" t="s">
        <v>71</v>
      </c>
      <c r="E434" s="205" t="s">
        <v>669</v>
      </c>
      <c r="F434" s="205" t="s">
        <v>670</v>
      </c>
      <c r="G434" s="192"/>
      <c r="H434" s="192"/>
      <c r="I434" s="195"/>
      <c r="J434" s="206">
        <f>BK434</f>
        <v>0</v>
      </c>
      <c r="K434" s="192"/>
      <c r="L434" s="197"/>
      <c r="M434" s="198"/>
      <c r="N434" s="199"/>
      <c r="O434" s="199"/>
      <c r="P434" s="200">
        <f>SUM(P435:P522)</f>
        <v>0</v>
      </c>
      <c r="Q434" s="199"/>
      <c r="R434" s="200">
        <f>SUM(R435:R522)</f>
        <v>9.03207175</v>
      </c>
      <c r="S434" s="199"/>
      <c r="T434" s="201">
        <f>SUM(T435:T522)</f>
        <v>5.3064208</v>
      </c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R434" s="202" t="s">
        <v>82</v>
      </c>
      <c r="AT434" s="203" t="s">
        <v>71</v>
      </c>
      <c r="AU434" s="203" t="s">
        <v>80</v>
      </c>
      <c r="AY434" s="202" t="s">
        <v>149</v>
      </c>
      <c r="BK434" s="204">
        <f>SUM(BK435:BK522)</f>
        <v>0</v>
      </c>
    </row>
    <row r="435" spans="1:65" s="2" customFormat="1" ht="16.5" customHeight="1">
      <c r="A435" s="40"/>
      <c r="B435" s="41"/>
      <c r="C435" s="207" t="s">
        <v>671</v>
      </c>
      <c r="D435" s="207" t="s">
        <v>152</v>
      </c>
      <c r="E435" s="208" t="s">
        <v>672</v>
      </c>
      <c r="F435" s="209" t="s">
        <v>673</v>
      </c>
      <c r="G435" s="210" t="s">
        <v>109</v>
      </c>
      <c r="H435" s="211">
        <v>224.637</v>
      </c>
      <c r="I435" s="212"/>
      <c r="J435" s="213">
        <f>ROUND(I435*H435,2)</f>
        <v>0</v>
      </c>
      <c r="K435" s="209" t="s">
        <v>155</v>
      </c>
      <c r="L435" s="46"/>
      <c r="M435" s="214" t="s">
        <v>19</v>
      </c>
      <c r="N435" s="215" t="s">
        <v>43</v>
      </c>
      <c r="O435" s="86"/>
      <c r="P435" s="216">
        <f>O435*H435</f>
        <v>0</v>
      </c>
      <c r="Q435" s="216">
        <v>0.0003</v>
      </c>
      <c r="R435" s="216">
        <f>Q435*H435</f>
        <v>0.0673911</v>
      </c>
      <c r="S435" s="216">
        <v>0</v>
      </c>
      <c r="T435" s="217">
        <f>S435*H435</f>
        <v>0</v>
      </c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R435" s="218" t="s">
        <v>260</v>
      </c>
      <c r="AT435" s="218" t="s">
        <v>152</v>
      </c>
      <c r="AU435" s="218" t="s">
        <v>82</v>
      </c>
      <c r="AY435" s="19" t="s">
        <v>149</v>
      </c>
      <c r="BE435" s="219">
        <f>IF(N435="základní",J435,0)</f>
        <v>0</v>
      </c>
      <c r="BF435" s="219">
        <f>IF(N435="snížená",J435,0)</f>
        <v>0</v>
      </c>
      <c r="BG435" s="219">
        <f>IF(N435="zákl. přenesená",J435,0)</f>
        <v>0</v>
      </c>
      <c r="BH435" s="219">
        <f>IF(N435="sníž. přenesená",J435,0)</f>
        <v>0</v>
      </c>
      <c r="BI435" s="219">
        <f>IF(N435="nulová",J435,0)</f>
        <v>0</v>
      </c>
      <c r="BJ435" s="19" t="s">
        <v>80</v>
      </c>
      <c r="BK435" s="219">
        <f>ROUND(I435*H435,2)</f>
        <v>0</v>
      </c>
      <c r="BL435" s="19" t="s">
        <v>260</v>
      </c>
      <c r="BM435" s="218" t="s">
        <v>674</v>
      </c>
    </row>
    <row r="436" spans="1:47" s="2" customFormat="1" ht="12">
      <c r="A436" s="40"/>
      <c r="B436" s="41"/>
      <c r="C436" s="42"/>
      <c r="D436" s="220" t="s">
        <v>158</v>
      </c>
      <c r="E436" s="42"/>
      <c r="F436" s="221" t="s">
        <v>675</v>
      </c>
      <c r="G436" s="42"/>
      <c r="H436" s="42"/>
      <c r="I436" s="222"/>
      <c r="J436" s="42"/>
      <c r="K436" s="42"/>
      <c r="L436" s="46"/>
      <c r="M436" s="223"/>
      <c r="N436" s="224"/>
      <c r="O436" s="86"/>
      <c r="P436" s="86"/>
      <c r="Q436" s="86"/>
      <c r="R436" s="86"/>
      <c r="S436" s="86"/>
      <c r="T436" s="87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T436" s="19" t="s">
        <v>158</v>
      </c>
      <c r="AU436" s="19" t="s">
        <v>82</v>
      </c>
    </row>
    <row r="437" spans="1:51" s="15" customFormat="1" ht="12">
      <c r="A437" s="15"/>
      <c r="B437" s="248"/>
      <c r="C437" s="249"/>
      <c r="D437" s="227" t="s">
        <v>160</v>
      </c>
      <c r="E437" s="250" t="s">
        <v>19</v>
      </c>
      <c r="F437" s="251" t="s">
        <v>676</v>
      </c>
      <c r="G437" s="249"/>
      <c r="H437" s="250" t="s">
        <v>19</v>
      </c>
      <c r="I437" s="252"/>
      <c r="J437" s="249"/>
      <c r="K437" s="249"/>
      <c r="L437" s="253"/>
      <c r="M437" s="254"/>
      <c r="N437" s="255"/>
      <c r="O437" s="255"/>
      <c r="P437" s="255"/>
      <c r="Q437" s="255"/>
      <c r="R437" s="255"/>
      <c r="S437" s="255"/>
      <c r="T437" s="256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T437" s="257" t="s">
        <v>160</v>
      </c>
      <c r="AU437" s="257" t="s">
        <v>82</v>
      </c>
      <c r="AV437" s="15" t="s">
        <v>80</v>
      </c>
      <c r="AW437" s="15" t="s">
        <v>33</v>
      </c>
      <c r="AX437" s="15" t="s">
        <v>72</v>
      </c>
      <c r="AY437" s="257" t="s">
        <v>149</v>
      </c>
    </row>
    <row r="438" spans="1:51" s="13" customFormat="1" ht="12">
      <c r="A438" s="13"/>
      <c r="B438" s="225"/>
      <c r="C438" s="226"/>
      <c r="D438" s="227" t="s">
        <v>160</v>
      </c>
      <c r="E438" s="228" t="s">
        <v>19</v>
      </c>
      <c r="F438" s="229" t="s">
        <v>677</v>
      </c>
      <c r="G438" s="226"/>
      <c r="H438" s="230">
        <v>81.182</v>
      </c>
      <c r="I438" s="231"/>
      <c r="J438" s="226"/>
      <c r="K438" s="226"/>
      <c r="L438" s="232"/>
      <c r="M438" s="233"/>
      <c r="N438" s="234"/>
      <c r="O438" s="234"/>
      <c r="P438" s="234"/>
      <c r="Q438" s="234"/>
      <c r="R438" s="234"/>
      <c r="S438" s="234"/>
      <c r="T438" s="235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36" t="s">
        <v>160</v>
      </c>
      <c r="AU438" s="236" t="s">
        <v>82</v>
      </c>
      <c r="AV438" s="13" t="s">
        <v>82</v>
      </c>
      <c r="AW438" s="13" t="s">
        <v>33</v>
      </c>
      <c r="AX438" s="13" t="s">
        <v>72</v>
      </c>
      <c r="AY438" s="236" t="s">
        <v>149</v>
      </c>
    </row>
    <row r="439" spans="1:51" s="13" customFormat="1" ht="12">
      <c r="A439" s="13"/>
      <c r="B439" s="225"/>
      <c r="C439" s="226"/>
      <c r="D439" s="227" t="s">
        <v>160</v>
      </c>
      <c r="E439" s="228" t="s">
        <v>19</v>
      </c>
      <c r="F439" s="229" t="s">
        <v>678</v>
      </c>
      <c r="G439" s="226"/>
      <c r="H439" s="230">
        <v>17.1</v>
      </c>
      <c r="I439" s="231"/>
      <c r="J439" s="226"/>
      <c r="K439" s="226"/>
      <c r="L439" s="232"/>
      <c r="M439" s="233"/>
      <c r="N439" s="234"/>
      <c r="O439" s="234"/>
      <c r="P439" s="234"/>
      <c r="Q439" s="234"/>
      <c r="R439" s="234"/>
      <c r="S439" s="234"/>
      <c r="T439" s="235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36" t="s">
        <v>160</v>
      </c>
      <c r="AU439" s="236" t="s">
        <v>82</v>
      </c>
      <c r="AV439" s="13" t="s">
        <v>82</v>
      </c>
      <c r="AW439" s="13" t="s">
        <v>33</v>
      </c>
      <c r="AX439" s="13" t="s">
        <v>72</v>
      </c>
      <c r="AY439" s="236" t="s">
        <v>149</v>
      </c>
    </row>
    <row r="440" spans="1:51" s="13" customFormat="1" ht="12">
      <c r="A440" s="13"/>
      <c r="B440" s="225"/>
      <c r="C440" s="226"/>
      <c r="D440" s="227" t="s">
        <v>160</v>
      </c>
      <c r="E440" s="228" t="s">
        <v>19</v>
      </c>
      <c r="F440" s="229" t="s">
        <v>679</v>
      </c>
      <c r="G440" s="226"/>
      <c r="H440" s="230">
        <v>44.784</v>
      </c>
      <c r="I440" s="231"/>
      <c r="J440" s="226"/>
      <c r="K440" s="226"/>
      <c r="L440" s="232"/>
      <c r="M440" s="233"/>
      <c r="N440" s="234"/>
      <c r="O440" s="234"/>
      <c r="P440" s="234"/>
      <c r="Q440" s="234"/>
      <c r="R440" s="234"/>
      <c r="S440" s="234"/>
      <c r="T440" s="235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36" t="s">
        <v>160</v>
      </c>
      <c r="AU440" s="236" t="s">
        <v>82</v>
      </c>
      <c r="AV440" s="13" t="s">
        <v>82</v>
      </c>
      <c r="AW440" s="13" t="s">
        <v>33</v>
      </c>
      <c r="AX440" s="13" t="s">
        <v>72</v>
      </c>
      <c r="AY440" s="236" t="s">
        <v>149</v>
      </c>
    </row>
    <row r="441" spans="1:51" s="13" customFormat="1" ht="12">
      <c r="A441" s="13"/>
      <c r="B441" s="225"/>
      <c r="C441" s="226"/>
      <c r="D441" s="227" t="s">
        <v>160</v>
      </c>
      <c r="E441" s="228" t="s">
        <v>19</v>
      </c>
      <c r="F441" s="229" t="s">
        <v>680</v>
      </c>
      <c r="G441" s="226"/>
      <c r="H441" s="230">
        <v>14.983</v>
      </c>
      <c r="I441" s="231"/>
      <c r="J441" s="226"/>
      <c r="K441" s="226"/>
      <c r="L441" s="232"/>
      <c r="M441" s="233"/>
      <c r="N441" s="234"/>
      <c r="O441" s="234"/>
      <c r="P441" s="234"/>
      <c r="Q441" s="234"/>
      <c r="R441" s="234"/>
      <c r="S441" s="234"/>
      <c r="T441" s="235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36" t="s">
        <v>160</v>
      </c>
      <c r="AU441" s="236" t="s">
        <v>82</v>
      </c>
      <c r="AV441" s="13" t="s">
        <v>82</v>
      </c>
      <c r="AW441" s="13" t="s">
        <v>33</v>
      </c>
      <c r="AX441" s="13" t="s">
        <v>72</v>
      </c>
      <c r="AY441" s="236" t="s">
        <v>149</v>
      </c>
    </row>
    <row r="442" spans="1:51" s="13" customFormat="1" ht="12">
      <c r="A442" s="13"/>
      <c r="B442" s="225"/>
      <c r="C442" s="226"/>
      <c r="D442" s="227" t="s">
        <v>160</v>
      </c>
      <c r="E442" s="228" t="s">
        <v>19</v>
      </c>
      <c r="F442" s="229" t="s">
        <v>681</v>
      </c>
      <c r="G442" s="226"/>
      <c r="H442" s="230">
        <v>28.142</v>
      </c>
      <c r="I442" s="231"/>
      <c r="J442" s="226"/>
      <c r="K442" s="226"/>
      <c r="L442" s="232"/>
      <c r="M442" s="233"/>
      <c r="N442" s="234"/>
      <c r="O442" s="234"/>
      <c r="P442" s="234"/>
      <c r="Q442" s="234"/>
      <c r="R442" s="234"/>
      <c r="S442" s="234"/>
      <c r="T442" s="235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36" t="s">
        <v>160</v>
      </c>
      <c r="AU442" s="236" t="s">
        <v>82</v>
      </c>
      <c r="AV442" s="13" t="s">
        <v>82</v>
      </c>
      <c r="AW442" s="13" t="s">
        <v>33</v>
      </c>
      <c r="AX442" s="13" t="s">
        <v>72</v>
      </c>
      <c r="AY442" s="236" t="s">
        <v>149</v>
      </c>
    </row>
    <row r="443" spans="1:51" s="13" customFormat="1" ht="12">
      <c r="A443" s="13"/>
      <c r="B443" s="225"/>
      <c r="C443" s="226"/>
      <c r="D443" s="227" t="s">
        <v>160</v>
      </c>
      <c r="E443" s="228" t="s">
        <v>19</v>
      </c>
      <c r="F443" s="229" t="s">
        <v>682</v>
      </c>
      <c r="G443" s="226"/>
      <c r="H443" s="230">
        <v>10.116</v>
      </c>
      <c r="I443" s="231"/>
      <c r="J443" s="226"/>
      <c r="K443" s="226"/>
      <c r="L443" s="232"/>
      <c r="M443" s="233"/>
      <c r="N443" s="234"/>
      <c r="O443" s="234"/>
      <c r="P443" s="234"/>
      <c r="Q443" s="234"/>
      <c r="R443" s="234"/>
      <c r="S443" s="234"/>
      <c r="T443" s="235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36" t="s">
        <v>160</v>
      </c>
      <c r="AU443" s="236" t="s">
        <v>82</v>
      </c>
      <c r="AV443" s="13" t="s">
        <v>82</v>
      </c>
      <c r="AW443" s="13" t="s">
        <v>33</v>
      </c>
      <c r="AX443" s="13" t="s">
        <v>72</v>
      </c>
      <c r="AY443" s="236" t="s">
        <v>149</v>
      </c>
    </row>
    <row r="444" spans="1:51" s="13" customFormat="1" ht="12">
      <c r="A444" s="13"/>
      <c r="B444" s="225"/>
      <c r="C444" s="226"/>
      <c r="D444" s="227" t="s">
        <v>160</v>
      </c>
      <c r="E444" s="228" t="s">
        <v>19</v>
      </c>
      <c r="F444" s="229" t="s">
        <v>683</v>
      </c>
      <c r="G444" s="226"/>
      <c r="H444" s="230">
        <v>10.906</v>
      </c>
      <c r="I444" s="231"/>
      <c r="J444" s="226"/>
      <c r="K444" s="226"/>
      <c r="L444" s="232"/>
      <c r="M444" s="233"/>
      <c r="N444" s="234"/>
      <c r="O444" s="234"/>
      <c r="P444" s="234"/>
      <c r="Q444" s="234"/>
      <c r="R444" s="234"/>
      <c r="S444" s="234"/>
      <c r="T444" s="235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36" t="s">
        <v>160</v>
      </c>
      <c r="AU444" s="236" t="s">
        <v>82</v>
      </c>
      <c r="AV444" s="13" t="s">
        <v>82</v>
      </c>
      <c r="AW444" s="13" t="s">
        <v>33</v>
      </c>
      <c r="AX444" s="13" t="s">
        <v>72</v>
      </c>
      <c r="AY444" s="236" t="s">
        <v>149</v>
      </c>
    </row>
    <row r="445" spans="1:51" s="13" customFormat="1" ht="12">
      <c r="A445" s="13"/>
      <c r="B445" s="225"/>
      <c r="C445" s="226"/>
      <c r="D445" s="227" t="s">
        <v>160</v>
      </c>
      <c r="E445" s="228" t="s">
        <v>19</v>
      </c>
      <c r="F445" s="229" t="s">
        <v>684</v>
      </c>
      <c r="G445" s="226"/>
      <c r="H445" s="230">
        <v>17.424</v>
      </c>
      <c r="I445" s="231"/>
      <c r="J445" s="226"/>
      <c r="K445" s="226"/>
      <c r="L445" s="232"/>
      <c r="M445" s="233"/>
      <c r="N445" s="234"/>
      <c r="O445" s="234"/>
      <c r="P445" s="234"/>
      <c r="Q445" s="234"/>
      <c r="R445" s="234"/>
      <c r="S445" s="234"/>
      <c r="T445" s="235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36" t="s">
        <v>160</v>
      </c>
      <c r="AU445" s="236" t="s">
        <v>82</v>
      </c>
      <c r="AV445" s="13" t="s">
        <v>82</v>
      </c>
      <c r="AW445" s="13" t="s">
        <v>33</v>
      </c>
      <c r="AX445" s="13" t="s">
        <v>72</v>
      </c>
      <c r="AY445" s="236" t="s">
        <v>149</v>
      </c>
    </row>
    <row r="446" spans="1:51" s="14" customFormat="1" ht="12">
      <c r="A446" s="14"/>
      <c r="B446" s="237"/>
      <c r="C446" s="238"/>
      <c r="D446" s="227" t="s">
        <v>160</v>
      </c>
      <c r="E446" s="239" t="s">
        <v>19</v>
      </c>
      <c r="F446" s="240" t="s">
        <v>162</v>
      </c>
      <c r="G446" s="238"/>
      <c r="H446" s="241">
        <v>224.63700000000003</v>
      </c>
      <c r="I446" s="242"/>
      <c r="J446" s="238"/>
      <c r="K446" s="238"/>
      <c r="L446" s="243"/>
      <c r="M446" s="244"/>
      <c r="N446" s="245"/>
      <c r="O446" s="245"/>
      <c r="P446" s="245"/>
      <c r="Q446" s="245"/>
      <c r="R446" s="245"/>
      <c r="S446" s="245"/>
      <c r="T446" s="246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47" t="s">
        <v>160</v>
      </c>
      <c r="AU446" s="247" t="s">
        <v>82</v>
      </c>
      <c r="AV446" s="14" t="s">
        <v>156</v>
      </c>
      <c r="AW446" s="14" t="s">
        <v>33</v>
      </c>
      <c r="AX446" s="14" t="s">
        <v>80</v>
      </c>
      <c r="AY446" s="247" t="s">
        <v>149</v>
      </c>
    </row>
    <row r="447" spans="1:65" s="2" customFormat="1" ht="16.5" customHeight="1">
      <c r="A447" s="40"/>
      <c r="B447" s="41"/>
      <c r="C447" s="207" t="s">
        <v>685</v>
      </c>
      <c r="D447" s="207" t="s">
        <v>152</v>
      </c>
      <c r="E447" s="208" t="s">
        <v>686</v>
      </c>
      <c r="F447" s="209" t="s">
        <v>687</v>
      </c>
      <c r="G447" s="210" t="s">
        <v>109</v>
      </c>
      <c r="H447" s="211">
        <v>43.94</v>
      </c>
      <c r="I447" s="212"/>
      <c r="J447" s="213">
        <f>ROUND(I447*H447,2)</f>
        <v>0</v>
      </c>
      <c r="K447" s="209" t="s">
        <v>155</v>
      </c>
      <c r="L447" s="46"/>
      <c r="M447" s="214" t="s">
        <v>19</v>
      </c>
      <c r="N447" s="215" t="s">
        <v>43</v>
      </c>
      <c r="O447" s="86"/>
      <c r="P447" s="216">
        <f>O447*H447</f>
        <v>0</v>
      </c>
      <c r="Q447" s="216">
        <v>0.0015</v>
      </c>
      <c r="R447" s="216">
        <f>Q447*H447</f>
        <v>0.06591</v>
      </c>
      <c r="S447" s="216">
        <v>0</v>
      </c>
      <c r="T447" s="217">
        <f>S447*H447</f>
        <v>0</v>
      </c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R447" s="218" t="s">
        <v>260</v>
      </c>
      <c r="AT447" s="218" t="s">
        <v>152</v>
      </c>
      <c r="AU447" s="218" t="s">
        <v>82</v>
      </c>
      <c r="AY447" s="19" t="s">
        <v>149</v>
      </c>
      <c r="BE447" s="219">
        <f>IF(N447="základní",J447,0)</f>
        <v>0</v>
      </c>
      <c r="BF447" s="219">
        <f>IF(N447="snížená",J447,0)</f>
        <v>0</v>
      </c>
      <c r="BG447" s="219">
        <f>IF(N447="zákl. přenesená",J447,0)</f>
        <v>0</v>
      </c>
      <c r="BH447" s="219">
        <f>IF(N447="sníž. přenesená",J447,0)</f>
        <v>0</v>
      </c>
      <c r="BI447" s="219">
        <f>IF(N447="nulová",J447,0)</f>
        <v>0</v>
      </c>
      <c r="BJ447" s="19" t="s">
        <v>80</v>
      </c>
      <c r="BK447" s="219">
        <f>ROUND(I447*H447,2)</f>
        <v>0</v>
      </c>
      <c r="BL447" s="19" t="s">
        <v>260</v>
      </c>
      <c r="BM447" s="218" t="s">
        <v>688</v>
      </c>
    </row>
    <row r="448" spans="1:47" s="2" customFormat="1" ht="12">
      <c r="A448" s="40"/>
      <c r="B448" s="41"/>
      <c r="C448" s="42"/>
      <c r="D448" s="220" t="s">
        <v>158</v>
      </c>
      <c r="E448" s="42"/>
      <c r="F448" s="221" t="s">
        <v>689</v>
      </c>
      <c r="G448" s="42"/>
      <c r="H448" s="42"/>
      <c r="I448" s="222"/>
      <c r="J448" s="42"/>
      <c r="K448" s="42"/>
      <c r="L448" s="46"/>
      <c r="M448" s="223"/>
      <c r="N448" s="224"/>
      <c r="O448" s="86"/>
      <c r="P448" s="86"/>
      <c r="Q448" s="86"/>
      <c r="R448" s="86"/>
      <c r="S448" s="86"/>
      <c r="T448" s="87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T448" s="19" t="s">
        <v>158</v>
      </c>
      <c r="AU448" s="19" t="s">
        <v>82</v>
      </c>
    </row>
    <row r="449" spans="1:51" s="15" customFormat="1" ht="12">
      <c r="A449" s="15"/>
      <c r="B449" s="248"/>
      <c r="C449" s="249"/>
      <c r="D449" s="227" t="s">
        <v>160</v>
      </c>
      <c r="E449" s="250" t="s">
        <v>19</v>
      </c>
      <c r="F449" s="251" t="s">
        <v>690</v>
      </c>
      <c r="G449" s="249"/>
      <c r="H449" s="250" t="s">
        <v>19</v>
      </c>
      <c r="I449" s="252"/>
      <c r="J449" s="249"/>
      <c r="K449" s="249"/>
      <c r="L449" s="253"/>
      <c r="M449" s="254"/>
      <c r="N449" s="255"/>
      <c r="O449" s="255"/>
      <c r="P449" s="255"/>
      <c r="Q449" s="255"/>
      <c r="R449" s="255"/>
      <c r="S449" s="255"/>
      <c r="T449" s="256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T449" s="257" t="s">
        <v>160</v>
      </c>
      <c r="AU449" s="257" t="s">
        <v>82</v>
      </c>
      <c r="AV449" s="15" t="s">
        <v>80</v>
      </c>
      <c r="AW449" s="15" t="s">
        <v>33</v>
      </c>
      <c r="AX449" s="15" t="s">
        <v>72</v>
      </c>
      <c r="AY449" s="257" t="s">
        <v>149</v>
      </c>
    </row>
    <row r="450" spans="1:51" s="13" customFormat="1" ht="12">
      <c r="A450" s="13"/>
      <c r="B450" s="225"/>
      <c r="C450" s="226"/>
      <c r="D450" s="227" t="s">
        <v>160</v>
      </c>
      <c r="E450" s="228" t="s">
        <v>19</v>
      </c>
      <c r="F450" s="229" t="s">
        <v>691</v>
      </c>
      <c r="G450" s="226"/>
      <c r="H450" s="230">
        <v>14.406</v>
      </c>
      <c r="I450" s="231"/>
      <c r="J450" s="226"/>
      <c r="K450" s="226"/>
      <c r="L450" s="232"/>
      <c r="M450" s="233"/>
      <c r="N450" s="234"/>
      <c r="O450" s="234"/>
      <c r="P450" s="234"/>
      <c r="Q450" s="234"/>
      <c r="R450" s="234"/>
      <c r="S450" s="234"/>
      <c r="T450" s="235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36" t="s">
        <v>160</v>
      </c>
      <c r="AU450" s="236" t="s">
        <v>82</v>
      </c>
      <c r="AV450" s="13" t="s">
        <v>82</v>
      </c>
      <c r="AW450" s="13" t="s">
        <v>33</v>
      </c>
      <c r="AX450" s="13" t="s">
        <v>72</v>
      </c>
      <c r="AY450" s="236" t="s">
        <v>149</v>
      </c>
    </row>
    <row r="451" spans="1:51" s="13" customFormat="1" ht="12">
      <c r="A451" s="13"/>
      <c r="B451" s="225"/>
      <c r="C451" s="226"/>
      <c r="D451" s="227" t="s">
        <v>160</v>
      </c>
      <c r="E451" s="228" t="s">
        <v>19</v>
      </c>
      <c r="F451" s="229" t="s">
        <v>692</v>
      </c>
      <c r="G451" s="226"/>
      <c r="H451" s="230">
        <v>2.85</v>
      </c>
      <c r="I451" s="231"/>
      <c r="J451" s="226"/>
      <c r="K451" s="226"/>
      <c r="L451" s="232"/>
      <c r="M451" s="233"/>
      <c r="N451" s="234"/>
      <c r="O451" s="234"/>
      <c r="P451" s="234"/>
      <c r="Q451" s="234"/>
      <c r="R451" s="234"/>
      <c r="S451" s="234"/>
      <c r="T451" s="235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36" t="s">
        <v>160</v>
      </c>
      <c r="AU451" s="236" t="s">
        <v>82</v>
      </c>
      <c r="AV451" s="13" t="s">
        <v>82</v>
      </c>
      <c r="AW451" s="13" t="s">
        <v>33</v>
      </c>
      <c r="AX451" s="13" t="s">
        <v>72</v>
      </c>
      <c r="AY451" s="236" t="s">
        <v>149</v>
      </c>
    </row>
    <row r="452" spans="1:51" s="13" customFormat="1" ht="12">
      <c r="A452" s="13"/>
      <c r="B452" s="225"/>
      <c r="C452" s="226"/>
      <c r="D452" s="227" t="s">
        <v>160</v>
      </c>
      <c r="E452" s="228" t="s">
        <v>19</v>
      </c>
      <c r="F452" s="229" t="s">
        <v>693</v>
      </c>
      <c r="G452" s="226"/>
      <c r="H452" s="230">
        <v>7.464</v>
      </c>
      <c r="I452" s="231"/>
      <c r="J452" s="226"/>
      <c r="K452" s="226"/>
      <c r="L452" s="232"/>
      <c r="M452" s="233"/>
      <c r="N452" s="234"/>
      <c r="O452" s="234"/>
      <c r="P452" s="234"/>
      <c r="Q452" s="234"/>
      <c r="R452" s="234"/>
      <c r="S452" s="234"/>
      <c r="T452" s="235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36" t="s">
        <v>160</v>
      </c>
      <c r="AU452" s="236" t="s">
        <v>82</v>
      </c>
      <c r="AV452" s="13" t="s">
        <v>82</v>
      </c>
      <c r="AW452" s="13" t="s">
        <v>33</v>
      </c>
      <c r="AX452" s="13" t="s">
        <v>72</v>
      </c>
      <c r="AY452" s="236" t="s">
        <v>149</v>
      </c>
    </row>
    <row r="453" spans="1:51" s="13" customFormat="1" ht="12">
      <c r="A453" s="13"/>
      <c r="B453" s="225"/>
      <c r="C453" s="226"/>
      <c r="D453" s="227" t="s">
        <v>160</v>
      </c>
      <c r="E453" s="228" t="s">
        <v>19</v>
      </c>
      <c r="F453" s="229" t="s">
        <v>694</v>
      </c>
      <c r="G453" s="226"/>
      <c r="H453" s="230">
        <v>2.517</v>
      </c>
      <c r="I453" s="231"/>
      <c r="J453" s="226"/>
      <c r="K453" s="226"/>
      <c r="L453" s="232"/>
      <c r="M453" s="233"/>
      <c r="N453" s="234"/>
      <c r="O453" s="234"/>
      <c r="P453" s="234"/>
      <c r="Q453" s="234"/>
      <c r="R453" s="234"/>
      <c r="S453" s="234"/>
      <c r="T453" s="235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36" t="s">
        <v>160</v>
      </c>
      <c r="AU453" s="236" t="s">
        <v>82</v>
      </c>
      <c r="AV453" s="13" t="s">
        <v>82</v>
      </c>
      <c r="AW453" s="13" t="s">
        <v>33</v>
      </c>
      <c r="AX453" s="13" t="s">
        <v>72</v>
      </c>
      <c r="AY453" s="236" t="s">
        <v>149</v>
      </c>
    </row>
    <row r="454" spans="1:51" s="13" customFormat="1" ht="12">
      <c r="A454" s="13"/>
      <c r="B454" s="225"/>
      <c r="C454" s="226"/>
      <c r="D454" s="227" t="s">
        <v>160</v>
      </c>
      <c r="E454" s="228" t="s">
        <v>19</v>
      </c>
      <c r="F454" s="229" t="s">
        <v>695</v>
      </c>
      <c r="G454" s="226"/>
      <c r="H454" s="230">
        <v>4.71</v>
      </c>
      <c r="I454" s="231"/>
      <c r="J454" s="226"/>
      <c r="K454" s="226"/>
      <c r="L454" s="232"/>
      <c r="M454" s="233"/>
      <c r="N454" s="234"/>
      <c r="O454" s="234"/>
      <c r="P454" s="234"/>
      <c r="Q454" s="234"/>
      <c r="R454" s="234"/>
      <c r="S454" s="234"/>
      <c r="T454" s="235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36" t="s">
        <v>160</v>
      </c>
      <c r="AU454" s="236" t="s">
        <v>82</v>
      </c>
      <c r="AV454" s="13" t="s">
        <v>82</v>
      </c>
      <c r="AW454" s="13" t="s">
        <v>33</v>
      </c>
      <c r="AX454" s="13" t="s">
        <v>72</v>
      </c>
      <c r="AY454" s="236" t="s">
        <v>149</v>
      </c>
    </row>
    <row r="455" spans="1:51" s="13" customFormat="1" ht="12">
      <c r="A455" s="13"/>
      <c r="B455" s="225"/>
      <c r="C455" s="226"/>
      <c r="D455" s="227" t="s">
        <v>160</v>
      </c>
      <c r="E455" s="228" t="s">
        <v>19</v>
      </c>
      <c r="F455" s="229" t="s">
        <v>696</v>
      </c>
      <c r="G455" s="226"/>
      <c r="H455" s="230">
        <v>1.686</v>
      </c>
      <c r="I455" s="231"/>
      <c r="J455" s="226"/>
      <c r="K455" s="226"/>
      <c r="L455" s="232"/>
      <c r="M455" s="233"/>
      <c r="N455" s="234"/>
      <c r="O455" s="234"/>
      <c r="P455" s="234"/>
      <c r="Q455" s="234"/>
      <c r="R455" s="234"/>
      <c r="S455" s="234"/>
      <c r="T455" s="235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36" t="s">
        <v>160</v>
      </c>
      <c r="AU455" s="236" t="s">
        <v>82</v>
      </c>
      <c r="AV455" s="13" t="s">
        <v>82</v>
      </c>
      <c r="AW455" s="13" t="s">
        <v>33</v>
      </c>
      <c r="AX455" s="13" t="s">
        <v>72</v>
      </c>
      <c r="AY455" s="236" t="s">
        <v>149</v>
      </c>
    </row>
    <row r="456" spans="1:51" s="13" customFormat="1" ht="12">
      <c r="A456" s="13"/>
      <c r="B456" s="225"/>
      <c r="C456" s="226"/>
      <c r="D456" s="227" t="s">
        <v>160</v>
      </c>
      <c r="E456" s="228" t="s">
        <v>19</v>
      </c>
      <c r="F456" s="229" t="s">
        <v>697</v>
      </c>
      <c r="G456" s="226"/>
      <c r="H456" s="230">
        <v>1.818</v>
      </c>
      <c r="I456" s="231"/>
      <c r="J456" s="226"/>
      <c r="K456" s="226"/>
      <c r="L456" s="232"/>
      <c r="M456" s="233"/>
      <c r="N456" s="234"/>
      <c r="O456" s="234"/>
      <c r="P456" s="234"/>
      <c r="Q456" s="234"/>
      <c r="R456" s="234"/>
      <c r="S456" s="234"/>
      <c r="T456" s="235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36" t="s">
        <v>160</v>
      </c>
      <c r="AU456" s="236" t="s">
        <v>82</v>
      </c>
      <c r="AV456" s="13" t="s">
        <v>82</v>
      </c>
      <c r="AW456" s="13" t="s">
        <v>33</v>
      </c>
      <c r="AX456" s="13" t="s">
        <v>72</v>
      </c>
      <c r="AY456" s="236" t="s">
        <v>149</v>
      </c>
    </row>
    <row r="457" spans="1:51" s="13" customFormat="1" ht="12">
      <c r="A457" s="13"/>
      <c r="B457" s="225"/>
      <c r="C457" s="226"/>
      <c r="D457" s="227" t="s">
        <v>160</v>
      </c>
      <c r="E457" s="228" t="s">
        <v>19</v>
      </c>
      <c r="F457" s="229" t="s">
        <v>698</v>
      </c>
      <c r="G457" s="226"/>
      <c r="H457" s="230">
        <v>2.904</v>
      </c>
      <c r="I457" s="231"/>
      <c r="J457" s="226"/>
      <c r="K457" s="226"/>
      <c r="L457" s="232"/>
      <c r="M457" s="233"/>
      <c r="N457" s="234"/>
      <c r="O457" s="234"/>
      <c r="P457" s="234"/>
      <c r="Q457" s="234"/>
      <c r="R457" s="234"/>
      <c r="S457" s="234"/>
      <c r="T457" s="235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36" t="s">
        <v>160</v>
      </c>
      <c r="AU457" s="236" t="s">
        <v>82</v>
      </c>
      <c r="AV457" s="13" t="s">
        <v>82</v>
      </c>
      <c r="AW457" s="13" t="s">
        <v>33</v>
      </c>
      <c r="AX457" s="13" t="s">
        <v>72</v>
      </c>
      <c r="AY457" s="236" t="s">
        <v>149</v>
      </c>
    </row>
    <row r="458" spans="1:51" s="13" customFormat="1" ht="12">
      <c r="A458" s="13"/>
      <c r="B458" s="225"/>
      <c r="C458" s="226"/>
      <c r="D458" s="227" t="s">
        <v>160</v>
      </c>
      <c r="E458" s="228" t="s">
        <v>19</v>
      </c>
      <c r="F458" s="229" t="s">
        <v>699</v>
      </c>
      <c r="G458" s="226"/>
      <c r="H458" s="230">
        <v>5.585</v>
      </c>
      <c r="I458" s="231"/>
      <c r="J458" s="226"/>
      <c r="K458" s="226"/>
      <c r="L458" s="232"/>
      <c r="M458" s="233"/>
      <c r="N458" s="234"/>
      <c r="O458" s="234"/>
      <c r="P458" s="234"/>
      <c r="Q458" s="234"/>
      <c r="R458" s="234"/>
      <c r="S458" s="234"/>
      <c r="T458" s="235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36" t="s">
        <v>160</v>
      </c>
      <c r="AU458" s="236" t="s">
        <v>82</v>
      </c>
      <c r="AV458" s="13" t="s">
        <v>82</v>
      </c>
      <c r="AW458" s="13" t="s">
        <v>33</v>
      </c>
      <c r="AX458" s="13" t="s">
        <v>72</v>
      </c>
      <c r="AY458" s="236" t="s">
        <v>149</v>
      </c>
    </row>
    <row r="459" spans="1:51" s="14" customFormat="1" ht="12">
      <c r="A459" s="14"/>
      <c r="B459" s="237"/>
      <c r="C459" s="238"/>
      <c r="D459" s="227" t="s">
        <v>160</v>
      </c>
      <c r="E459" s="239" t="s">
        <v>19</v>
      </c>
      <c r="F459" s="240" t="s">
        <v>162</v>
      </c>
      <c r="G459" s="238"/>
      <c r="H459" s="241">
        <v>43.94</v>
      </c>
      <c r="I459" s="242"/>
      <c r="J459" s="238"/>
      <c r="K459" s="238"/>
      <c r="L459" s="243"/>
      <c r="M459" s="244"/>
      <c r="N459" s="245"/>
      <c r="O459" s="245"/>
      <c r="P459" s="245"/>
      <c r="Q459" s="245"/>
      <c r="R459" s="245"/>
      <c r="S459" s="245"/>
      <c r="T459" s="246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47" t="s">
        <v>160</v>
      </c>
      <c r="AU459" s="247" t="s">
        <v>82</v>
      </c>
      <c r="AV459" s="14" t="s">
        <v>156</v>
      </c>
      <c r="AW459" s="14" t="s">
        <v>33</v>
      </c>
      <c r="AX459" s="14" t="s">
        <v>80</v>
      </c>
      <c r="AY459" s="247" t="s">
        <v>149</v>
      </c>
    </row>
    <row r="460" spans="1:65" s="2" customFormat="1" ht="16.5" customHeight="1">
      <c r="A460" s="40"/>
      <c r="B460" s="41"/>
      <c r="C460" s="207" t="s">
        <v>700</v>
      </c>
      <c r="D460" s="207" t="s">
        <v>152</v>
      </c>
      <c r="E460" s="208" t="s">
        <v>701</v>
      </c>
      <c r="F460" s="209" t="s">
        <v>702</v>
      </c>
      <c r="G460" s="210" t="s">
        <v>184</v>
      </c>
      <c r="H460" s="211">
        <v>4</v>
      </c>
      <c r="I460" s="212"/>
      <c r="J460" s="213">
        <f>ROUND(I460*H460,2)</f>
        <v>0</v>
      </c>
      <c r="K460" s="209" t="s">
        <v>155</v>
      </c>
      <c r="L460" s="46"/>
      <c r="M460" s="214" t="s">
        <v>19</v>
      </c>
      <c r="N460" s="215" t="s">
        <v>43</v>
      </c>
      <c r="O460" s="86"/>
      <c r="P460" s="216">
        <f>O460*H460</f>
        <v>0</v>
      </c>
      <c r="Q460" s="216">
        <v>0.00028</v>
      </c>
      <c r="R460" s="216">
        <f>Q460*H460</f>
        <v>0.00112</v>
      </c>
      <c r="S460" s="216">
        <v>0</v>
      </c>
      <c r="T460" s="217">
        <f>S460*H460</f>
        <v>0</v>
      </c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R460" s="218" t="s">
        <v>260</v>
      </c>
      <c r="AT460" s="218" t="s">
        <v>152</v>
      </c>
      <c r="AU460" s="218" t="s">
        <v>82</v>
      </c>
      <c r="AY460" s="19" t="s">
        <v>149</v>
      </c>
      <c r="BE460" s="219">
        <f>IF(N460="základní",J460,0)</f>
        <v>0</v>
      </c>
      <c r="BF460" s="219">
        <f>IF(N460="snížená",J460,0)</f>
        <v>0</v>
      </c>
      <c r="BG460" s="219">
        <f>IF(N460="zákl. přenesená",J460,0)</f>
        <v>0</v>
      </c>
      <c r="BH460" s="219">
        <f>IF(N460="sníž. přenesená",J460,0)</f>
        <v>0</v>
      </c>
      <c r="BI460" s="219">
        <f>IF(N460="nulová",J460,0)</f>
        <v>0</v>
      </c>
      <c r="BJ460" s="19" t="s">
        <v>80</v>
      </c>
      <c r="BK460" s="219">
        <f>ROUND(I460*H460,2)</f>
        <v>0</v>
      </c>
      <c r="BL460" s="19" t="s">
        <v>260</v>
      </c>
      <c r="BM460" s="218" t="s">
        <v>703</v>
      </c>
    </row>
    <row r="461" spans="1:47" s="2" customFormat="1" ht="12">
      <c r="A461" s="40"/>
      <c r="B461" s="41"/>
      <c r="C461" s="42"/>
      <c r="D461" s="220" t="s">
        <v>158</v>
      </c>
      <c r="E461" s="42"/>
      <c r="F461" s="221" t="s">
        <v>704</v>
      </c>
      <c r="G461" s="42"/>
      <c r="H461" s="42"/>
      <c r="I461" s="222"/>
      <c r="J461" s="42"/>
      <c r="K461" s="42"/>
      <c r="L461" s="46"/>
      <c r="M461" s="223"/>
      <c r="N461" s="224"/>
      <c r="O461" s="86"/>
      <c r="P461" s="86"/>
      <c r="Q461" s="86"/>
      <c r="R461" s="86"/>
      <c r="S461" s="86"/>
      <c r="T461" s="87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T461" s="19" t="s">
        <v>158</v>
      </c>
      <c r="AU461" s="19" t="s">
        <v>82</v>
      </c>
    </row>
    <row r="462" spans="1:51" s="13" customFormat="1" ht="12">
      <c r="A462" s="13"/>
      <c r="B462" s="225"/>
      <c r="C462" s="226"/>
      <c r="D462" s="227" t="s">
        <v>160</v>
      </c>
      <c r="E462" s="228" t="s">
        <v>19</v>
      </c>
      <c r="F462" s="229" t="s">
        <v>705</v>
      </c>
      <c r="G462" s="226"/>
      <c r="H462" s="230">
        <v>4</v>
      </c>
      <c r="I462" s="231"/>
      <c r="J462" s="226"/>
      <c r="K462" s="226"/>
      <c r="L462" s="232"/>
      <c r="M462" s="233"/>
      <c r="N462" s="234"/>
      <c r="O462" s="234"/>
      <c r="P462" s="234"/>
      <c r="Q462" s="234"/>
      <c r="R462" s="234"/>
      <c r="S462" s="234"/>
      <c r="T462" s="235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36" t="s">
        <v>160</v>
      </c>
      <c r="AU462" s="236" t="s">
        <v>82</v>
      </c>
      <c r="AV462" s="13" t="s">
        <v>82</v>
      </c>
      <c r="AW462" s="13" t="s">
        <v>33</v>
      </c>
      <c r="AX462" s="13" t="s">
        <v>80</v>
      </c>
      <c r="AY462" s="236" t="s">
        <v>149</v>
      </c>
    </row>
    <row r="463" spans="1:65" s="2" customFormat="1" ht="21.75" customHeight="1">
      <c r="A463" s="40"/>
      <c r="B463" s="41"/>
      <c r="C463" s="207" t="s">
        <v>706</v>
      </c>
      <c r="D463" s="207" t="s">
        <v>152</v>
      </c>
      <c r="E463" s="208" t="s">
        <v>707</v>
      </c>
      <c r="F463" s="209" t="s">
        <v>708</v>
      </c>
      <c r="G463" s="210" t="s">
        <v>109</v>
      </c>
      <c r="H463" s="211">
        <v>224.637</v>
      </c>
      <c r="I463" s="212"/>
      <c r="J463" s="213">
        <f>ROUND(I463*H463,2)</f>
        <v>0</v>
      </c>
      <c r="K463" s="209" t="s">
        <v>155</v>
      </c>
      <c r="L463" s="46"/>
      <c r="M463" s="214" t="s">
        <v>19</v>
      </c>
      <c r="N463" s="215" t="s">
        <v>43</v>
      </c>
      <c r="O463" s="86"/>
      <c r="P463" s="216">
        <f>O463*H463</f>
        <v>0</v>
      </c>
      <c r="Q463" s="216">
        <v>0.0045</v>
      </c>
      <c r="R463" s="216">
        <f>Q463*H463</f>
        <v>1.0108665</v>
      </c>
      <c r="S463" s="216">
        <v>0</v>
      </c>
      <c r="T463" s="217">
        <f>S463*H463</f>
        <v>0</v>
      </c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R463" s="218" t="s">
        <v>260</v>
      </c>
      <c r="AT463" s="218" t="s">
        <v>152</v>
      </c>
      <c r="AU463" s="218" t="s">
        <v>82</v>
      </c>
      <c r="AY463" s="19" t="s">
        <v>149</v>
      </c>
      <c r="BE463" s="219">
        <f>IF(N463="základní",J463,0)</f>
        <v>0</v>
      </c>
      <c r="BF463" s="219">
        <f>IF(N463="snížená",J463,0)</f>
        <v>0</v>
      </c>
      <c r="BG463" s="219">
        <f>IF(N463="zákl. přenesená",J463,0)</f>
        <v>0</v>
      </c>
      <c r="BH463" s="219">
        <f>IF(N463="sníž. přenesená",J463,0)</f>
        <v>0</v>
      </c>
      <c r="BI463" s="219">
        <f>IF(N463="nulová",J463,0)</f>
        <v>0</v>
      </c>
      <c r="BJ463" s="19" t="s">
        <v>80</v>
      </c>
      <c r="BK463" s="219">
        <f>ROUND(I463*H463,2)</f>
        <v>0</v>
      </c>
      <c r="BL463" s="19" t="s">
        <v>260</v>
      </c>
      <c r="BM463" s="218" t="s">
        <v>709</v>
      </c>
    </row>
    <row r="464" spans="1:47" s="2" customFormat="1" ht="12">
      <c r="A464" s="40"/>
      <c r="B464" s="41"/>
      <c r="C464" s="42"/>
      <c r="D464" s="220" t="s">
        <v>158</v>
      </c>
      <c r="E464" s="42"/>
      <c r="F464" s="221" t="s">
        <v>710</v>
      </c>
      <c r="G464" s="42"/>
      <c r="H464" s="42"/>
      <c r="I464" s="222"/>
      <c r="J464" s="42"/>
      <c r="K464" s="42"/>
      <c r="L464" s="46"/>
      <c r="M464" s="223"/>
      <c r="N464" s="224"/>
      <c r="O464" s="86"/>
      <c r="P464" s="86"/>
      <c r="Q464" s="86"/>
      <c r="R464" s="86"/>
      <c r="S464" s="86"/>
      <c r="T464" s="87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T464" s="19" t="s">
        <v>158</v>
      </c>
      <c r="AU464" s="19" t="s">
        <v>82</v>
      </c>
    </row>
    <row r="465" spans="1:65" s="2" customFormat="1" ht="24.15" customHeight="1">
      <c r="A465" s="40"/>
      <c r="B465" s="41"/>
      <c r="C465" s="207" t="s">
        <v>711</v>
      </c>
      <c r="D465" s="207" t="s">
        <v>152</v>
      </c>
      <c r="E465" s="208" t="s">
        <v>712</v>
      </c>
      <c r="F465" s="209" t="s">
        <v>713</v>
      </c>
      <c r="G465" s="210" t="s">
        <v>109</v>
      </c>
      <c r="H465" s="211">
        <v>449.274</v>
      </c>
      <c r="I465" s="212"/>
      <c r="J465" s="213">
        <f>ROUND(I465*H465,2)</f>
        <v>0</v>
      </c>
      <c r="K465" s="209" t="s">
        <v>155</v>
      </c>
      <c r="L465" s="46"/>
      <c r="M465" s="214" t="s">
        <v>19</v>
      </c>
      <c r="N465" s="215" t="s">
        <v>43</v>
      </c>
      <c r="O465" s="86"/>
      <c r="P465" s="216">
        <f>O465*H465</f>
        <v>0</v>
      </c>
      <c r="Q465" s="216">
        <v>0.00145</v>
      </c>
      <c r="R465" s="216">
        <f>Q465*H465</f>
        <v>0.6514473</v>
      </c>
      <c r="S465" s="216">
        <v>0</v>
      </c>
      <c r="T465" s="217">
        <f>S465*H465</f>
        <v>0</v>
      </c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R465" s="218" t="s">
        <v>260</v>
      </c>
      <c r="AT465" s="218" t="s">
        <v>152</v>
      </c>
      <c r="AU465" s="218" t="s">
        <v>82</v>
      </c>
      <c r="AY465" s="19" t="s">
        <v>149</v>
      </c>
      <c r="BE465" s="219">
        <f>IF(N465="základní",J465,0)</f>
        <v>0</v>
      </c>
      <c r="BF465" s="219">
        <f>IF(N465="snížená",J465,0)</f>
        <v>0</v>
      </c>
      <c r="BG465" s="219">
        <f>IF(N465="zákl. přenesená",J465,0)</f>
        <v>0</v>
      </c>
      <c r="BH465" s="219">
        <f>IF(N465="sníž. přenesená",J465,0)</f>
        <v>0</v>
      </c>
      <c r="BI465" s="219">
        <f>IF(N465="nulová",J465,0)</f>
        <v>0</v>
      </c>
      <c r="BJ465" s="19" t="s">
        <v>80</v>
      </c>
      <c r="BK465" s="219">
        <f>ROUND(I465*H465,2)</f>
        <v>0</v>
      </c>
      <c r="BL465" s="19" t="s">
        <v>260</v>
      </c>
      <c r="BM465" s="218" t="s">
        <v>714</v>
      </c>
    </row>
    <row r="466" spans="1:47" s="2" customFormat="1" ht="12">
      <c r="A466" s="40"/>
      <c r="B466" s="41"/>
      <c r="C466" s="42"/>
      <c r="D466" s="220" t="s">
        <v>158</v>
      </c>
      <c r="E466" s="42"/>
      <c r="F466" s="221" t="s">
        <v>715</v>
      </c>
      <c r="G466" s="42"/>
      <c r="H466" s="42"/>
      <c r="I466" s="222"/>
      <c r="J466" s="42"/>
      <c r="K466" s="42"/>
      <c r="L466" s="46"/>
      <c r="M466" s="223"/>
      <c r="N466" s="224"/>
      <c r="O466" s="86"/>
      <c r="P466" s="86"/>
      <c r="Q466" s="86"/>
      <c r="R466" s="86"/>
      <c r="S466" s="86"/>
      <c r="T466" s="87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T466" s="19" t="s">
        <v>158</v>
      </c>
      <c r="AU466" s="19" t="s">
        <v>82</v>
      </c>
    </row>
    <row r="467" spans="1:51" s="13" customFormat="1" ht="12">
      <c r="A467" s="13"/>
      <c r="B467" s="225"/>
      <c r="C467" s="226"/>
      <c r="D467" s="227" t="s">
        <v>160</v>
      </c>
      <c r="E467" s="226"/>
      <c r="F467" s="229" t="s">
        <v>716</v>
      </c>
      <c r="G467" s="226"/>
      <c r="H467" s="230">
        <v>449.274</v>
      </c>
      <c r="I467" s="231"/>
      <c r="J467" s="226"/>
      <c r="K467" s="226"/>
      <c r="L467" s="232"/>
      <c r="M467" s="233"/>
      <c r="N467" s="234"/>
      <c r="O467" s="234"/>
      <c r="P467" s="234"/>
      <c r="Q467" s="234"/>
      <c r="R467" s="234"/>
      <c r="S467" s="234"/>
      <c r="T467" s="235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36" t="s">
        <v>160</v>
      </c>
      <c r="AU467" s="236" t="s">
        <v>82</v>
      </c>
      <c r="AV467" s="13" t="s">
        <v>82</v>
      </c>
      <c r="AW467" s="13" t="s">
        <v>4</v>
      </c>
      <c r="AX467" s="13" t="s">
        <v>80</v>
      </c>
      <c r="AY467" s="236" t="s">
        <v>149</v>
      </c>
    </row>
    <row r="468" spans="1:65" s="2" customFormat="1" ht="16.5" customHeight="1">
      <c r="A468" s="40"/>
      <c r="B468" s="41"/>
      <c r="C468" s="207" t="s">
        <v>717</v>
      </c>
      <c r="D468" s="207" t="s">
        <v>152</v>
      </c>
      <c r="E468" s="208" t="s">
        <v>718</v>
      </c>
      <c r="F468" s="209" t="s">
        <v>719</v>
      </c>
      <c r="G468" s="210" t="s">
        <v>109</v>
      </c>
      <c r="H468" s="211">
        <v>195.089</v>
      </c>
      <c r="I468" s="212"/>
      <c r="J468" s="213">
        <f>ROUND(I468*H468,2)</f>
        <v>0</v>
      </c>
      <c r="K468" s="209" t="s">
        <v>155</v>
      </c>
      <c r="L468" s="46"/>
      <c r="M468" s="214" t="s">
        <v>19</v>
      </c>
      <c r="N468" s="215" t="s">
        <v>43</v>
      </c>
      <c r="O468" s="86"/>
      <c r="P468" s="216">
        <f>O468*H468</f>
        <v>0</v>
      </c>
      <c r="Q468" s="216">
        <v>0</v>
      </c>
      <c r="R468" s="216">
        <f>Q468*H468</f>
        <v>0</v>
      </c>
      <c r="S468" s="216">
        <v>0.0272</v>
      </c>
      <c r="T468" s="217">
        <f>S468*H468</f>
        <v>5.3064208</v>
      </c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R468" s="218" t="s">
        <v>260</v>
      </c>
      <c r="AT468" s="218" t="s">
        <v>152</v>
      </c>
      <c r="AU468" s="218" t="s">
        <v>82</v>
      </c>
      <c r="AY468" s="19" t="s">
        <v>149</v>
      </c>
      <c r="BE468" s="219">
        <f>IF(N468="základní",J468,0)</f>
        <v>0</v>
      </c>
      <c r="BF468" s="219">
        <f>IF(N468="snížená",J468,0)</f>
        <v>0</v>
      </c>
      <c r="BG468" s="219">
        <f>IF(N468="zákl. přenesená",J468,0)</f>
        <v>0</v>
      </c>
      <c r="BH468" s="219">
        <f>IF(N468="sníž. přenesená",J468,0)</f>
        <v>0</v>
      </c>
      <c r="BI468" s="219">
        <f>IF(N468="nulová",J468,0)</f>
        <v>0</v>
      </c>
      <c r="BJ468" s="19" t="s">
        <v>80</v>
      </c>
      <c r="BK468" s="219">
        <f>ROUND(I468*H468,2)</f>
        <v>0</v>
      </c>
      <c r="BL468" s="19" t="s">
        <v>260</v>
      </c>
      <c r="BM468" s="218" t="s">
        <v>720</v>
      </c>
    </row>
    <row r="469" spans="1:47" s="2" customFormat="1" ht="12">
      <c r="A469" s="40"/>
      <c r="B469" s="41"/>
      <c r="C469" s="42"/>
      <c r="D469" s="220" t="s">
        <v>158</v>
      </c>
      <c r="E469" s="42"/>
      <c r="F469" s="221" t="s">
        <v>721</v>
      </c>
      <c r="G469" s="42"/>
      <c r="H469" s="42"/>
      <c r="I469" s="222"/>
      <c r="J469" s="42"/>
      <c r="K469" s="42"/>
      <c r="L469" s="46"/>
      <c r="M469" s="223"/>
      <c r="N469" s="224"/>
      <c r="O469" s="86"/>
      <c r="P469" s="86"/>
      <c r="Q469" s="86"/>
      <c r="R469" s="86"/>
      <c r="S469" s="86"/>
      <c r="T469" s="87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T469" s="19" t="s">
        <v>158</v>
      </c>
      <c r="AU469" s="19" t="s">
        <v>82</v>
      </c>
    </row>
    <row r="470" spans="1:51" s="15" customFormat="1" ht="12">
      <c r="A470" s="15"/>
      <c r="B470" s="248"/>
      <c r="C470" s="249"/>
      <c r="D470" s="227" t="s">
        <v>160</v>
      </c>
      <c r="E470" s="250" t="s">
        <v>19</v>
      </c>
      <c r="F470" s="251" t="s">
        <v>389</v>
      </c>
      <c r="G470" s="249"/>
      <c r="H470" s="250" t="s">
        <v>19</v>
      </c>
      <c r="I470" s="252"/>
      <c r="J470" s="249"/>
      <c r="K470" s="249"/>
      <c r="L470" s="253"/>
      <c r="M470" s="254"/>
      <c r="N470" s="255"/>
      <c r="O470" s="255"/>
      <c r="P470" s="255"/>
      <c r="Q470" s="255"/>
      <c r="R470" s="255"/>
      <c r="S470" s="255"/>
      <c r="T470" s="256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T470" s="257" t="s">
        <v>160</v>
      </c>
      <c r="AU470" s="257" t="s">
        <v>82</v>
      </c>
      <c r="AV470" s="15" t="s">
        <v>80</v>
      </c>
      <c r="AW470" s="15" t="s">
        <v>33</v>
      </c>
      <c r="AX470" s="15" t="s">
        <v>72</v>
      </c>
      <c r="AY470" s="257" t="s">
        <v>149</v>
      </c>
    </row>
    <row r="471" spans="1:51" s="13" customFormat="1" ht="12">
      <c r="A471" s="13"/>
      <c r="B471" s="225"/>
      <c r="C471" s="226"/>
      <c r="D471" s="227" t="s">
        <v>160</v>
      </c>
      <c r="E471" s="228" t="s">
        <v>19</v>
      </c>
      <c r="F471" s="229" t="s">
        <v>722</v>
      </c>
      <c r="G471" s="226"/>
      <c r="H471" s="230">
        <v>62.67</v>
      </c>
      <c r="I471" s="231"/>
      <c r="J471" s="226"/>
      <c r="K471" s="226"/>
      <c r="L471" s="232"/>
      <c r="M471" s="233"/>
      <c r="N471" s="234"/>
      <c r="O471" s="234"/>
      <c r="P471" s="234"/>
      <c r="Q471" s="234"/>
      <c r="R471" s="234"/>
      <c r="S471" s="234"/>
      <c r="T471" s="235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36" t="s">
        <v>160</v>
      </c>
      <c r="AU471" s="236" t="s">
        <v>82</v>
      </c>
      <c r="AV471" s="13" t="s">
        <v>82</v>
      </c>
      <c r="AW471" s="13" t="s">
        <v>33</v>
      </c>
      <c r="AX471" s="13" t="s">
        <v>72</v>
      </c>
      <c r="AY471" s="236" t="s">
        <v>149</v>
      </c>
    </row>
    <row r="472" spans="1:51" s="13" customFormat="1" ht="12">
      <c r="A472" s="13"/>
      <c r="B472" s="225"/>
      <c r="C472" s="226"/>
      <c r="D472" s="227" t="s">
        <v>160</v>
      </c>
      <c r="E472" s="228" t="s">
        <v>19</v>
      </c>
      <c r="F472" s="229" t="s">
        <v>723</v>
      </c>
      <c r="G472" s="226"/>
      <c r="H472" s="230">
        <v>3.09</v>
      </c>
      <c r="I472" s="231"/>
      <c r="J472" s="226"/>
      <c r="K472" s="226"/>
      <c r="L472" s="232"/>
      <c r="M472" s="233"/>
      <c r="N472" s="234"/>
      <c r="O472" s="234"/>
      <c r="P472" s="234"/>
      <c r="Q472" s="234"/>
      <c r="R472" s="234"/>
      <c r="S472" s="234"/>
      <c r="T472" s="235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36" t="s">
        <v>160</v>
      </c>
      <c r="AU472" s="236" t="s">
        <v>82</v>
      </c>
      <c r="AV472" s="13" t="s">
        <v>82</v>
      </c>
      <c r="AW472" s="13" t="s">
        <v>33</v>
      </c>
      <c r="AX472" s="13" t="s">
        <v>72</v>
      </c>
      <c r="AY472" s="236" t="s">
        <v>149</v>
      </c>
    </row>
    <row r="473" spans="1:51" s="13" customFormat="1" ht="12">
      <c r="A473" s="13"/>
      <c r="B473" s="225"/>
      <c r="C473" s="226"/>
      <c r="D473" s="227" t="s">
        <v>160</v>
      </c>
      <c r="E473" s="228" t="s">
        <v>19</v>
      </c>
      <c r="F473" s="229" t="s">
        <v>724</v>
      </c>
      <c r="G473" s="226"/>
      <c r="H473" s="230">
        <v>0.675</v>
      </c>
      <c r="I473" s="231"/>
      <c r="J473" s="226"/>
      <c r="K473" s="226"/>
      <c r="L473" s="232"/>
      <c r="M473" s="233"/>
      <c r="N473" s="234"/>
      <c r="O473" s="234"/>
      <c r="P473" s="234"/>
      <c r="Q473" s="234"/>
      <c r="R473" s="234"/>
      <c r="S473" s="234"/>
      <c r="T473" s="235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36" t="s">
        <v>160</v>
      </c>
      <c r="AU473" s="236" t="s">
        <v>82</v>
      </c>
      <c r="AV473" s="13" t="s">
        <v>82</v>
      </c>
      <c r="AW473" s="13" t="s">
        <v>33</v>
      </c>
      <c r="AX473" s="13" t="s">
        <v>72</v>
      </c>
      <c r="AY473" s="236" t="s">
        <v>149</v>
      </c>
    </row>
    <row r="474" spans="1:51" s="13" customFormat="1" ht="12">
      <c r="A474" s="13"/>
      <c r="B474" s="225"/>
      <c r="C474" s="226"/>
      <c r="D474" s="227" t="s">
        <v>160</v>
      </c>
      <c r="E474" s="228" t="s">
        <v>19</v>
      </c>
      <c r="F474" s="229" t="s">
        <v>725</v>
      </c>
      <c r="G474" s="226"/>
      <c r="H474" s="230">
        <v>1.02</v>
      </c>
      <c r="I474" s="231"/>
      <c r="J474" s="226"/>
      <c r="K474" s="226"/>
      <c r="L474" s="232"/>
      <c r="M474" s="233"/>
      <c r="N474" s="234"/>
      <c r="O474" s="234"/>
      <c r="P474" s="234"/>
      <c r="Q474" s="234"/>
      <c r="R474" s="234"/>
      <c r="S474" s="234"/>
      <c r="T474" s="235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36" t="s">
        <v>160</v>
      </c>
      <c r="AU474" s="236" t="s">
        <v>82</v>
      </c>
      <c r="AV474" s="13" t="s">
        <v>82</v>
      </c>
      <c r="AW474" s="13" t="s">
        <v>33</v>
      </c>
      <c r="AX474" s="13" t="s">
        <v>72</v>
      </c>
      <c r="AY474" s="236" t="s">
        <v>149</v>
      </c>
    </row>
    <row r="475" spans="1:51" s="13" customFormat="1" ht="12">
      <c r="A475" s="13"/>
      <c r="B475" s="225"/>
      <c r="C475" s="226"/>
      <c r="D475" s="227" t="s">
        <v>160</v>
      </c>
      <c r="E475" s="228" t="s">
        <v>19</v>
      </c>
      <c r="F475" s="229" t="s">
        <v>726</v>
      </c>
      <c r="G475" s="226"/>
      <c r="H475" s="230">
        <v>2.85</v>
      </c>
      <c r="I475" s="231"/>
      <c r="J475" s="226"/>
      <c r="K475" s="226"/>
      <c r="L475" s="232"/>
      <c r="M475" s="233"/>
      <c r="N475" s="234"/>
      <c r="O475" s="234"/>
      <c r="P475" s="234"/>
      <c r="Q475" s="234"/>
      <c r="R475" s="234"/>
      <c r="S475" s="234"/>
      <c r="T475" s="235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36" t="s">
        <v>160</v>
      </c>
      <c r="AU475" s="236" t="s">
        <v>82</v>
      </c>
      <c r="AV475" s="13" t="s">
        <v>82</v>
      </c>
      <c r="AW475" s="13" t="s">
        <v>33</v>
      </c>
      <c r="AX475" s="13" t="s">
        <v>72</v>
      </c>
      <c r="AY475" s="236" t="s">
        <v>149</v>
      </c>
    </row>
    <row r="476" spans="1:51" s="13" customFormat="1" ht="12">
      <c r="A476" s="13"/>
      <c r="B476" s="225"/>
      <c r="C476" s="226"/>
      <c r="D476" s="227" t="s">
        <v>160</v>
      </c>
      <c r="E476" s="228" t="s">
        <v>19</v>
      </c>
      <c r="F476" s="229" t="s">
        <v>727</v>
      </c>
      <c r="G476" s="226"/>
      <c r="H476" s="230">
        <v>2.88</v>
      </c>
      <c r="I476" s="231"/>
      <c r="J476" s="226"/>
      <c r="K476" s="226"/>
      <c r="L476" s="232"/>
      <c r="M476" s="233"/>
      <c r="N476" s="234"/>
      <c r="O476" s="234"/>
      <c r="P476" s="234"/>
      <c r="Q476" s="234"/>
      <c r="R476" s="234"/>
      <c r="S476" s="234"/>
      <c r="T476" s="235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36" t="s">
        <v>160</v>
      </c>
      <c r="AU476" s="236" t="s">
        <v>82</v>
      </c>
      <c r="AV476" s="13" t="s">
        <v>82</v>
      </c>
      <c r="AW476" s="13" t="s">
        <v>33</v>
      </c>
      <c r="AX476" s="13" t="s">
        <v>72</v>
      </c>
      <c r="AY476" s="236" t="s">
        <v>149</v>
      </c>
    </row>
    <row r="477" spans="1:51" s="13" customFormat="1" ht="12">
      <c r="A477" s="13"/>
      <c r="B477" s="225"/>
      <c r="C477" s="226"/>
      <c r="D477" s="227" t="s">
        <v>160</v>
      </c>
      <c r="E477" s="228" t="s">
        <v>19</v>
      </c>
      <c r="F477" s="229" t="s">
        <v>728</v>
      </c>
      <c r="G477" s="226"/>
      <c r="H477" s="230">
        <v>-2.55</v>
      </c>
      <c r="I477" s="231"/>
      <c r="J477" s="226"/>
      <c r="K477" s="226"/>
      <c r="L477" s="232"/>
      <c r="M477" s="233"/>
      <c r="N477" s="234"/>
      <c r="O477" s="234"/>
      <c r="P477" s="234"/>
      <c r="Q477" s="234"/>
      <c r="R477" s="234"/>
      <c r="S477" s="234"/>
      <c r="T477" s="235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36" t="s">
        <v>160</v>
      </c>
      <c r="AU477" s="236" t="s">
        <v>82</v>
      </c>
      <c r="AV477" s="13" t="s">
        <v>82</v>
      </c>
      <c r="AW477" s="13" t="s">
        <v>33</v>
      </c>
      <c r="AX477" s="13" t="s">
        <v>72</v>
      </c>
      <c r="AY477" s="236" t="s">
        <v>149</v>
      </c>
    </row>
    <row r="478" spans="1:51" s="16" customFormat="1" ht="12">
      <c r="A478" s="16"/>
      <c r="B478" s="258"/>
      <c r="C478" s="259"/>
      <c r="D478" s="227" t="s">
        <v>160</v>
      </c>
      <c r="E478" s="260" t="s">
        <v>19</v>
      </c>
      <c r="F478" s="261" t="s">
        <v>172</v>
      </c>
      <c r="G478" s="259"/>
      <c r="H478" s="262">
        <v>70.635</v>
      </c>
      <c r="I478" s="263"/>
      <c r="J478" s="259"/>
      <c r="K478" s="259"/>
      <c r="L478" s="264"/>
      <c r="M478" s="265"/>
      <c r="N478" s="266"/>
      <c r="O478" s="266"/>
      <c r="P478" s="266"/>
      <c r="Q478" s="266"/>
      <c r="R478" s="266"/>
      <c r="S478" s="266"/>
      <c r="T478" s="267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T478" s="268" t="s">
        <v>160</v>
      </c>
      <c r="AU478" s="268" t="s">
        <v>82</v>
      </c>
      <c r="AV478" s="16" t="s">
        <v>111</v>
      </c>
      <c r="AW478" s="16" t="s">
        <v>33</v>
      </c>
      <c r="AX478" s="16" t="s">
        <v>72</v>
      </c>
      <c r="AY478" s="268" t="s">
        <v>149</v>
      </c>
    </row>
    <row r="479" spans="1:51" s="15" customFormat="1" ht="12">
      <c r="A479" s="15"/>
      <c r="B479" s="248"/>
      <c r="C479" s="249"/>
      <c r="D479" s="227" t="s">
        <v>160</v>
      </c>
      <c r="E479" s="250" t="s">
        <v>19</v>
      </c>
      <c r="F479" s="251" t="s">
        <v>729</v>
      </c>
      <c r="G479" s="249"/>
      <c r="H479" s="250" t="s">
        <v>19</v>
      </c>
      <c r="I479" s="252"/>
      <c r="J479" s="249"/>
      <c r="K479" s="249"/>
      <c r="L479" s="253"/>
      <c r="M479" s="254"/>
      <c r="N479" s="255"/>
      <c r="O479" s="255"/>
      <c r="P479" s="255"/>
      <c r="Q479" s="255"/>
      <c r="R479" s="255"/>
      <c r="S479" s="255"/>
      <c r="T479" s="256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T479" s="257" t="s">
        <v>160</v>
      </c>
      <c r="AU479" s="257" t="s">
        <v>82</v>
      </c>
      <c r="AV479" s="15" t="s">
        <v>80</v>
      </c>
      <c r="AW479" s="15" t="s">
        <v>33</v>
      </c>
      <c r="AX479" s="15" t="s">
        <v>72</v>
      </c>
      <c r="AY479" s="257" t="s">
        <v>149</v>
      </c>
    </row>
    <row r="480" spans="1:51" s="13" customFormat="1" ht="12">
      <c r="A480" s="13"/>
      <c r="B480" s="225"/>
      <c r="C480" s="226"/>
      <c r="D480" s="227" t="s">
        <v>160</v>
      </c>
      <c r="E480" s="228" t="s">
        <v>19</v>
      </c>
      <c r="F480" s="229" t="s">
        <v>730</v>
      </c>
      <c r="G480" s="226"/>
      <c r="H480" s="230">
        <v>18.408</v>
      </c>
      <c r="I480" s="231"/>
      <c r="J480" s="226"/>
      <c r="K480" s="226"/>
      <c r="L480" s="232"/>
      <c r="M480" s="233"/>
      <c r="N480" s="234"/>
      <c r="O480" s="234"/>
      <c r="P480" s="234"/>
      <c r="Q480" s="234"/>
      <c r="R480" s="234"/>
      <c r="S480" s="234"/>
      <c r="T480" s="235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36" t="s">
        <v>160</v>
      </c>
      <c r="AU480" s="236" t="s">
        <v>82</v>
      </c>
      <c r="AV480" s="13" t="s">
        <v>82</v>
      </c>
      <c r="AW480" s="13" t="s">
        <v>33</v>
      </c>
      <c r="AX480" s="13" t="s">
        <v>72</v>
      </c>
      <c r="AY480" s="236" t="s">
        <v>149</v>
      </c>
    </row>
    <row r="481" spans="1:51" s="13" customFormat="1" ht="12">
      <c r="A481" s="13"/>
      <c r="B481" s="225"/>
      <c r="C481" s="226"/>
      <c r="D481" s="227" t="s">
        <v>160</v>
      </c>
      <c r="E481" s="228" t="s">
        <v>19</v>
      </c>
      <c r="F481" s="229" t="s">
        <v>731</v>
      </c>
      <c r="G481" s="226"/>
      <c r="H481" s="230">
        <v>26.375</v>
      </c>
      <c r="I481" s="231"/>
      <c r="J481" s="226"/>
      <c r="K481" s="226"/>
      <c r="L481" s="232"/>
      <c r="M481" s="233"/>
      <c r="N481" s="234"/>
      <c r="O481" s="234"/>
      <c r="P481" s="234"/>
      <c r="Q481" s="234"/>
      <c r="R481" s="234"/>
      <c r="S481" s="234"/>
      <c r="T481" s="235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36" t="s">
        <v>160</v>
      </c>
      <c r="AU481" s="236" t="s">
        <v>82</v>
      </c>
      <c r="AV481" s="13" t="s">
        <v>82</v>
      </c>
      <c r="AW481" s="13" t="s">
        <v>33</v>
      </c>
      <c r="AX481" s="13" t="s">
        <v>72</v>
      </c>
      <c r="AY481" s="236" t="s">
        <v>149</v>
      </c>
    </row>
    <row r="482" spans="1:51" s="13" customFormat="1" ht="12">
      <c r="A482" s="13"/>
      <c r="B482" s="225"/>
      <c r="C482" s="226"/>
      <c r="D482" s="227" t="s">
        <v>160</v>
      </c>
      <c r="E482" s="228" t="s">
        <v>19</v>
      </c>
      <c r="F482" s="229" t="s">
        <v>732</v>
      </c>
      <c r="G482" s="226"/>
      <c r="H482" s="230">
        <v>13.073</v>
      </c>
      <c r="I482" s="231"/>
      <c r="J482" s="226"/>
      <c r="K482" s="226"/>
      <c r="L482" s="232"/>
      <c r="M482" s="233"/>
      <c r="N482" s="234"/>
      <c r="O482" s="234"/>
      <c r="P482" s="234"/>
      <c r="Q482" s="234"/>
      <c r="R482" s="234"/>
      <c r="S482" s="234"/>
      <c r="T482" s="235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36" t="s">
        <v>160</v>
      </c>
      <c r="AU482" s="236" t="s">
        <v>82</v>
      </c>
      <c r="AV482" s="13" t="s">
        <v>82</v>
      </c>
      <c r="AW482" s="13" t="s">
        <v>33</v>
      </c>
      <c r="AX482" s="13" t="s">
        <v>72</v>
      </c>
      <c r="AY482" s="236" t="s">
        <v>149</v>
      </c>
    </row>
    <row r="483" spans="1:51" s="13" customFormat="1" ht="12">
      <c r="A483" s="13"/>
      <c r="B483" s="225"/>
      <c r="C483" s="226"/>
      <c r="D483" s="227" t="s">
        <v>160</v>
      </c>
      <c r="E483" s="228" t="s">
        <v>19</v>
      </c>
      <c r="F483" s="229" t="s">
        <v>733</v>
      </c>
      <c r="G483" s="226"/>
      <c r="H483" s="230">
        <v>30.694</v>
      </c>
      <c r="I483" s="231"/>
      <c r="J483" s="226"/>
      <c r="K483" s="226"/>
      <c r="L483" s="232"/>
      <c r="M483" s="233"/>
      <c r="N483" s="234"/>
      <c r="O483" s="234"/>
      <c r="P483" s="234"/>
      <c r="Q483" s="234"/>
      <c r="R483" s="234"/>
      <c r="S483" s="234"/>
      <c r="T483" s="235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36" t="s">
        <v>160</v>
      </c>
      <c r="AU483" s="236" t="s">
        <v>82</v>
      </c>
      <c r="AV483" s="13" t="s">
        <v>82</v>
      </c>
      <c r="AW483" s="13" t="s">
        <v>33</v>
      </c>
      <c r="AX483" s="13" t="s">
        <v>72</v>
      </c>
      <c r="AY483" s="236" t="s">
        <v>149</v>
      </c>
    </row>
    <row r="484" spans="1:51" s="13" customFormat="1" ht="12">
      <c r="A484" s="13"/>
      <c r="B484" s="225"/>
      <c r="C484" s="226"/>
      <c r="D484" s="227" t="s">
        <v>160</v>
      </c>
      <c r="E484" s="228" t="s">
        <v>19</v>
      </c>
      <c r="F484" s="229" t="s">
        <v>734</v>
      </c>
      <c r="G484" s="226"/>
      <c r="H484" s="230">
        <v>11.084</v>
      </c>
      <c r="I484" s="231"/>
      <c r="J484" s="226"/>
      <c r="K484" s="226"/>
      <c r="L484" s="232"/>
      <c r="M484" s="233"/>
      <c r="N484" s="234"/>
      <c r="O484" s="234"/>
      <c r="P484" s="234"/>
      <c r="Q484" s="234"/>
      <c r="R484" s="234"/>
      <c r="S484" s="234"/>
      <c r="T484" s="235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36" t="s">
        <v>160</v>
      </c>
      <c r="AU484" s="236" t="s">
        <v>82</v>
      </c>
      <c r="AV484" s="13" t="s">
        <v>82</v>
      </c>
      <c r="AW484" s="13" t="s">
        <v>33</v>
      </c>
      <c r="AX484" s="13" t="s">
        <v>72</v>
      </c>
      <c r="AY484" s="236" t="s">
        <v>149</v>
      </c>
    </row>
    <row r="485" spans="1:51" s="13" customFormat="1" ht="12">
      <c r="A485" s="13"/>
      <c r="B485" s="225"/>
      <c r="C485" s="226"/>
      <c r="D485" s="227" t="s">
        <v>160</v>
      </c>
      <c r="E485" s="228" t="s">
        <v>19</v>
      </c>
      <c r="F485" s="229" t="s">
        <v>735</v>
      </c>
      <c r="G485" s="226"/>
      <c r="H485" s="230">
        <v>10.3</v>
      </c>
      <c r="I485" s="231"/>
      <c r="J485" s="226"/>
      <c r="K485" s="226"/>
      <c r="L485" s="232"/>
      <c r="M485" s="233"/>
      <c r="N485" s="234"/>
      <c r="O485" s="234"/>
      <c r="P485" s="234"/>
      <c r="Q485" s="234"/>
      <c r="R485" s="234"/>
      <c r="S485" s="234"/>
      <c r="T485" s="235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36" t="s">
        <v>160</v>
      </c>
      <c r="AU485" s="236" t="s">
        <v>82</v>
      </c>
      <c r="AV485" s="13" t="s">
        <v>82</v>
      </c>
      <c r="AW485" s="13" t="s">
        <v>33</v>
      </c>
      <c r="AX485" s="13" t="s">
        <v>72</v>
      </c>
      <c r="AY485" s="236" t="s">
        <v>149</v>
      </c>
    </row>
    <row r="486" spans="1:51" s="13" customFormat="1" ht="12">
      <c r="A486" s="13"/>
      <c r="B486" s="225"/>
      <c r="C486" s="226"/>
      <c r="D486" s="227" t="s">
        <v>160</v>
      </c>
      <c r="E486" s="228" t="s">
        <v>19</v>
      </c>
      <c r="F486" s="229" t="s">
        <v>736</v>
      </c>
      <c r="G486" s="226"/>
      <c r="H486" s="230">
        <v>14.52</v>
      </c>
      <c r="I486" s="231"/>
      <c r="J486" s="226"/>
      <c r="K486" s="226"/>
      <c r="L486" s="232"/>
      <c r="M486" s="233"/>
      <c r="N486" s="234"/>
      <c r="O486" s="234"/>
      <c r="P486" s="234"/>
      <c r="Q486" s="234"/>
      <c r="R486" s="234"/>
      <c r="S486" s="234"/>
      <c r="T486" s="235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36" t="s">
        <v>160</v>
      </c>
      <c r="AU486" s="236" t="s">
        <v>82</v>
      </c>
      <c r="AV486" s="13" t="s">
        <v>82</v>
      </c>
      <c r="AW486" s="13" t="s">
        <v>33</v>
      </c>
      <c r="AX486" s="13" t="s">
        <v>72</v>
      </c>
      <c r="AY486" s="236" t="s">
        <v>149</v>
      </c>
    </row>
    <row r="487" spans="1:51" s="16" customFormat="1" ht="12">
      <c r="A487" s="16"/>
      <c r="B487" s="258"/>
      <c r="C487" s="259"/>
      <c r="D487" s="227" t="s">
        <v>160</v>
      </c>
      <c r="E487" s="260" t="s">
        <v>19</v>
      </c>
      <c r="F487" s="261" t="s">
        <v>172</v>
      </c>
      <c r="G487" s="259"/>
      <c r="H487" s="262">
        <v>124.454</v>
      </c>
      <c r="I487" s="263"/>
      <c r="J487" s="259"/>
      <c r="K487" s="259"/>
      <c r="L487" s="264"/>
      <c r="M487" s="265"/>
      <c r="N487" s="266"/>
      <c r="O487" s="266"/>
      <c r="P487" s="266"/>
      <c r="Q487" s="266"/>
      <c r="R487" s="266"/>
      <c r="S487" s="266"/>
      <c r="T487" s="267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T487" s="268" t="s">
        <v>160</v>
      </c>
      <c r="AU487" s="268" t="s">
        <v>82</v>
      </c>
      <c r="AV487" s="16" t="s">
        <v>111</v>
      </c>
      <c r="AW487" s="16" t="s">
        <v>33</v>
      </c>
      <c r="AX487" s="16" t="s">
        <v>72</v>
      </c>
      <c r="AY487" s="268" t="s">
        <v>149</v>
      </c>
    </row>
    <row r="488" spans="1:51" s="14" customFormat="1" ht="12">
      <c r="A488" s="14"/>
      <c r="B488" s="237"/>
      <c r="C488" s="238"/>
      <c r="D488" s="227" t="s">
        <v>160</v>
      </c>
      <c r="E488" s="239" t="s">
        <v>19</v>
      </c>
      <c r="F488" s="240" t="s">
        <v>162</v>
      </c>
      <c r="G488" s="238"/>
      <c r="H488" s="241">
        <v>195.089</v>
      </c>
      <c r="I488" s="242"/>
      <c r="J488" s="238"/>
      <c r="K488" s="238"/>
      <c r="L488" s="243"/>
      <c r="M488" s="244"/>
      <c r="N488" s="245"/>
      <c r="O488" s="245"/>
      <c r="P488" s="245"/>
      <c r="Q488" s="245"/>
      <c r="R488" s="245"/>
      <c r="S488" s="245"/>
      <c r="T488" s="246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47" t="s">
        <v>160</v>
      </c>
      <c r="AU488" s="247" t="s">
        <v>82</v>
      </c>
      <c r="AV488" s="14" t="s">
        <v>156</v>
      </c>
      <c r="AW488" s="14" t="s">
        <v>33</v>
      </c>
      <c r="AX488" s="14" t="s">
        <v>80</v>
      </c>
      <c r="AY488" s="247" t="s">
        <v>149</v>
      </c>
    </row>
    <row r="489" spans="1:65" s="2" customFormat="1" ht="24.15" customHeight="1">
      <c r="A489" s="40"/>
      <c r="B489" s="41"/>
      <c r="C489" s="207" t="s">
        <v>737</v>
      </c>
      <c r="D489" s="207" t="s">
        <v>152</v>
      </c>
      <c r="E489" s="208" t="s">
        <v>738</v>
      </c>
      <c r="F489" s="209" t="s">
        <v>739</v>
      </c>
      <c r="G489" s="210" t="s">
        <v>109</v>
      </c>
      <c r="H489" s="211">
        <v>224.637</v>
      </c>
      <c r="I489" s="212"/>
      <c r="J489" s="213">
        <f>ROUND(I489*H489,2)</f>
        <v>0</v>
      </c>
      <c r="K489" s="209" t="s">
        <v>155</v>
      </c>
      <c r="L489" s="46"/>
      <c r="M489" s="214" t="s">
        <v>19</v>
      </c>
      <c r="N489" s="215" t="s">
        <v>43</v>
      </c>
      <c r="O489" s="86"/>
      <c r="P489" s="216">
        <f>O489*H489</f>
        <v>0</v>
      </c>
      <c r="Q489" s="216">
        <v>0.009</v>
      </c>
      <c r="R489" s="216">
        <f>Q489*H489</f>
        <v>2.021733</v>
      </c>
      <c r="S489" s="216">
        <v>0</v>
      </c>
      <c r="T489" s="217">
        <f>S489*H489</f>
        <v>0</v>
      </c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R489" s="218" t="s">
        <v>260</v>
      </c>
      <c r="AT489" s="218" t="s">
        <v>152</v>
      </c>
      <c r="AU489" s="218" t="s">
        <v>82</v>
      </c>
      <c r="AY489" s="19" t="s">
        <v>149</v>
      </c>
      <c r="BE489" s="219">
        <f>IF(N489="základní",J489,0)</f>
        <v>0</v>
      </c>
      <c r="BF489" s="219">
        <f>IF(N489="snížená",J489,0)</f>
        <v>0</v>
      </c>
      <c r="BG489" s="219">
        <f>IF(N489="zákl. přenesená",J489,0)</f>
        <v>0</v>
      </c>
      <c r="BH489" s="219">
        <f>IF(N489="sníž. přenesená",J489,0)</f>
        <v>0</v>
      </c>
      <c r="BI489" s="219">
        <f>IF(N489="nulová",J489,0)</f>
        <v>0</v>
      </c>
      <c r="BJ489" s="19" t="s">
        <v>80</v>
      </c>
      <c r="BK489" s="219">
        <f>ROUND(I489*H489,2)</f>
        <v>0</v>
      </c>
      <c r="BL489" s="19" t="s">
        <v>260</v>
      </c>
      <c r="BM489" s="218" t="s">
        <v>740</v>
      </c>
    </row>
    <row r="490" spans="1:47" s="2" customFormat="1" ht="12">
      <c r="A490" s="40"/>
      <c r="B490" s="41"/>
      <c r="C490" s="42"/>
      <c r="D490" s="220" t="s">
        <v>158</v>
      </c>
      <c r="E490" s="42"/>
      <c r="F490" s="221" t="s">
        <v>741</v>
      </c>
      <c r="G490" s="42"/>
      <c r="H490" s="42"/>
      <c r="I490" s="222"/>
      <c r="J490" s="42"/>
      <c r="K490" s="42"/>
      <c r="L490" s="46"/>
      <c r="M490" s="223"/>
      <c r="N490" s="224"/>
      <c r="O490" s="86"/>
      <c r="P490" s="86"/>
      <c r="Q490" s="86"/>
      <c r="R490" s="86"/>
      <c r="S490" s="86"/>
      <c r="T490" s="87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T490" s="19" t="s">
        <v>158</v>
      </c>
      <c r="AU490" s="19" t="s">
        <v>82</v>
      </c>
    </row>
    <row r="491" spans="1:51" s="15" customFormat="1" ht="12">
      <c r="A491" s="15"/>
      <c r="B491" s="248"/>
      <c r="C491" s="249"/>
      <c r="D491" s="227" t="s">
        <v>160</v>
      </c>
      <c r="E491" s="250" t="s">
        <v>19</v>
      </c>
      <c r="F491" s="251" t="s">
        <v>676</v>
      </c>
      <c r="G491" s="249"/>
      <c r="H491" s="250" t="s">
        <v>19</v>
      </c>
      <c r="I491" s="252"/>
      <c r="J491" s="249"/>
      <c r="K491" s="249"/>
      <c r="L491" s="253"/>
      <c r="M491" s="254"/>
      <c r="N491" s="255"/>
      <c r="O491" s="255"/>
      <c r="P491" s="255"/>
      <c r="Q491" s="255"/>
      <c r="R491" s="255"/>
      <c r="S491" s="255"/>
      <c r="T491" s="256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T491" s="257" t="s">
        <v>160</v>
      </c>
      <c r="AU491" s="257" t="s">
        <v>82</v>
      </c>
      <c r="AV491" s="15" t="s">
        <v>80</v>
      </c>
      <c r="AW491" s="15" t="s">
        <v>33</v>
      </c>
      <c r="AX491" s="15" t="s">
        <v>72</v>
      </c>
      <c r="AY491" s="257" t="s">
        <v>149</v>
      </c>
    </row>
    <row r="492" spans="1:51" s="13" customFormat="1" ht="12">
      <c r="A492" s="13"/>
      <c r="B492" s="225"/>
      <c r="C492" s="226"/>
      <c r="D492" s="227" t="s">
        <v>160</v>
      </c>
      <c r="E492" s="228" t="s">
        <v>19</v>
      </c>
      <c r="F492" s="229" t="s">
        <v>677</v>
      </c>
      <c r="G492" s="226"/>
      <c r="H492" s="230">
        <v>81.182</v>
      </c>
      <c r="I492" s="231"/>
      <c r="J492" s="226"/>
      <c r="K492" s="226"/>
      <c r="L492" s="232"/>
      <c r="M492" s="233"/>
      <c r="N492" s="234"/>
      <c r="O492" s="234"/>
      <c r="P492" s="234"/>
      <c r="Q492" s="234"/>
      <c r="R492" s="234"/>
      <c r="S492" s="234"/>
      <c r="T492" s="235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36" t="s">
        <v>160</v>
      </c>
      <c r="AU492" s="236" t="s">
        <v>82</v>
      </c>
      <c r="AV492" s="13" t="s">
        <v>82</v>
      </c>
      <c r="AW492" s="13" t="s">
        <v>33</v>
      </c>
      <c r="AX492" s="13" t="s">
        <v>72</v>
      </c>
      <c r="AY492" s="236" t="s">
        <v>149</v>
      </c>
    </row>
    <row r="493" spans="1:51" s="13" customFormat="1" ht="12">
      <c r="A493" s="13"/>
      <c r="B493" s="225"/>
      <c r="C493" s="226"/>
      <c r="D493" s="227" t="s">
        <v>160</v>
      </c>
      <c r="E493" s="228" t="s">
        <v>19</v>
      </c>
      <c r="F493" s="229" t="s">
        <v>678</v>
      </c>
      <c r="G493" s="226"/>
      <c r="H493" s="230">
        <v>17.1</v>
      </c>
      <c r="I493" s="231"/>
      <c r="J493" s="226"/>
      <c r="K493" s="226"/>
      <c r="L493" s="232"/>
      <c r="M493" s="233"/>
      <c r="N493" s="234"/>
      <c r="O493" s="234"/>
      <c r="P493" s="234"/>
      <c r="Q493" s="234"/>
      <c r="R493" s="234"/>
      <c r="S493" s="234"/>
      <c r="T493" s="235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36" t="s">
        <v>160</v>
      </c>
      <c r="AU493" s="236" t="s">
        <v>82</v>
      </c>
      <c r="AV493" s="13" t="s">
        <v>82</v>
      </c>
      <c r="AW493" s="13" t="s">
        <v>33</v>
      </c>
      <c r="AX493" s="13" t="s">
        <v>72</v>
      </c>
      <c r="AY493" s="236" t="s">
        <v>149</v>
      </c>
    </row>
    <row r="494" spans="1:51" s="13" customFormat="1" ht="12">
      <c r="A494" s="13"/>
      <c r="B494" s="225"/>
      <c r="C494" s="226"/>
      <c r="D494" s="227" t="s">
        <v>160</v>
      </c>
      <c r="E494" s="228" t="s">
        <v>19</v>
      </c>
      <c r="F494" s="229" t="s">
        <v>679</v>
      </c>
      <c r="G494" s="226"/>
      <c r="H494" s="230">
        <v>44.784</v>
      </c>
      <c r="I494" s="231"/>
      <c r="J494" s="226"/>
      <c r="K494" s="226"/>
      <c r="L494" s="232"/>
      <c r="M494" s="233"/>
      <c r="N494" s="234"/>
      <c r="O494" s="234"/>
      <c r="P494" s="234"/>
      <c r="Q494" s="234"/>
      <c r="R494" s="234"/>
      <c r="S494" s="234"/>
      <c r="T494" s="235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36" t="s">
        <v>160</v>
      </c>
      <c r="AU494" s="236" t="s">
        <v>82</v>
      </c>
      <c r="AV494" s="13" t="s">
        <v>82</v>
      </c>
      <c r="AW494" s="13" t="s">
        <v>33</v>
      </c>
      <c r="AX494" s="13" t="s">
        <v>72</v>
      </c>
      <c r="AY494" s="236" t="s">
        <v>149</v>
      </c>
    </row>
    <row r="495" spans="1:51" s="13" customFormat="1" ht="12">
      <c r="A495" s="13"/>
      <c r="B495" s="225"/>
      <c r="C495" s="226"/>
      <c r="D495" s="227" t="s">
        <v>160</v>
      </c>
      <c r="E495" s="228" t="s">
        <v>19</v>
      </c>
      <c r="F495" s="229" t="s">
        <v>680</v>
      </c>
      <c r="G495" s="226"/>
      <c r="H495" s="230">
        <v>14.983</v>
      </c>
      <c r="I495" s="231"/>
      <c r="J495" s="226"/>
      <c r="K495" s="226"/>
      <c r="L495" s="232"/>
      <c r="M495" s="233"/>
      <c r="N495" s="234"/>
      <c r="O495" s="234"/>
      <c r="P495" s="234"/>
      <c r="Q495" s="234"/>
      <c r="R495" s="234"/>
      <c r="S495" s="234"/>
      <c r="T495" s="235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36" t="s">
        <v>160</v>
      </c>
      <c r="AU495" s="236" t="s">
        <v>82</v>
      </c>
      <c r="AV495" s="13" t="s">
        <v>82</v>
      </c>
      <c r="AW495" s="13" t="s">
        <v>33</v>
      </c>
      <c r="AX495" s="13" t="s">
        <v>72</v>
      </c>
      <c r="AY495" s="236" t="s">
        <v>149</v>
      </c>
    </row>
    <row r="496" spans="1:51" s="13" customFormat="1" ht="12">
      <c r="A496" s="13"/>
      <c r="B496" s="225"/>
      <c r="C496" s="226"/>
      <c r="D496" s="227" t="s">
        <v>160</v>
      </c>
      <c r="E496" s="228" t="s">
        <v>19</v>
      </c>
      <c r="F496" s="229" t="s">
        <v>681</v>
      </c>
      <c r="G496" s="226"/>
      <c r="H496" s="230">
        <v>28.142</v>
      </c>
      <c r="I496" s="231"/>
      <c r="J496" s="226"/>
      <c r="K496" s="226"/>
      <c r="L496" s="232"/>
      <c r="M496" s="233"/>
      <c r="N496" s="234"/>
      <c r="O496" s="234"/>
      <c r="P496" s="234"/>
      <c r="Q496" s="234"/>
      <c r="R496" s="234"/>
      <c r="S496" s="234"/>
      <c r="T496" s="235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36" t="s">
        <v>160</v>
      </c>
      <c r="AU496" s="236" t="s">
        <v>82</v>
      </c>
      <c r="AV496" s="13" t="s">
        <v>82</v>
      </c>
      <c r="AW496" s="13" t="s">
        <v>33</v>
      </c>
      <c r="AX496" s="13" t="s">
        <v>72</v>
      </c>
      <c r="AY496" s="236" t="s">
        <v>149</v>
      </c>
    </row>
    <row r="497" spans="1:51" s="13" customFormat="1" ht="12">
      <c r="A497" s="13"/>
      <c r="B497" s="225"/>
      <c r="C497" s="226"/>
      <c r="D497" s="227" t="s">
        <v>160</v>
      </c>
      <c r="E497" s="228" t="s">
        <v>19</v>
      </c>
      <c r="F497" s="229" t="s">
        <v>682</v>
      </c>
      <c r="G497" s="226"/>
      <c r="H497" s="230">
        <v>10.116</v>
      </c>
      <c r="I497" s="231"/>
      <c r="J497" s="226"/>
      <c r="K497" s="226"/>
      <c r="L497" s="232"/>
      <c r="M497" s="233"/>
      <c r="N497" s="234"/>
      <c r="O497" s="234"/>
      <c r="P497" s="234"/>
      <c r="Q497" s="234"/>
      <c r="R497" s="234"/>
      <c r="S497" s="234"/>
      <c r="T497" s="235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36" t="s">
        <v>160</v>
      </c>
      <c r="AU497" s="236" t="s">
        <v>82</v>
      </c>
      <c r="AV497" s="13" t="s">
        <v>82</v>
      </c>
      <c r="AW497" s="13" t="s">
        <v>33</v>
      </c>
      <c r="AX497" s="13" t="s">
        <v>72</v>
      </c>
      <c r="AY497" s="236" t="s">
        <v>149</v>
      </c>
    </row>
    <row r="498" spans="1:51" s="13" customFormat="1" ht="12">
      <c r="A498" s="13"/>
      <c r="B498" s="225"/>
      <c r="C498" s="226"/>
      <c r="D498" s="227" t="s">
        <v>160</v>
      </c>
      <c r="E498" s="228" t="s">
        <v>19</v>
      </c>
      <c r="F498" s="229" t="s">
        <v>683</v>
      </c>
      <c r="G498" s="226"/>
      <c r="H498" s="230">
        <v>10.906</v>
      </c>
      <c r="I498" s="231"/>
      <c r="J498" s="226"/>
      <c r="K498" s="226"/>
      <c r="L498" s="232"/>
      <c r="M498" s="233"/>
      <c r="N498" s="234"/>
      <c r="O498" s="234"/>
      <c r="P498" s="234"/>
      <c r="Q498" s="234"/>
      <c r="R498" s="234"/>
      <c r="S498" s="234"/>
      <c r="T498" s="235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36" t="s">
        <v>160</v>
      </c>
      <c r="AU498" s="236" t="s">
        <v>82</v>
      </c>
      <c r="AV498" s="13" t="s">
        <v>82</v>
      </c>
      <c r="AW498" s="13" t="s">
        <v>33</v>
      </c>
      <c r="AX498" s="13" t="s">
        <v>72</v>
      </c>
      <c r="AY498" s="236" t="s">
        <v>149</v>
      </c>
    </row>
    <row r="499" spans="1:51" s="13" customFormat="1" ht="12">
      <c r="A499" s="13"/>
      <c r="B499" s="225"/>
      <c r="C499" s="226"/>
      <c r="D499" s="227" t="s">
        <v>160</v>
      </c>
      <c r="E499" s="228" t="s">
        <v>19</v>
      </c>
      <c r="F499" s="229" t="s">
        <v>684</v>
      </c>
      <c r="G499" s="226"/>
      <c r="H499" s="230">
        <v>17.424</v>
      </c>
      <c r="I499" s="231"/>
      <c r="J499" s="226"/>
      <c r="K499" s="226"/>
      <c r="L499" s="232"/>
      <c r="M499" s="233"/>
      <c r="N499" s="234"/>
      <c r="O499" s="234"/>
      <c r="P499" s="234"/>
      <c r="Q499" s="234"/>
      <c r="R499" s="234"/>
      <c r="S499" s="234"/>
      <c r="T499" s="235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36" t="s">
        <v>160</v>
      </c>
      <c r="AU499" s="236" t="s">
        <v>82</v>
      </c>
      <c r="AV499" s="13" t="s">
        <v>82</v>
      </c>
      <c r="AW499" s="13" t="s">
        <v>33</v>
      </c>
      <c r="AX499" s="13" t="s">
        <v>72</v>
      </c>
      <c r="AY499" s="236" t="s">
        <v>149</v>
      </c>
    </row>
    <row r="500" spans="1:51" s="14" customFormat="1" ht="12">
      <c r="A500" s="14"/>
      <c r="B500" s="237"/>
      <c r="C500" s="238"/>
      <c r="D500" s="227" t="s">
        <v>160</v>
      </c>
      <c r="E500" s="239" t="s">
        <v>19</v>
      </c>
      <c r="F500" s="240" t="s">
        <v>162</v>
      </c>
      <c r="G500" s="238"/>
      <c r="H500" s="241">
        <v>224.63700000000003</v>
      </c>
      <c r="I500" s="242"/>
      <c r="J500" s="238"/>
      <c r="K500" s="238"/>
      <c r="L500" s="243"/>
      <c r="M500" s="244"/>
      <c r="N500" s="245"/>
      <c r="O500" s="245"/>
      <c r="P500" s="245"/>
      <c r="Q500" s="245"/>
      <c r="R500" s="245"/>
      <c r="S500" s="245"/>
      <c r="T500" s="246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47" t="s">
        <v>160</v>
      </c>
      <c r="AU500" s="247" t="s">
        <v>82</v>
      </c>
      <c r="AV500" s="14" t="s">
        <v>156</v>
      </c>
      <c r="AW500" s="14" t="s">
        <v>33</v>
      </c>
      <c r="AX500" s="14" t="s">
        <v>80</v>
      </c>
      <c r="AY500" s="247" t="s">
        <v>149</v>
      </c>
    </row>
    <row r="501" spans="1:65" s="2" customFormat="1" ht="16.5" customHeight="1">
      <c r="A501" s="40"/>
      <c r="B501" s="41"/>
      <c r="C501" s="270" t="s">
        <v>742</v>
      </c>
      <c r="D501" s="270" t="s">
        <v>249</v>
      </c>
      <c r="E501" s="271" t="s">
        <v>743</v>
      </c>
      <c r="F501" s="272" t="s">
        <v>744</v>
      </c>
      <c r="G501" s="273" t="s">
        <v>109</v>
      </c>
      <c r="H501" s="274">
        <v>258.333</v>
      </c>
      <c r="I501" s="275"/>
      <c r="J501" s="276">
        <f>ROUND(I501*H501,2)</f>
        <v>0</v>
      </c>
      <c r="K501" s="272" t="s">
        <v>155</v>
      </c>
      <c r="L501" s="277"/>
      <c r="M501" s="278" t="s">
        <v>19</v>
      </c>
      <c r="N501" s="279" t="s">
        <v>43</v>
      </c>
      <c r="O501" s="86"/>
      <c r="P501" s="216">
        <f>O501*H501</f>
        <v>0</v>
      </c>
      <c r="Q501" s="216">
        <v>0.02</v>
      </c>
      <c r="R501" s="216">
        <f>Q501*H501</f>
        <v>5.16666</v>
      </c>
      <c r="S501" s="216">
        <v>0</v>
      </c>
      <c r="T501" s="217">
        <f>S501*H501</f>
        <v>0</v>
      </c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R501" s="218" t="s">
        <v>362</v>
      </c>
      <c r="AT501" s="218" t="s">
        <v>249</v>
      </c>
      <c r="AU501" s="218" t="s">
        <v>82</v>
      </c>
      <c r="AY501" s="19" t="s">
        <v>149</v>
      </c>
      <c r="BE501" s="219">
        <f>IF(N501="základní",J501,0)</f>
        <v>0</v>
      </c>
      <c r="BF501" s="219">
        <f>IF(N501="snížená",J501,0)</f>
        <v>0</v>
      </c>
      <c r="BG501" s="219">
        <f>IF(N501="zákl. přenesená",J501,0)</f>
        <v>0</v>
      </c>
      <c r="BH501" s="219">
        <f>IF(N501="sníž. přenesená",J501,0)</f>
        <v>0</v>
      </c>
      <c r="BI501" s="219">
        <f>IF(N501="nulová",J501,0)</f>
        <v>0</v>
      </c>
      <c r="BJ501" s="19" t="s">
        <v>80</v>
      </c>
      <c r="BK501" s="219">
        <f>ROUND(I501*H501,2)</f>
        <v>0</v>
      </c>
      <c r="BL501" s="19" t="s">
        <v>260</v>
      </c>
      <c r="BM501" s="218" t="s">
        <v>745</v>
      </c>
    </row>
    <row r="502" spans="1:51" s="13" customFormat="1" ht="12">
      <c r="A502" s="13"/>
      <c r="B502" s="225"/>
      <c r="C502" s="226"/>
      <c r="D502" s="227" t="s">
        <v>160</v>
      </c>
      <c r="E502" s="226"/>
      <c r="F502" s="229" t="s">
        <v>746</v>
      </c>
      <c r="G502" s="226"/>
      <c r="H502" s="230">
        <v>258.333</v>
      </c>
      <c r="I502" s="231"/>
      <c r="J502" s="226"/>
      <c r="K502" s="226"/>
      <c r="L502" s="232"/>
      <c r="M502" s="233"/>
      <c r="N502" s="234"/>
      <c r="O502" s="234"/>
      <c r="P502" s="234"/>
      <c r="Q502" s="234"/>
      <c r="R502" s="234"/>
      <c r="S502" s="234"/>
      <c r="T502" s="235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36" t="s">
        <v>160</v>
      </c>
      <c r="AU502" s="236" t="s">
        <v>82</v>
      </c>
      <c r="AV502" s="13" t="s">
        <v>82</v>
      </c>
      <c r="AW502" s="13" t="s">
        <v>4</v>
      </c>
      <c r="AX502" s="13" t="s">
        <v>80</v>
      </c>
      <c r="AY502" s="236" t="s">
        <v>149</v>
      </c>
    </row>
    <row r="503" spans="1:65" s="2" customFormat="1" ht="16.5" customHeight="1">
      <c r="A503" s="40"/>
      <c r="B503" s="41"/>
      <c r="C503" s="207" t="s">
        <v>747</v>
      </c>
      <c r="D503" s="207" t="s">
        <v>152</v>
      </c>
      <c r="E503" s="208" t="s">
        <v>748</v>
      </c>
      <c r="F503" s="209" t="s">
        <v>749</v>
      </c>
      <c r="G503" s="210" t="s">
        <v>184</v>
      </c>
      <c r="H503" s="211">
        <v>55.8</v>
      </c>
      <c r="I503" s="212"/>
      <c r="J503" s="213">
        <f>ROUND(I503*H503,2)</f>
        <v>0</v>
      </c>
      <c r="K503" s="209" t="s">
        <v>155</v>
      </c>
      <c r="L503" s="46"/>
      <c r="M503" s="214" t="s">
        <v>19</v>
      </c>
      <c r="N503" s="215" t="s">
        <v>43</v>
      </c>
      <c r="O503" s="86"/>
      <c r="P503" s="216">
        <f>O503*H503</f>
        <v>0</v>
      </c>
      <c r="Q503" s="216">
        <v>0.00055</v>
      </c>
      <c r="R503" s="216">
        <f>Q503*H503</f>
        <v>0.030690000000000002</v>
      </c>
      <c r="S503" s="216">
        <v>0</v>
      </c>
      <c r="T503" s="217">
        <f>S503*H503</f>
        <v>0</v>
      </c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R503" s="218" t="s">
        <v>260</v>
      </c>
      <c r="AT503" s="218" t="s">
        <v>152</v>
      </c>
      <c r="AU503" s="218" t="s">
        <v>82</v>
      </c>
      <c r="AY503" s="19" t="s">
        <v>149</v>
      </c>
      <c r="BE503" s="219">
        <f>IF(N503="základní",J503,0)</f>
        <v>0</v>
      </c>
      <c r="BF503" s="219">
        <f>IF(N503="snížená",J503,0)</f>
        <v>0</v>
      </c>
      <c r="BG503" s="219">
        <f>IF(N503="zákl. přenesená",J503,0)</f>
        <v>0</v>
      </c>
      <c r="BH503" s="219">
        <f>IF(N503="sníž. přenesená",J503,0)</f>
        <v>0</v>
      </c>
      <c r="BI503" s="219">
        <f>IF(N503="nulová",J503,0)</f>
        <v>0</v>
      </c>
      <c r="BJ503" s="19" t="s">
        <v>80</v>
      </c>
      <c r="BK503" s="219">
        <f>ROUND(I503*H503,2)</f>
        <v>0</v>
      </c>
      <c r="BL503" s="19" t="s">
        <v>260</v>
      </c>
      <c r="BM503" s="218" t="s">
        <v>750</v>
      </c>
    </row>
    <row r="504" spans="1:47" s="2" customFormat="1" ht="12">
      <c r="A504" s="40"/>
      <c r="B504" s="41"/>
      <c r="C504" s="42"/>
      <c r="D504" s="220" t="s">
        <v>158</v>
      </c>
      <c r="E504" s="42"/>
      <c r="F504" s="221" t="s">
        <v>751</v>
      </c>
      <c r="G504" s="42"/>
      <c r="H504" s="42"/>
      <c r="I504" s="222"/>
      <c r="J504" s="42"/>
      <c r="K504" s="42"/>
      <c r="L504" s="46"/>
      <c r="M504" s="223"/>
      <c r="N504" s="224"/>
      <c r="O504" s="86"/>
      <c r="P504" s="86"/>
      <c r="Q504" s="86"/>
      <c r="R504" s="86"/>
      <c r="S504" s="86"/>
      <c r="T504" s="87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T504" s="19" t="s">
        <v>158</v>
      </c>
      <c r="AU504" s="19" t="s">
        <v>82</v>
      </c>
    </row>
    <row r="505" spans="1:51" s="15" customFormat="1" ht="12">
      <c r="A505" s="15"/>
      <c r="B505" s="248"/>
      <c r="C505" s="249"/>
      <c r="D505" s="227" t="s">
        <v>160</v>
      </c>
      <c r="E505" s="250" t="s">
        <v>19</v>
      </c>
      <c r="F505" s="251" t="s">
        <v>207</v>
      </c>
      <c r="G505" s="249"/>
      <c r="H505" s="250" t="s">
        <v>19</v>
      </c>
      <c r="I505" s="252"/>
      <c r="J505" s="249"/>
      <c r="K505" s="249"/>
      <c r="L505" s="253"/>
      <c r="M505" s="254"/>
      <c r="N505" s="255"/>
      <c r="O505" s="255"/>
      <c r="P505" s="255"/>
      <c r="Q505" s="255"/>
      <c r="R505" s="255"/>
      <c r="S505" s="255"/>
      <c r="T505" s="256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T505" s="257" t="s">
        <v>160</v>
      </c>
      <c r="AU505" s="257" t="s">
        <v>82</v>
      </c>
      <c r="AV505" s="15" t="s">
        <v>80</v>
      </c>
      <c r="AW505" s="15" t="s">
        <v>33</v>
      </c>
      <c r="AX505" s="15" t="s">
        <v>72</v>
      </c>
      <c r="AY505" s="257" t="s">
        <v>149</v>
      </c>
    </row>
    <row r="506" spans="1:51" s="13" customFormat="1" ht="12">
      <c r="A506" s="13"/>
      <c r="B506" s="225"/>
      <c r="C506" s="226"/>
      <c r="D506" s="227" t="s">
        <v>160</v>
      </c>
      <c r="E506" s="228" t="s">
        <v>19</v>
      </c>
      <c r="F506" s="229" t="s">
        <v>752</v>
      </c>
      <c r="G506" s="226"/>
      <c r="H506" s="230">
        <v>30.6</v>
      </c>
      <c r="I506" s="231"/>
      <c r="J506" s="226"/>
      <c r="K506" s="226"/>
      <c r="L506" s="232"/>
      <c r="M506" s="233"/>
      <c r="N506" s="234"/>
      <c r="O506" s="234"/>
      <c r="P506" s="234"/>
      <c r="Q506" s="234"/>
      <c r="R506" s="234"/>
      <c r="S506" s="234"/>
      <c r="T506" s="235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36" t="s">
        <v>160</v>
      </c>
      <c r="AU506" s="236" t="s">
        <v>82</v>
      </c>
      <c r="AV506" s="13" t="s">
        <v>82</v>
      </c>
      <c r="AW506" s="13" t="s">
        <v>33</v>
      </c>
      <c r="AX506" s="13" t="s">
        <v>72</v>
      </c>
      <c r="AY506" s="236" t="s">
        <v>149</v>
      </c>
    </row>
    <row r="507" spans="1:51" s="13" customFormat="1" ht="12">
      <c r="A507" s="13"/>
      <c r="B507" s="225"/>
      <c r="C507" s="226"/>
      <c r="D507" s="227" t="s">
        <v>160</v>
      </c>
      <c r="E507" s="228" t="s">
        <v>19</v>
      </c>
      <c r="F507" s="229" t="s">
        <v>753</v>
      </c>
      <c r="G507" s="226"/>
      <c r="H507" s="230">
        <v>3.6</v>
      </c>
      <c r="I507" s="231"/>
      <c r="J507" s="226"/>
      <c r="K507" s="226"/>
      <c r="L507" s="232"/>
      <c r="M507" s="233"/>
      <c r="N507" s="234"/>
      <c r="O507" s="234"/>
      <c r="P507" s="234"/>
      <c r="Q507" s="234"/>
      <c r="R507" s="234"/>
      <c r="S507" s="234"/>
      <c r="T507" s="235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36" t="s">
        <v>160</v>
      </c>
      <c r="AU507" s="236" t="s">
        <v>82</v>
      </c>
      <c r="AV507" s="13" t="s">
        <v>82</v>
      </c>
      <c r="AW507" s="13" t="s">
        <v>33</v>
      </c>
      <c r="AX507" s="13" t="s">
        <v>72</v>
      </c>
      <c r="AY507" s="236" t="s">
        <v>149</v>
      </c>
    </row>
    <row r="508" spans="1:51" s="13" customFormat="1" ht="12">
      <c r="A508" s="13"/>
      <c r="B508" s="225"/>
      <c r="C508" s="226"/>
      <c r="D508" s="227" t="s">
        <v>160</v>
      </c>
      <c r="E508" s="228" t="s">
        <v>19</v>
      </c>
      <c r="F508" s="229" t="s">
        <v>754</v>
      </c>
      <c r="G508" s="226"/>
      <c r="H508" s="230">
        <v>5.4</v>
      </c>
      <c r="I508" s="231"/>
      <c r="J508" s="226"/>
      <c r="K508" s="226"/>
      <c r="L508" s="232"/>
      <c r="M508" s="233"/>
      <c r="N508" s="234"/>
      <c r="O508" s="234"/>
      <c r="P508" s="234"/>
      <c r="Q508" s="234"/>
      <c r="R508" s="234"/>
      <c r="S508" s="234"/>
      <c r="T508" s="235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36" t="s">
        <v>160</v>
      </c>
      <c r="AU508" s="236" t="s">
        <v>82</v>
      </c>
      <c r="AV508" s="13" t="s">
        <v>82</v>
      </c>
      <c r="AW508" s="13" t="s">
        <v>33</v>
      </c>
      <c r="AX508" s="13" t="s">
        <v>72</v>
      </c>
      <c r="AY508" s="236" t="s">
        <v>149</v>
      </c>
    </row>
    <row r="509" spans="1:51" s="13" customFormat="1" ht="12">
      <c r="A509" s="13"/>
      <c r="B509" s="225"/>
      <c r="C509" s="226"/>
      <c r="D509" s="227" t="s">
        <v>160</v>
      </c>
      <c r="E509" s="228" t="s">
        <v>19</v>
      </c>
      <c r="F509" s="229" t="s">
        <v>755</v>
      </c>
      <c r="G509" s="226"/>
      <c r="H509" s="230">
        <v>3.6</v>
      </c>
      <c r="I509" s="231"/>
      <c r="J509" s="226"/>
      <c r="K509" s="226"/>
      <c r="L509" s="232"/>
      <c r="M509" s="233"/>
      <c r="N509" s="234"/>
      <c r="O509" s="234"/>
      <c r="P509" s="234"/>
      <c r="Q509" s="234"/>
      <c r="R509" s="234"/>
      <c r="S509" s="234"/>
      <c r="T509" s="235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36" t="s">
        <v>160</v>
      </c>
      <c r="AU509" s="236" t="s">
        <v>82</v>
      </c>
      <c r="AV509" s="13" t="s">
        <v>82</v>
      </c>
      <c r="AW509" s="13" t="s">
        <v>33</v>
      </c>
      <c r="AX509" s="13" t="s">
        <v>72</v>
      </c>
      <c r="AY509" s="236" t="s">
        <v>149</v>
      </c>
    </row>
    <row r="510" spans="1:51" s="13" customFormat="1" ht="12">
      <c r="A510" s="13"/>
      <c r="B510" s="225"/>
      <c r="C510" s="226"/>
      <c r="D510" s="227" t="s">
        <v>160</v>
      </c>
      <c r="E510" s="228" t="s">
        <v>19</v>
      </c>
      <c r="F510" s="229" t="s">
        <v>756</v>
      </c>
      <c r="G510" s="226"/>
      <c r="H510" s="230">
        <v>3.6</v>
      </c>
      <c r="I510" s="231"/>
      <c r="J510" s="226"/>
      <c r="K510" s="226"/>
      <c r="L510" s="232"/>
      <c r="M510" s="233"/>
      <c r="N510" s="234"/>
      <c r="O510" s="234"/>
      <c r="P510" s="234"/>
      <c r="Q510" s="234"/>
      <c r="R510" s="234"/>
      <c r="S510" s="234"/>
      <c r="T510" s="235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36" t="s">
        <v>160</v>
      </c>
      <c r="AU510" s="236" t="s">
        <v>82</v>
      </c>
      <c r="AV510" s="13" t="s">
        <v>82</v>
      </c>
      <c r="AW510" s="13" t="s">
        <v>33</v>
      </c>
      <c r="AX510" s="13" t="s">
        <v>72</v>
      </c>
      <c r="AY510" s="236" t="s">
        <v>149</v>
      </c>
    </row>
    <row r="511" spans="1:51" s="13" customFormat="1" ht="12">
      <c r="A511" s="13"/>
      <c r="B511" s="225"/>
      <c r="C511" s="226"/>
      <c r="D511" s="227" t="s">
        <v>160</v>
      </c>
      <c r="E511" s="228" t="s">
        <v>19</v>
      </c>
      <c r="F511" s="229" t="s">
        <v>757</v>
      </c>
      <c r="G511" s="226"/>
      <c r="H511" s="230">
        <v>5.4</v>
      </c>
      <c r="I511" s="231"/>
      <c r="J511" s="226"/>
      <c r="K511" s="226"/>
      <c r="L511" s="232"/>
      <c r="M511" s="233"/>
      <c r="N511" s="234"/>
      <c r="O511" s="234"/>
      <c r="P511" s="234"/>
      <c r="Q511" s="234"/>
      <c r="R511" s="234"/>
      <c r="S511" s="234"/>
      <c r="T511" s="235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36" t="s">
        <v>160</v>
      </c>
      <c r="AU511" s="236" t="s">
        <v>82</v>
      </c>
      <c r="AV511" s="13" t="s">
        <v>82</v>
      </c>
      <c r="AW511" s="13" t="s">
        <v>33</v>
      </c>
      <c r="AX511" s="13" t="s">
        <v>72</v>
      </c>
      <c r="AY511" s="236" t="s">
        <v>149</v>
      </c>
    </row>
    <row r="512" spans="1:51" s="13" customFormat="1" ht="12">
      <c r="A512" s="13"/>
      <c r="B512" s="225"/>
      <c r="C512" s="226"/>
      <c r="D512" s="227" t="s">
        <v>160</v>
      </c>
      <c r="E512" s="228" t="s">
        <v>19</v>
      </c>
      <c r="F512" s="229" t="s">
        <v>758</v>
      </c>
      <c r="G512" s="226"/>
      <c r="H512" s="230">
        <v>3.6</v>
      </c>
      <c r="I512" s="231"/>
      <c r="J512" s="226"/>
      <c r="K512" s="226"/>
      <c r="L512" s="232"/>
      <c r="M512" s="233"/>
      <c r="N512" s="234"/>
      <c r="O512" s="234"/>
      <c r="P512" s="234"/>
      <c r="Q512" s="234"/>
      <c r="R512" s="234"/>
      <c r="S512" s="234"/>
      <c r="T512" s="235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36" t="s">
        <v>160</v>
      </c>
      <c r="AU512" s="236" t="s">
        <v>82</v>
      </c>
      <c r="AV512" s="13" t="s">
        <v>82</v>
      </c>
      <c r="AW512" s="13" t="s">
        <v>33</v>
      </c>
      <c r="AX512" s="13" t="s">
        <v>72</v>
      </c>
      <c r="AY512" s="236" t="s">
        <v>149</v>
      </c>
    </row>
    <row r="513" spans="1:51" s="14" customFormat="1" ht="12">
      <c r="A513" s="14"/>
      <c r="B513" s="237"/>
      <c r="C513" s="238"/>
      <c r="D513" s="227" t="s">
        <v>160</v>
      </c>
      <c r="E513" s="239" t="s">
        <v>19</v>
      </c>
      <c r="F513" s="240" t="s">
        <v>162</v>
      </c>
      <c r="G513" s="238"/>
      <c r="H513" s="241">
        <v>55.800000000000004</v>
      </c>
      <c r="I513" s="242"/>
      <c r="J513" s="238"/>
      <c r="K513" s="238"/>
      <c r="L513" s="243"/>
      <c r="M513" s="244"/>
      <c r="N513" s="245"/>
      <c r="O513" s="245"/>
      <c r="P513" s="245"/>
      <c r="Q513" s="245"/>
      <c r="R513" s="245"/>
      <c r="S513" s="245"/>
      <c r="T513" s="246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47" t="s">
        <v>160</v>
      </c>
      <c r="AU513" s="247" t="s">
        <v>82</v>
      </c>
      <c r="AV513" s="14" t="s">
        <v>156</v>
      </c>
      <c r="AW513" s="14" t="s">
        <v>33</v>
      </c>
      <c r="AX513" s="14" t="s">
        <v>80</v>
      </c>
      <c r="AY513" s="247" t="s">
        <v>149</v>
      </c>
    </row>
    <row r="514" spans="1:65" s="2" customFormat="1" ht="16.5" customHeight="1">
      <c r="A514" s="40"/>
      <c r="B514" s="41"/>
      <c r="C514" s="207" t="s">
        <v>759</v>
      </c>
      <c r="D514" s="207" t="s">
        <v>152</v>
      </c>
      <c r="E514" s="208" t="s">
        <v>760</v>
      </c>
      <c r="F514" s="209" t="s">
        <v>761</v>
      </c>
      <c r="G514" s="210" t="s">
        <v>184</v>
      </c>
      <c r="H514" s="211">
        <v>167.4</v>
      </c>
      <c r="I514" s="212"/>
      <c r="J514" s="213">
        <f>ROUND(I514*H514,2)</f>
        <v>0</v>
      </c>
      <c r="K514" s="209" t="s">
        <v>155</v>
      </c>
      <c r="L514" s="46"/>
      <c r="M514" s="214" t="s">
        <v>19</v>
      </c>
      <c r="N514" s="215" t="s">
        <v>43</v>
      </c>
      <c r="O514" s="86"/>
      <c r="P514" s="216">
        <f>O514*H514</f>
        <v>0</v>
      </c>
      <c r="Q514" s="216">
        <v>3E-05</v>
      </c>
      <c r="R514" s="216">
        <f>Q514*H514</f>
        <v>0.005022</v>
      </c>
      <c r="S514" s="216">
        <v>0</v>
      </c>
      <c r="T514" s="217">
        <f>S514*H514</f>
        <v>0</v>
      </c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R514" s="218" t="s">
        <v>260</v>
      </c>
      <c r="AT514" s="218" t="s">
        <v>152</v>
      </c>
      <c r="AU514" s="218" t="s">
        <v>82</v>
      </c>
      <c r="AY514" s="19" t="s">
        <v>149</v>
      </c>
      <c r="BE514" s="219">
        <f>IF(N514="základní",J514,0)</f>
        <v>0</v>
      </c>
      <c r="BF514" s="219">
        <f>IF(N514="snížená",J514,0)</f>
        <v>0</v>
      </c>
      <c r="BG514" s="219">
        <f>IF(N514="zákl. přenesená",J514,0)</f>
        <v>0</v>
      </c>
      <c r="BH514" s="219">
        <f>IF(N514="sníž. přenesená",J514,0)</f>
        <v>0</v>
      </c>
      <c r="BI514" s="219">
        <f>IF(N514="nulová",J514,0)</f>
        <v>0</v>
      </c>
      <c r="BJ514" s="19" t="s">
        <v>80</v>
      </c>
      <c r="BK514" s="219">
        <f>ROUND(I514*H514,2)</f>
        <v>0</v>
      </c>
      <c r="BL514" s="19" t="s">
        <v>260</v>
      </c>
      <c r="BM514" s="218" t="s">
        <v>762</v>
      </c>
    </row>
    <row r="515" spans="1:47" s="2" customFormat="1" ht="12">
      <c r="A515" s="40"/>
      <c r="B515" s="41"/>
      <c r="C515" s="42"/>
      <c r="D515" s="220" t="s">
        <v>158</v>
      </c>
      <c r="E515" s="42"/>
      <c r="F515" s="221" t="s">
        <v>763</v>
      </c>
      <c r="G515" s="42"/>
      <c r="H515" s="42"/>
      <c r="I515" s="222"/>
      <c r="J515" s="42"/>
      <c r="K515" s="42"/>
      <c r="L515" s="46"/>
      <c r="M515" s="223"/>
      <c r="N515" s="224"/>
      <c r="O515" s="86"/>
      <c r="P515" s="86"/>
      <c r="Q515" s="86"/>
      <c r="R515" s="86"/>
      <c r="S515" s="86"/>
      <c r="T515" s="87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T515" s="19" t="s">
        <v>158</v>
      </c>
      <c r="AU515" s="19" t="s">
        <v>82</v>
      </c>
    </row>
    <row r="516" spans="1:51" s="13" customFormat="1" ht="12">
      <c r="A516" s="13"/>
      <c r="B516" s="225"/>
      <c r="C516" s="226"/>
      <c r="D516" s="227" t="s">
        <v>160</v>
      </c>
      <c r="E516" s="228" t="s">
        <v>19</v>
      </c>
      <c r="F516" s="229" t="s">
        <v>764</v>
      </c>
      <c r="G516" s="226"/>
      <c r="H516" s="230">
        <v>167.4</v>
      </c>
      <c r="I516" s="231"/>
      <c r="J516" s="226"/>
      <c r="K516" s="226"/>
      <c r="L516" s="232"/>
      <c r="M516" s="233"/>
      <c r="N516" s="234"/>
      <c r="O516" s="234"/>
      <c r="P516" s="234"/>
      <c r="Q516" s="234"/>
      <c r="R516" s="234"/>
      <c r="S516" s="234"/>
      <c r="T516" s="235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36" t="s">
        <v>160</v>
      </c>
      <c r="AU516" s="236" t="s">
        <v>82</v>
      </c>
      <c r="AV516" s="13" t="s">
        <v>82</v>
      </c>
      <c r="AW516" s="13" t="s">
        <v>33</v>
      </c>
      <c r="AX516" s="13" t="s">
        <v>80</v>
      </c>
      <c r="AY516" s="236" t="s">
        <v>149</v>
      </c>
    </row>
    <row r="517" spans="1:65" s="2" customFormat="1" ht="16.5" customHeight="1">
      <c r="A517" s="40"/>
      <c r="B517" s="41"/>
      <c r="C517" s="207" t="s">
        <v>765</v>
      </c>
      <c r="D517" s="207" t="s">
        <v>152</v>
      </c>
      <c r="E517" s="208" t="s">
        <v>766</v>
      </c>
      <c r="F517" s="209" t="s">
        <v>767</v>
      </c>
      <c r="G517" s="210" t="s">
        <v>109</v>
      </c>
      <c r="H517" s="211">
        <v>224.637</v>
      </c>
      <c r="I517" s="212"/>
      <c r="J517" s="213">
        <f>ROUND(I517*H517,2)</f>
        <v>0</v>
      </c>
      <c r="K517" s="209" t="s">
        <v>155</v>
      </c>
      <c r="L517" s="46"/>
      <c r="M517" s="214" t="s">
        <v>19</v>
      </c>
      <c r="N517" s="215" t="s">
        <v>43</v>
      </c>
      <c r="O517" s="86"/>
      <c r="P517" s="216">
        <f>O517*H517</f>
        <v>0</v>
      </c>
      <c r="Q517" s="216">
        <v>5E-05</v>
      </c>
      <c r="R517" s="216">
        <f>Q517*H517</f>
        <v>0.01123185</v>
      </c>
      <c r="S517" s="216">
        <v>0</v>
      </c>
      <c r="T517" s="217">
        <f>S517*H517</f>
        <v>0</v>
      </c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R517" s="218" t="s">
        <v>260</v>
      </c>
      <c r="AT517" s="218" t="s">
        <v>152</v>
      </c>
      <c r="AU517" s="218" t="s">
        <v>82</v>
      </c>
      <c r="AY517" s="19" t="s">
        <v>149</v>
      </c>
      <c r="BE517" s="219">
        <f>IF(N517="základní",J517,0)</f>
        <v>0</v>
      </c>
      <c r="BF517" s="219">
        <f>IF(N517="snížená",J517,0)</f>
        <v>0</v>
      </c>
      <c r="BG517" s="219">
        <f>IF(N517="zákl. přenesená",J517,0)</f>
        <v>0</v>
      </c>
      <c r="BH517" s="219">
        <f>IF(N517="sníž. přenesená",J517,0)</f>
        <v>0</v>
      </c>
      <c r="BI517" s="219">
        <f>IF(N517="nulová",J517,0)</f>
        <v>0</v>
      </c>
      <c r="BJ517" s="19" t="s">
        <v>80</v>
      </c>
      <c r="BK517" s="219">
        <f>ROUND(I517*H517,2)</f>
        <v>0</v>
      </c>
      <c r="BL517" s="19" t="s">
        <v>260</v>
      </c>
      <c r="BM517" s="218" t="s">
        <v>768</v>
      </c>
    </row>
    <row r="518" spans="1:47" s="2" customFormat="1" ht="12">
      <c r="A518" s="40"/>
      <c r="B518" s="41"/>
      <c r="C518" s="42"/>
      <c r="D518" s="220" t="s">
        <v>158</v>
      </c>
      <c r="E518" s="42"/>
      <c r="F518" s="221" t="s">
        <v>769</v>
      </c>
      <c r="G518" s="42"/>
      <c r="H518" s="42"/>
      <c r="I518" s="222"/>
      <c r="J518" s="42"/>
      <c r="K518" s="42"/>
      <c r="L518" s="46"/>
      <c r="M518" s="223"/>
      <c r="N518" s="224"/>
      <c r="O518" s="86"/>
      <c r="P518" s="86"/>
      <c r="Q518" s="86"/>
      <c r="R518" s="86"/>
      <c r="S518" s="86"/>
      <c r="T518" s="87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T518" s="19" t="s">
        <v>158</v>
      </c>
      <c r="AU518" s="19" t="s">
        <v>82</v>
      </c>
    </row>
    <row r="519" spans="1:65" s="2" customFormat="1" ht="24.15" customHeight="1">
      <c r="A519" s="40"/>
      <c r="B519" s="41"/>
      <c r="C519" s="207" t="s">
        <v>770</v>
      </c>
      <c r="D519" s="207" t="s">
        <v>152</v>
      </c>
      <c r="E519" s="208" t="s">
        <v>771</v>
      </c>
      <c r="F519" s="209" t="s">
        <v>772</v>
      </c>
      <c r="G519" s="210" t="s">
        <v>213</v>
      </c>
      <c r="H519" s="211">
        <v>9.032</v>
      </c>
      <c r="I519" s="212"/>
      <c r="J519" s="213">
        <f>ROUND(I519*H519,2)</f>
        <v>0</v>
      </c>
      <c r="K519" s="209" t="s">
        <v>155</v>
      </c>
      <c r="L519" s="46"/>
      <c r="M519" s="214" t="s">
        <v>19</v>
      </c>
      <c r="N519" s="215" t="s">
        <v>43</v>
      </c>
      <c r="O519" s="86"/>
      <c r="P519" s="216">
        <f>O519*H519</f>
        <v>0</v>
      </c>
      <c r="Q519" s="216">
        <v>0</v>
      </c>
      <c r="R519" s="216">
        <f>Q519*H519</f>
        <v>0</v>
      </c>
      <c r="S519" s="216">
        <v>0</v>
      </c>
      <c r="T519" s="217">
        <f>S519*H519</f>
        <v>0</v>
      </c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R519" s="218" t="s">
        <v>260</v>
      </c>
      <c r="AT519" s="218" t="s">
        <v>152</v>
      </c>
      <c r="AU519" s="218" t="s">
        <v>82</v>
      </c>
      <c r="AY519" s="19" t="s">
        <v>149</v>
      </c>
      <c r="BE519" s="219">
        <f>IF(N519="základní",J519,0)</f>
        <v>0</v>
      </c>
      <c r="BF519" s="219">
        <f>IF(N519="snížená",J519,0)</f>
        <v>0</v>
      </c>
      <c r="BG519" s="219">
        <f>IF(N519="zákl. přenesená",J519,0)</f>
        <v>0</v>
      </c>
      <c r="BH519" s="219">
        <f>IF(N519="sníž. přenesená",J519,0)</f>
        <v>0</v>
      </c>
      <c r="BI519" s="219">
        <f>IF(N519="nulová",J519,0)</f>
        <v>0</v>
      </c>
      <c r="BJ519" s="19" t="s">
        <v>80</v>
      </c>
      <c r="BK519" s="219">
        <f>ROUND(I519*H519,2)</f>
        <v>0</v>
      </c>
      <c r="BL519" s="19" t="s">
        <v>260</v>
      </c>
      <c r="BM519" s="218" t="s">
        <v>773</v>
      </c>
    </row>
    <row r="520" spans="1:47" s="2" customFormat="1" ht="12">
      <c r="A520" s="40"/>
      <c r="B520" s="41"/>
      <c r="C520" s="42"/>
      <c r="D520" s="220" t="s">
        <v>158</v>
      </c>
      <c r="E520" s="42"/>
      <c r="F520" s="221" t="s">
        <v>774</v>
      </c>
      <c r="G520" s="42"/>
      <c r="H520" s="42"/>
      <c r="I520" s="222"/>
      <c r="J520" s="42"/>
      <c r="K520" s="42"/>
      <c r="L520" s="46"/>
      <c r="M520" s="223"/>
      <c r="N520" s="224"/>
      <c r="O520" s="86"/>
      <c r="P520" s="86"/>
      <c r="Q520" s="86"/>
      <c r="R520" s="86"/>
      <c r="S520" s="86"/>
      <c r="T520" s="87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T520" s="19" t="s">
        <v>158</v>
      </c>
      <c r="AU520" s="19" t="s">
        <v>82</v>
      </c>
    </row>
    <row r="521" spans="1:65" s="2" customFormat="1" ht="24.15" customHeight="1">
      <c r="A521" s="40"/>
      <c r="B521" s="41"/>
      <c r="C521" s="207" t="s">
        <v>775</v>
      </c>
      <c r="D521" s="207" t="s">
        <v>152</v>
      </c>
      <c r="E521" s="208" t="s">
        <v>776</v>
      </c>
      <c r="F521" s="209" t="s">
        <v>777</v>
      </c>
      <c r="G521" s="210" t="s">
        <v>213</v>
      </c>
      <c r="H521" s="211">
        <v>9.032</v>
      </c>
      <c r="I521" s="212"/>
      <c r="J521" s="213">
        <f>ROUND(I521*H521,2)</f>
        <v>0</v>
      </c>
      <c r="K521" s="209" t="s">
        <v>155</v>
      </c>
      <c r="L521" s="46"/>
      <c r="M521" s="214" t="s">
        <v>19</v>
      </c>
      <c r="N521" s="215" t="s">
        <v>43</v>
      </c>
      <c r="O521" s="86"/>
      <c r="P521" s="216">
        <f>O521*H521</f>
        <v>0</v>
      </c>
      <c r="Q521" s="216">
        <v>0</v>
      </c>
      <c r="R521" s="216">
        <f>Q521*H521</f>
        <v>0</v>
      </c>
      <c r="S521" s="216">
        <v>0</v>
      </c>
      <c r="T521" s="217">
        <f>S521*H521</f>
        <v>0</v>
      </c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R521" s="218" t="s">
        <v>260</v>
      </c>
      <c r="AT521" s="218" t="s">
        <v>152</v>
      </c>
      <c r="AU521" s="218" t="s">
        <v>82</v>
      </c>
      <c r="AY521" s="19" t="s">
        <v>149</v>
      </c>
      <c r="BE521" s="219">
        <f>IF(N521="základní",J521,0)</f>
        <v>0</v>
      </c>
      <c r="BF521" s="219">
        <f>IF(N521="snížená",J521,0)</f>
        <v>0</v>
      </c>
      <c r="BG521" s="219">
        <f>IF(N521="zákl. přenesená",J521,0)</f>
        <v>0</v>
      </c>
      <c r="BH521" s="219">
        <f>IF(N521="sníž. přenesená",J521,0)</f>
        <v>0</v>
      </c>
      <c r="BI521" s="219">
        <f>IF(N521="nulová",J521,0)</f>
        <v>0</v>
      </c>
      <c r="BJ521" s="19" t="s">
        <v>80</v>
      </c>
      <c r="BK521" s="219">
        <f>ROUND(I521*H521,2)</f>
        <v>0</v>
      </c>
      <c r="BL521" s="19" t="s">
        <v>260</v>
      </c>
      <c r="BM521" s="218" t="s">
        <v>778</v>
      </c>
    </row>
    <row r="522" spans="1:47" s="2" customFormat="1" ht="12">
      <c r="A522" s="40"/>
      <c r="B522" s="41"/>
      <c r="C522" s="42"/>
      <c r="D522" s="220" t="s">
        <v>158</v>
      </c>
      <c r="E522" s="42"/>
      <c r="F522" s="221" t="s">
        <v>779</v>
      </c>
      <c r="G522" s="42"/>
      <c r="H522" s="42"/>
      <c r="I522" s="222"/>
      <c r="J522" s="42"/>
      <c r="K522" s="42"/>
      <c r="L522" s="46"/>
      <c r="M522" s="223"/>
      <c r="N522" s="224"/>
      <c r="O522" s="86"/>
      <c r="P522" s="86"/>
      <c r="Q522" s="86"/>
      <c r="R522" s="86"/>
      <c r="S522" s="86"/>
      <c r="T522" s="87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T522" s="19" t="s">
        <v>158</v>
      </c>
      <c r="AU522" s="19" t="s">
        <v>82</v>
      </c>
    </row>
    <row r="523" spans="1:63" s="12" customFormat="1" ht="22.8" customHeight="1">
      <c r="A523" s="12"/>
      <c r="B523" s="191"/>
      <c r="C523" s="192"/>
      <c r="D523" s="193" t="s">
        <v>71</v>
      </c>
      <c r="E523" s="205" t="s">
        <v>780</v>
      </c>
      <c r="F523" s="205" t="s">
        <v>781</v>
      </c>
      <c r="G523" s="192"/>
      <c r="H523" s="192"/>
      <c r="I523" s="195"/>
      <c r="J523" s="206">
        <f>BK523</f>
        <v>0</v>
      </c>
      <c r="K523" s="192"/>
      <c r="L523" s="197"/>
      <c r="M523" s="198"/>
      <c r="N523" s="199"/>
      <c r="O523" s="199"/>
      <c r="P523" s="200">
        <f>SUM(P524:P533)</f>
        <v>0</v>
      </c>
      <c r="Q523" s="199"/>
      <c r="R523" s="200">
        <f>SUM(R524:R533)</f>
        <v>0.03402966</v>
      </c>
      <c r="S523" s="199"/>
      <c r="T523" s="201">
        <f>SUM(T524:T533)</f>
        <v>0</v>
      </c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R523" s="202" t="s">
        <v>82</v>
      </c>
      <c r="AT523" s="203" t="s">
        <v>71</v>
      </c>
      <c r="AU523" s="203" t="s">
        <v>80</v>
      </c>
      <c r="AY523" s="202" t="s">
        <v>149</v>
      </c>
      <c r="BK523" s="204">
        <f>SUM(BK524:BK533)</f>
        <v>0</v>
      </c>
    </row>
    <row r="524" spans="1:65" s="2" customFormat="1" ht="16.5" customHeight="1">
      <c r="A524" s="40"/>
      <c r="B524" s="41"/>
      <c r="C524" s="207" t="s">
        <v>782</v>
      </c>
      <c r="D524" s="207" t="s">
        <v>152</v>
      </c>
      <c r="E524" s="208" t="s">
        <v>783</v>
      </c>
      <c r="F524" s="209" t="s">
        <v>784</v>
      </c>
      <c r="G524" s="210" t="s">
        <v>109</v>
      </c>
      <c r="H524" s="211">
        <v>81.023</v>
      </c>
      <c r="I524" s="212"/>
      <c r="J524" s="213">
        <f>ROUND(I524*H524,2)</f>
        <v>0</v>
      </c>
      <c r="K524" s="209" t="s">
        <v>155</v>
      </c>
      <c r="L524" s="46"/>
      <c r="M524" s="214" t="s">
        <v>19</v>
      </c>
      <c r="N524" s="215" t="s">
        <v>43</v>
      </c>
      <c r="O524" s="86"/>
      <c r="P524" s="216">
        <f>O524*H524</f>
        <v>0</v>
      </c>
      <c r="Q524" s="216">
        <v>0.00013</v>
      </c>
      <c r="R524" s="216">
        <f>Q524*H524</f>
        <v>0.010532989999999999</v>
      </c>
      <c r="S524" s="216">
        <v>0</v>
      </c>
      <c r="T524" s="217">
        <f>S524*H524</f>
        <v>0</v>
      </c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R524" s="218" t="s">
        <v>260</v>
      </c>
      <c r="AT524" s="218" t="s">
        <v>152</v>
      </c>
      <c r="AU524" s="218" t="s">
        <v>82</v>
      </c>
      <c r="AY524" s="19" t="s">
        <v>149</v>
      </c>
      <c r="BE524" s="219">
        <f>IF(N524="základní",J524,0)</f>
        <v>0</v>
      </c>
      <c r="BF524" s="219">
        <f>IF(N524="snížená",J524,0)</f>
        <v>0</v>
      </c>
      <c r="BG524" s="219">
        <f>IF(N524="zákl. přenesená",J524,0)</f>
        <v>0</v>
      </c>
      <c r="BH524" s="219">
        <f>IF(N524="sníž. přenesená",J524,0)</f>
        <v>0</v>
      </c>
      <c r="BI524" s="219">
        <f>IF(N524="nulová",J524,0)</f>
        <v>0</v>
      </c>
      <c r="BJ524" s="19" t="s">
        <v>80</v>
      </c>
      <c r="BK524" s="219">
        <f>ROUND(I524*H524,2)</f>
        <v>0</v>
      </c>
      <c r="BL524" s="19" t="s">
        <v>260</v>
      </c>
      <c r="BM524" s="218" t="s">
        <v>785</v>
      </c>
    </row>
    <row r="525" spans="1:47" s="2" customFormat="1" ht="12">
      <c r="A525" s="40"/>
      <c r="B525" s="41"/>
      <c r="C525" s="42"/>
      <c r="D525" s="220" t="s">
        <v>158</v>
      </c>
      <c r="E525" s="42"/>
      <c r="F525" s="221" t="s">
        <v>786</v>
      </c>
      <c r="G525" s="42"/>
      <c r="H525" s="42"/>
      <c r="I525" s="222"/>
      <c r="J525" s="42"/>
      <c r="K525" s="42"/>
      <c r="L525" s="46"/>
      <c r="M525" s="223"/>
      <c r="N525" s="224"/>
      <c r="O525" s="86"/>
      <c r="P525" s="86"/>
      <c r="Q525" s="86"/>
      <c r="R525" s="86"/>
      <c r="S525" s="86"/>
      <c r="T525" s="87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T525" s="19" t="s">
        <v>158</v>
      </c>
      <c r="AU525" s="19" t="s">
        <v>82</v>
      </c>
    </row>
    <row r="526" spans="1:47" s="2" customFormat="1" ht="12">
      <c r="A526" s="40"/>
      <c r="B526" s="41"/>
      <c r="C526" s="42"/>
      <c r="D526" s="227" t="s">
        <v>223</v>
      </c>
      <c r="E526" s="42"/>
      <c r="F526" s="269" t="s">
        <v>787</v>
      </c>
      <c r="G526" s="42"/>
      <c r="H526" s="42"/>
      <c r="I526" s="222"/>
      <c r="J526" s="42"/>
      <c r="K526" s="42"/>
      <c r="L526" s="46"/>
      <c r="M526" s="223"/>
      <c r="N526" s="224"/>
      <c r="O526" s="86"/>
      <c r="P526" s="86"/>
      <c r="Q526" s="86"/>
      <c r="R526" s="86"/>
      <c r="S526" s="86"/>
      <c r="T526" s="87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T526" s="19" t="s">
        <v>223</v>
      </c>
      <c r="AU526" s="19" t="s">
        <v>82</v>
      </c>
    </row>
    <row r="527" spans="1:51" s="15" customFormat="1" ht="12">
      <c r="A527" s="15"/>
      <c r="B527" s="248"/>
      <c r="C527" s="249"/>
      <c r="D527" s="227" t="s">
        <v>160</v>
      </c>
      <c r="E527" s="250" t="s">
        <v>19</v>
      </c>
      <c r="F527" s="251" t="s">
        <v>788</v>
      </c>
      <c r="G527" s="249"/>
      <c r="H527" s="250" t="s">
        <v>19</v>
      </c>
      <c r="I527" s="252"/>
      <c r="J527" s="249"/>
      <c r="K527" s="249"/>
      <c r="L527" s="253"/>
      <c r="M527" s="254"/>
      <c r="N527" s="255"/>
      <c r="O527" s="255"/>
      <c r="P527" s="255"/>
      <c r="Q527" s="255"/>
      <c r="R527" s="255"/>
      <c r="S527" s="255"/>
      <c r="T527" s="256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T527" s="257" t="s">
        <v>160</v>
      </c>
      <c r="AU527" s="257" t="s">
        <v>82</v>
      </c>
      <c r="AV527" s="15" t="s">
        <v>80</v>
      </c>
      <c r="AW527" s="15" t="s">
        <v>33</v>
      </c>
      <c r="AX527" s="15" t="s">
        <v>72</v>
      </c>
      <c r="AY527" s="257" t="s">
        <v>149</v>
      </c>
    </row>
    <row r="528" spans="1:51" s="13" customFormat="1" ht="12">
      <c r="A528" s="13"/>
      <c r="B528" s="225"/>
      <c r="C528" s="226"/>
      <c r="D528" s="227" t="s">
        <v>160</v>
      </c>
      <c r="E528" s="228" t="s">
        <v>19</v>
      </c>
      <c r="F528" s="229" t="s">
        <v>437</v>
      </c>
      <c r="G528" s="226"/>
      <c r="H528" s="230">
        <v>4.986</v>
      </c>
      <c r="I528" s="231"/>
      <c r="J528" s="226"/>
      <c r="K528" s="226"/>
      <c r="L528" s="232"/>
      <c r="M528" s="233"/>
      <c r="N528" s="234"/>
      <c r="O528" s="234"/>
      <c r="P528" s="234"/>
      <c r="Q528" s="234"/>
      <c r="R528" s="234"/>
      <c r="S528" s="234"/>
      <c r="T528" s="235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36" t="s">
        <v>160</v>
      </c>
      <c r="AU528" s="236" t="s">
        <v>82</v>
      </c>
      <c r="AV528" s="13" t="s">
        <v>82</v>
      </c>
      <c r="AW528" s="13" t="s">
        <v>33</v>
      </c>
      <c r="AX528" s="13" t="s">
        <v>72</v>
      </c>
      <c r="AY528" s="236" t="s">
        <v>149</v>
      </c>
    </row>
    <row r="529" spans="1:51" s="13" customFormat="1" ht="12">
      <c r="A529" s="13"/>
      <c r="B529" s="225"/>
      <c r="C529" s="226"/>
      <c r="D529" s="227" t="s">
        <v>160</v>
      </c>
      <c r="E529" s="228" t="s">
        <v>19</v>
      </c>
      <c r="F529" s="229" t="s">
        <v>438</v>
      </c>
      <c r="G529" s="226"/>
      <c r="H529" s="230">
        <v>5.037</v>
      </c>
      <c r="I529" s="231"/>
      <c r="J529" s="226"/>
      <c r="K529" s="226"/>
      <c r="L529" s="232"/>
      <c r="M529" s="233"/>
      <c r="N529" s="234"/>
      <c r="O529" s="234"/>
      <c r="P529" s="234"/>
      <c r="Q529" s="234"/>
      <c r="R529" s="234"/>
      <c r="S529" s="234"/>
      <c r="T529" s="235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36" t="s">
        <v>160</v>
      </c>
      <c r="AU529" s="236" t="s">
        <v>82</v>
      </c>
      <c r="AV529" s="13" t="s">
        <v>82</v>
      </c>
      <c r="AW529" s="13" t="s">
        <v>33</v>
      </c>
      <c r="AX529" s="13" t="s">
        <v>72</v>
      </c>
      <c r="AY529" s="236" t="s">
        <v>149</v>
      </c>
    </row>
    <row r="530" spans="1:51" s="13" customFormat="1" ht="12">
      <c r="A530" s="13"/>
      <c r="B530" s="225"/>
      <c r="C530" s="226"/>
      <c r="D530" s="227" t="s">
        <v>160</v>
      </c>
      <c r="E530" s="228" t="s">
        <v>19</v>
      </c>
      <c r="F530" s="229" t="s">
        <v>403</v>
      </c>
      <c r="G530" s="226"/>
      <c r="H530" s="230">
        <v>71</v>
      </c>
      <c r="I530" s="231"/>
      <c r="J530" s="226"/>
      <c r="K530" s="226"/>
      <c r="L530" s="232"/>
      <c r="M530" s="233"/>
      <c r="N530" s="234"/>
      <c r="O530" s="234"/>
      <c r="P530" s="234"/>
      <c r="Q530" s="234"/>
      <c r="R530" s="234"/>
      <c r="S530" s="234"/>
      <c r="T530" s="235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36" t="s">
        <v>160</v>
      </c>
      <c r="AU530" s="236" t="s">
        <v>82</v>
      </c>
      <c r="AV530" s="13" t="s">
        <v>82</v>
      </c>
      <c r="AW530" s="13" t="s">
        <v>33</v>
      </c>
      <c r="AX530" s="13" t="s">
        <v>72</v>
      </c>
      <c r="AY530" s="236" t="s">
        <v>149</v>
      </c>
    </row>
    <row r="531" spans="1:51" s="14" customFormat="1" ht="12">
      <c r="A531" s="14"/>
      <c r="B531" s="237"/>
      <c r="C531" s="238"/>
      <c r="D531" s="227" t="s">
        <v>160</v>
      </c>
      <c r="E531" s="239" t="s">
        <v>19</v>
      </c>
      <c r="F531" s="240" t="s">
        <v>162</v>
      </c>
      <c r="G531" s="238"/>
      <c r="H531" s="241">
        <v>81.023</v>
      </c>
      <c r="I531" s="242"/>
      <c r="J531" s="238"/>
      <c r="K531" s="238"/>
      <c r="L531" s="243"/>
      <c r="M531" s="244"/>
      <c r="N531" s="245"/>
      <c r="O531" s="245"/>
      <c r="P531" s="245"/>
      <c r="Q531" s="245"/>
      <c r="R531" s="245"/>
      <c r="S531" s="245"/>
      <c r="T531" s="246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47" t="s">
        <v>160</v>
      </c>
      <c r="AU531" s="247" t="s">
        <v>82</v>
      </c>
      <c r="AV531" s="14" t="s">
        <v>156</v>
      </c>
      <c r="AW531" s="14" t="s">
        <v>33</v>
      </c>
      <c r="AX531" s="14" t="s">
        <v>80</v>
      </c>
      <c r="AY531" s="247" t="s">
        <v>149</v>
      </c>
    </row>
    <row r="532" spans="1:65" s="2" customFormat="1" ht="16.5" customHeight="1">
      <c r="A532" s="40"/>
      <c r="B532" s="41"/>
      <c r="C532" s="207" t="s">
        <v>789</v>
      </c>
      <c r="D532" s="207" t="s">
        <v>152</v>
      </c>
      <c r="E532" s="208" t="s">
        <v>790</v>
      </c>
      <c r="F532" s="209" t="s">
        <v>791</v>
      </c>
      <c r="G532" s="210" t="s">
        <v>109</v>
      </c>
      <c r="H532" s="211">
        <v>81.023</v>
      </c>
      <c r="I532" s="212"/>
      <c r="J532" s="213">
        <f>ROUND(I532*H532,2)</f>
        <v>0</v>
      </c>
      <c r="K532" s="209" t="s">
        <v>155</v>
      </c>
      <c r="L532" s="46"/>
      <c r="M532" s="214" t="s">
        <v>19</v>
      </c>
      <c r="N532" s="215" t="s">
        <v>43</v>
      </c>
      <c r="O532" s="86"/>
      <c r="P532" s="216">
        <f>O532*H532</f>
        <v>0</v>
      </c>
      <c r="Q532" s="216">
        <v>0.00029</v>
      </c>
      <c r="R532" s="216">
        <f>Q532*H532</f>
        <v>0.02349667</v>
      </c>
      <c r="S532" s="216">
        <v>0</v>
      </c>
      <c r="T532" s="217">
        <f>S532*H532</f>
        <v>0</v>
      </c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R532" s="218" t="s">
        <v>260</v>
      </c>
      <c r="AT532" s="218" t="s">
        <v>152</v>
      </c>
      <c r="AU532" s="218" t="s">
        <v>82</v>
      </c>
      <c r="AY532" s="19" t="s">
        <v>149</v>
      </c>
      <c r="BE532" s="219">
        <f>IF(N532="základní",J532,0)</f>
        <v>0</v>
      </c>
      <c r="BF532" s="219">
        <f>IF(N532="snížená",J532,0)</f>
        <v>0</v>
      </c>
      <c r="BG532" s="219">
        <f>IF(N532="zákl. přenesená",J532,0)</f>
        <v>0</v>
      </c>
      <c r="BH532" s="219">
        <f>IF(N532="sníž. přenesená",J532,0)</f>
        <v>0</v>
      </c>
      <c r="BI532" s="219">
        <f>IF(N532="nulová",J532,0)</f>
        <v>0</v>
      </c>
      <c r="BJ532" s="19" t="s">
        <v>80</v>
      </c>
      <c r="BK532" s="219">
        <f>ROUND(I532*H532,2)</f>
        <v>0</v>
      </c>
      <c r="BL532" s="19" t="s">
        <v>260</v>
      </c>
      <c r="BM532" s="218" t="s">
        <v>792</v>
      </c>
    </row>
    <row r="533" spans="1:47" s="2" customFormat="1" ht="12">
      <c r="A533" s="40"/>
      <c r="B533" s="41"/>
      <c r="C533" s="42"/>
      <c r="D533" s="220" t="s">
        <v>158</v>
      </c>
      <c r="E533" s="42"/>
      <c r="F533" s="221" t="s">
        <v>793</v>
      </c>
      <c r="G533" s="42"/>
      <c r="H533" s="42"/>
      <c r="I533" s="222"/>
      <c r="J533" s="42"/>
      <c r="K533" s="42"/>
      <c r="L533" s="46"/>
      <c r="M533" s="223"/>
      <c r="N533" s="224"/>
      <c r="O533" s="86"/>
      <c r="P533" s="86"/>
      <c r="Q533" s="86"/>
      <c r="R533" s="86"/>
      <c r="S533" s="86"/>
      <c r="T533" s="87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T533" s="19" t="s">
        <v>158</v>
      </c>
      <c r="AU533" s="19" t="s">
        <v>82</v>
      </c>
    </row>
    <row r="534" spans="1:63" s="12" customFormat="1" ht="22.8" customHeight="1">
      <c r="A534" s="12"/>
      <c r="B534" s="191"/>
      <c r="C534" s="192"/>
      <c r="D534" s="193" t="s">
        <v>71</v>
      </c>
      <c r="E534" s="205" t="s">
        <v>794</v>
      </c>
      <c r="F534" s="205" t="s">
        <v>795</v>
      </c>
      <c r="G534" s="192"/>
      <c r="H534" s="192"/>
      <c r="I534" s="195"/>
      <c r="J534" s="206">
        <f>BK534</f>
        <v>0</v>
      </c>
      <c r="K534" s="192"/>
      <c r="L534" s="197"/>
      <c r="M534" s="198"/>
      <c r="N534" s="199"/>
      <c r="O534" s="199"/>
      <c r="P534" s="200">
        <f>SUM(P535:P553)</f>
        <v>0</v>
      </c>
      <c r="Q534" s="199"/>
      <c r="R534" s="200">
        <f>SUM(R535:R553)</f>
        <v>0.31906364000000004</v>
      </c>
      <c r="S534" s="199"/>
      <c r="T534" s="201">
        <f>SUM(T535:T553)</f>
        <v>0</v>
      </c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R534" s="202" t="s">
        <v>82</v>
      </c>
      <c r="AT534" s="203" t="s">
        <v>71</v>
      </c>
      <c r="AU534" s="203" t="s">
        <v>80</v>
      </c>
      <c r="AY534" s="202" t="s">
        <v>149</v>
      </c>
      <c r="BK534" s="204">
        <f>SUM(BK535:BK553)</f>
        <v>0</v>
      </c>
    </row>
    <row r="535" spans="1:65" s="2" customFormat="1" ht="16.5" customHeight="1">
      <c r="A535" s="40"/>
      <c r="B535" s="41"/>
      <c r="C535" s="207" t="s">
        <v>796</v>
      </c>
      <c r="D535" s="207" t="s">
        <v>152</v>
      </c>
      <c r="E535" s="208" t="s">
        <v>797</v>
      </c>
      <c r="F535" s="209" t="s">
        <v>798</v>
      </c>
      <c r="G535" s="210" t="s">
        <v>109</v>
      </c>
      <c r="H535" s="211">
        <v>310.4</v>
      </c>
      <c r="I535" s="212"/>
      <c r="J535" s="213">
        <f>ROUND(I535*H535,2)</f>
        <v>0</v>
      </c>
      <c r="K535" s="209" t="s">
        <v>155</v>
      </c>
      <c r="L535" s="46"/>
      <c r="M535" s="214" t="s">
        <v>19</v>
      </c>
      <c r="N535" s="215" t="s">
        <v>43</v>
      </c>
      <c r="O535" s="86"/>
      <c r="P535" s="216">
        <f>O535*H535</f>
        <v>0</v>
      </c>
      <c r="Q535" s="216">
        <v>0</v>
      </c>
      <c r="R535" s="216">
        <f>Q535*H535</f>
        <v>0</v>
      </c>
      <c r="S535" s="216">
        <v>0</v>
      </c>
      <c r="T535" s="217">
        <f>S535*H535</f>
        <v>0</v>
      </c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R535" s="218" t="s">
        <v>260</v>
      </c>
      <c r="AT535" s="218" t="s">
        <v>152</v>
      </c>
      <c r="AU535" s="218" t="s">
        <v>82</v>
      </c>
      <c r="AY535" s="19" t="s">
        <v>149</v>
      </c>
      <c r="BE535" s="219">
        <f>IF(N535="základní",J535,0)</f>
        <v>0</v>
      </c>
      <c r="BF535" s="219">
        <f>IF(N535="snížená",J535,0)</f>
        <v>0</v>
      </c>
      <c r="BG535" s="219">
        <f>IF(N535="zákl. přenesená",J535,0)</f>
        <v>0</v>
      </c>
      <c r="BH535" s="219">
        <f>IF(N535="sníž. přenesená",J535,0)</f>
        <v>0</v>
      </c>
      <c r="BI535" s="219">
        <f>IF(N535="nulová",J535,0)</f>
        <v>0</v>
      </c>
      <c r="BJ535" s="19" t="s">
        <v>80</v>
      </c>
      <c r="BK535" s="219">
        <f>ROUND(I535*H535,2)</f>
        <v>0</v>
      </c>
      <c r="BL535" s="19" t="s">
        <v>260</v>
      </c>
      <c r="BM535" s="218" t="s">
        <v>799</v>
      </c>
    </row>
    <row r="536" spans="1:47" s="2" customFormat="1" ht="12">
      <c r="A536" s="40"/>
      <c r="B536" s="41"/>
      <c r="C536" s="42"/>
      <c r="D536" s="220" t="s">
        <v>158</v>
      </c>
      <c r="E536" s="42"/>
      <c r="F536" s="221" t="s">
        <v>800</v>
      </c>
      <c r="G536" s="42"/>
      <c r="H536" s="42"/>
      <c r="I536" s="222"/>
      <c r="J536" s="42"/>
      <c r="K536" s="42"/>
      <c r="L536" s="46"/>
      <c r="M536" s="223"/>
      <c r="N536" s="224"/>
      <c r="O536" s="86"/>
      <c r="P536" s="86"/>
      <c r="Q536" s="86"/>
      <c r="R536" s="86"/>
      <c r="S536" s="86"/>
      <c r="T536" s="87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T536" s="19" t="s">
        <v>158</v>
      </c>
      <c r="AU536" s="19" t="s">
        <v>82</v>
      </c>
    </row>
    <row r="537" spans="1:51" s="13" customFormat="1" ht="12">
      <c r="A537" s="13"/>
      <c r="B537" s="225"/>
      <c r="C537" s="226"/>
      <c r="D537" s="227" t="s">
        <v>160</v>
      </c>
      <c r="E537" s="228" t="s">
        <v>19</v>
      </c>
      <c r="F537" s="229" t="s">
        <v>112</v>
      </c>
      <c r="G537" s="226"/>
      <c r="H537" s="230">
        <v>205.55</v>
      </c>
      <c r="I537" s="231"/>
      <c r="J537" s="226"/>
      <c r="K537" s="226"/>
      <c r="L537" s="232"/>
      <c r="M537" s="233"/>
      <c r="N537" s="234"/>
      <c r="O537" s="234"/>
      <c r="P537" s="234"/>
      <c r="Q537" s="234"/>
      <c r="R537" s="234"/>
      <c r="S537" s="234"/>
      <c r="T537" s="235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36" t="s">
        <v>160</v>
      </c>
      <c r="AU537" s="236" t="s">
        <v>82</v>
      </c>
      <c r="AV537" s="13" t="s">
        <v>82</v>
      </c>
      <c r="AW537" s="13" t="s">
        <v>33</v>
      </c>
      <c r="AX537" s="13" t="s">
        <v>72</v>
      </c>
      <c r="AY537" s="236" t="s">
        <v>149</v>
      </c>
    </row>
    <row r="538" spans="1:51" s="13" customFormat="1" ht="12">
      <c r="A538" s="13"/>
      <c r="B538" s="225"/>
      <c r="C538" s="226"/>
      <c r="D538" s="227" t="s">
        <v>160</v>
      </c>
      <c r="E538" s="228" t="s">
        <v>19</v>
      </c>
      <c r="F538" s="229" t="s">
        <v>161</v>
      </c>
      <c r="G538" s="226"/>
      <c r="H538" s="230">
        <v>104.85</v>
      </c>
      <c r="I538" s="231"/>
      <c r="J538" s="226"/>
      <c r="K538" s="226"/>
      <c r="L538" s="232"/>
      <c r="M538" s="233"/>
      <c r="N538" s="234"/>
      <c r="O538" s="234"/>
      <c r="P538" s="234"/>
      <c r="Q538" s="234"/>
      <c r="R538" s="234"/>
      <c r="S538" s="234"/>
      <c r="T538" s="235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36" t="s">
        <v>160</v>
      </c>
      <c r="AU538" s="236" t="s">
        <v>82</v>
      </c>
      <c r="AV538" s="13" t="s">
        <v>82</v>
      </c>
      <c r="AW538" s="13" t="s">
        <v>33</v>
      </c>
      <c r="AX538" s="13" t="s">
        <v>72</v>
      </c>
      <c r="AY538" s="236" t="s">
        <v>149</v>
      </c>
    </row>
    <row r="539" spans="1:51" s="14" customFormat="1" ht="12">
      <c r="A539" s="14"/>
      <c r="B539" s="237"/>
      <c r="C539" s="238"/>
      <c r="D539" s="227" t="s">
        <v>160</v>
      </c>
      <c r="E539" s="239" t="s">
        <v>19</v>
      </c>
      <c r="F539" s="240" t="s">
        <v>162</v>
      </c>
      <c r="G539" s="238"/>
      <c r="H539" s="241">
        <v>310.4</v>
      </c>
      <c r="I539" s="242"/>
      <c r="J539" s="238"/>
      <c r="K539" s="238"/>
      <c r="L539" s="243"/>
      <c r="M539" s="244"/>
      <c r="N539" s="245"/>
      <c r="O539" s="245"/>
      <c r="P539" s="245"/>
      <c r="Q539" s="245"/>
      <c r="R539" s="245"/>
      <c r="S539" s="245"/>
      <c r="T539" s="246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47" t="s">
        <v>160</v>
      </c>
      <c r="AU539" s="247" t="s">
        <v>82</v>
      </c>
      <c r="AV539" s="14" t="s">
        <v>156</v>
      </c>
      <c r="AW539" s="14" t="s">
        <v>33</v>
      </c>
      <c r="AX539" s="14" t="s">
        <v>80</v>
      </c>
      <c r="AY539" s="247" t="s">
        <v>149</v>
      </c>
    </row>
    <row r="540" spans="1:65" s="2" customFormat="1" ht="16.5" customHeight="1">
      <c r="A540" s="40"/>
      <c r="B540" s="41"/>
      <c r="C540" s="270" t="s">
        <v>801</v>
      </c>
      <c r="D540" s="270" t="s">
        <v>249</v>
      </c>
      <c r="E540" s="271" t="s">
        <v>802</v>
      </c>
      <c r="F540" s="272" t="s">
        <v>803</v>
      </c>
      <c r="G540" s="273" t="s">
        <v>109</v>
      </c>
      <c r="H540" s="274">
        <v>325.92</v>
      </c>
      <c r="I540" s="275"/>
      <c r="J540" s="276">
        <f>ROUND(I540*H540,2)</f>
        <v>0</v>
      </c>
      <c r="K540" s="272" t="s">
        <v>155</v>
      </c>
      <c r="L540" s="277"/>
      <c r="M540" s="278" t="s">
        <v>19</v>
      </c>
      <c r="N540" s="279" t="s">
        <v>43</v>
      </c>
      <c r="O540" s="86"/>
      <c r="P540" s="216">
        <f>O540*H540</f>
        <v>0</v>
      </c>
      <c r="Q540" s="216">
        <v>5E-05</v>
      </c>
      <c r="R540" s="216">
        <f>Q540*H540</f>
        <v>0.016296</v>
      </c>
      <c r="S540" s="216">
        <v>0</v>
      </c>
      <c r="T540" s="217">
        <f>S540*H540</f>
        <v>0</v>
      </c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R540" s="218" t="s">
        <v>362</v>
      </c>
      <c r="AT540" s="218" t="s">
        <v>249</v>
      </c>
      <c r="AU540" s="218" t="s">
        <v>82</v>
      </c>
      <c r="AY540" s="19" t="s">
        <v>149</v>
      </c>
      <c r="BE540" s="219">
        <f>IF(N540="základní",J540,0)</f>
        <v>0</v>
      </c>
      <c r="BF540" s="219">
        <f>IF(N540="snížená",J540,0)</f>
        <v>0</v>
      </c>
      <c r="BG540" s="219">
        <f>IF(N540="zákl. přenesená",J540,0)</f>
        <v>0</v>
      </c>
      <c r="BH540" s="219">
        <f>IF(N540="sníž. přenesená",J540,0)</f>
        <v>0</v>
      </c>
      <c r="BI540" s="219">
        <f>IF(N540="nulová",J540,0)</f>
        <v>0</v>
      </c>
      <c r="BJ540" s="19" t="s">
        <v>80</v>
      </c>
      <c r="BK540" s="219">
        <f>ROUND(I540*H540,2)</f>
        <v>0</v>
      </c>
      <c r="BL540" s="19" t="s">
        <v>260</v>
      </c>
      <c r="BM540" s="218" t="s">
        <v>804</v>
      </c>
    </row>
    <row r="541" spans="1:51" s="13" customFormat="1" ht="12">
      <c r="A541" s="13"/>
      <c r="B541" s="225"/>
      <c r="C541" s="226"/>
      <c r="D541" s="227" t="s">
        <v>160</v>
      </c>
      <c r="E541" s="226"/>
      <c r="F541" s="229" t="s">
        <v>805</v>
      </c>
      <c r="G541" s="226"/>
      <c r="H541" s="230">
        <v>325.92</v>
      </c>
      <c r="I541" s="231"/>
      <c r="J541" s="226"/>
      <c r="K541" s="226"/>
      <c r="L541" s="232"/>
      <c r="M541" s="233"/>
      <c r="N541" s="234"/>
      <c r="O541" s="234"/>
      <c r="P541" s="234"/>
      <c r="Q541" s="234"/>
      <c r="R541" s="234"/>
      <c r="S541" s="234"/>
      <c r="T541" s="235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36" t="s">
        <v>160</v>
      </c>
      <c r="AU541" s="236" t="s">
        <v>82</v>
      </c>
      <c r="AV541" s="13" t="s">
        <v>82</v>
      </c>
      <c r="AW541" s="13" t="s">
        <v>4</v>
      </c>
      <c r="AX541" s="13" t="s">
        <v>80</v>
      </c>
      <c r="AY541" s="236" t="s">
        <v>149</v>
      </c>
    </row>
    <row r="542" spans="1:65" s="2" customFormat="1" ht="24.15" customHeight="1">
      <c r="A542" s="40"/>
      <c r="B542" s="41"/>
      <c r="C542" s="207" t="s">
        <v>806</v>
      </c>
      <c r="D542" s="207" t="s">
        <v>152</v>
      </c>
      <c r="E542" s="208" t="s">
        <v>807</v>
      </c>
      <c r="F542" s="209" t="s">
        <v>808</v>
      </c>
      <c r="G542" s="210" t="s">
        <v>109</v>
      </c>
      <c r="H542" s="211">
        <v>250</v>
      </c>
      <c r="I542" s="212"/>
      <c r="J542" s="213">
        <f>ROUND(I542*H542,2)</f>
        <v>0</v>
      </c>
      <c r="K542" s="209" t="s">
        <v>155</v>
      </c>
      <c r="L542" s="46"/>
      <c r="M542" s="214" t="s">
        <v>19</v>
      </c>
      <c r="N542" s="215" t="s">
        <v>43</v>
      </c>
      <c r="O542" s="86"/>
      <c r="P542" s="216">
        <f>O542*H542</f>
        <v>0</v>
      </c>
      <c r="Q542" s="216">
        <v>0</v>
      </c>
      <c r="R542" s="216">
        <f>Q542*H542</f>
        <v>0</v>
      </c>
      <c r="S542" s="216">
        <v>0</v>
      </c>
      <c r="T542" s="217">
        <f>S542*H542</f>
        <v>0</v>
      </c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R542" s="218" t="s">
        <v>260</v>
      </c>
      <c r="AT542" s="218" t="s">
        <v>152</v>
      </c>
      <c r="AU542" s="218" t="s">
        <v>82</v>
      </c>
      <c r="AY542" s="19" t="s">
        <v>149</v>
      </c>
      <c r="BE542" s="219">
        <f>IF(N542="základní",J542,0)</f>
        <v>0</v>
      </c>
      <c r="BF542" s="219">
        <f>IF(N542="snížená",J542,0)</f>
        <v>0</v>
      </c>
      <c r="BG542" s="219">
        <f>IF(N542="zákl. přenesená",J542,0)</f>
        <v>0</v>
      </c>
      <c r="BH542" s="219">
        <f>IF(N542="sníž. přenesená",J542,0)</f>
        <v>0</v>
      </c>
      <c r="BI542" s="219">
        <f>IF(N542="nulová",J542,0)</f>
        <v>0</v>
      </c>
      <c r="BJ542" s="19" t="s">
        <v>80</v>
      </c>
      <c r="BK542" s="219">
        <f>ROUND(I542*H542,2)</f>
        <v>0</v>
      </c>
      <c r="BL542" s="19" t="s">
        <v>260</v>
      </c>
      <c r="BM542" s="218" t="s">
        <v>809</v>
      </c>
    </row>
    <row r="543" spans="1:47" s="2" customFormat="1" ht="12">
      <c r="A543" s="40"/>
      <c r="B543" s="41"/>
      <c r="C543" s="42"/>
      <c r="D543" s="220" t="s">
        <v>158</v>
      </c>
      <c r="E543" s="42"/>
      <c r="F543" s="221" t="s">
        <v>810</v>
      </c>
      <c r="G543" s="42"/>
      <c r="H543" s="42"/>
      <c r="I543" s="222"/>
      <c r="J543" s="42"/>
      <c r="K543" s="42"/>
      <c r="L543" s="46"/>
      <c r="M543" s="223"/>
      <c r="N543" s="224"/>
      <c r="O543" s="86"/>
      <c r="P543" s="86"/>
      <c r="Q543" s="86"/>
      <c r="R543" s="86"/>
      <c r="S543" s="86"/>
      <c r="T543" s="87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  <c r="AE543" s="40"/>
      <c r="AT543" s="19" t="s">
        <v>158</v>
      </c>
      <c r="AU543" s="19" t="s">
        <v>82</v>
      </c>
    </row>
    <row r="544" spans="1:65" s="2" customFormat="1" ht="16.5" customHeight="1">
      <c r="A544" s="40"/>
      <c r="B544" s="41"/>
      <c r="C544" s="270" t="s">
        <v>811</v>
      </c>
      <c r="D544" s="270" t="s">
        <v>249</v>
      </c>
      <c r="E544" s="271" t="s">
        <v>812</v>
      </c>
      <c r="F544" s="272" t="s">
        <v>813</v>
      </c>
      <c r="G544" s="273" t="s">
        <v>109</v>
      </c>
      <c r="H544" s="274">
        <v>262.5</v>
      </c>
      <c r="I544" s="275"/>
      <c r="J544" s="276">
        <f>ROUND(I544*H544,2)</f>
        <v>0</v>
      </c>
      <c r="K544" s="272" t="s">
        <v>155</v>
      </c>
      <c r="L544" s="277"/>
      <c r="M544" s="278" t="s">
        <v>19</v>
      </c>
      <c r="N544" s="279" t="s">
        <v>43</v>
      </c>
      <c r="O544" s="86"/>
      <c r="P544" s="216">
        <f>O544*H544</f>
        <v>0</v>
      </c>
      <c r="Q544" s="216">
        <v>1E-05</v>
      </c>
      <c r="R544" s="216">
        <f>Q544*H544</f>
        <v>0.002625</v>
      </c>
      <c r="S544" s="216">
        <v>0</v>
      </c>
      <c r="T544" s="217">
        <f>S544*H544</f>
        <v>0</v>
      </c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R544" s="218" t="s">
        <v>362</v>
      </c>
      <c r="AT544" s="218" t="s">
        <v>249</v>
      </c>
      <c r="AU544" s="218" t="s">
        <v>82</v>
      </c>
      <c r="AY544" s="19" t="s">
        <v>149</v>
      </c>
      <c r="BE544" s="219">
        <f>IF(N544="základní",J544,0)</f>
        <v>0</v>
      </c>
      <c r="BF544" s="219">
        <f>IF(N544="snížená",J544,0)</f>
        <v>0</v>
      </c>
      <c r="BG544" s="219">
        <f>IF(N544="zákl. přenesená",J544,0)</f>
        <v>0</v>
      </c>
      <c r="BH544" s="219">
        <f>IF(N544="sníž. přenesená",J544,0)</f>
        <v>0</v>
      </c>
      <c r="BI544" s="219">
        <f>IF(N544="nulová",J544,0)</f>
        <v>0</v>
      </c>
      <c r="BJ544" s="19" t="s">
        <v>80</v>
      </c>
      <c r="BK544" s="219">
        <f>ROUND(I544*H544,2)</f>
        <v>0</v>
      </c>
      <c r="BL544" s="19" t="s">
        <v>260</v>
      </c>
      <c r="BM544" s="218" t="s">
        <v>814</v>
      </c>
    </row>
    <row r="545" spans="1:51" s="13" customFormat="1" ht="12">
      <c r="A545" s="13"/>
      <c r="B545" s="225"/>
      <c r="C545" s="226"/>
      <c r="D545" s="227" t="s">
        <v>160</v>
      </c>
      <c r="E545" s="226"/>
      <c r="F545" s="229" t="s">
        <v>815</v>
      </c>
      <c r="G545" s="226"/>
      <c r="H545" s="230">
        <v>262.5</v>
      </c>
      <c r="I545" s="231"/>
      <c r="J545" s="226"/>
      <c r="K545" s="226"/>
      <c r="L545" s="232"/>
      <c r="M545" s="233"/>
      <c r="N545" s="234"/>
      <c r="O545" s="234"/>
      <c r="P545" s="234"/>
      <c r="Q545" s="234"/>
      <c r="R545" s="234"/>
      <c r="S545" s="234"/>
      <c r="T545" s="235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36" t="s">
        <v>160</v>
      </c>
      <c r="AU545" s="236" t="s">
        <v>82</v>
      </c>
      <c r="AV545" s="13" t="s">
        <v>82</v>
      </c>
      <c r="AW545" s="13" t="s">
        <v>4</v>
      </c>
      <c r="AX545" s="13" t="s">
        <v>80</v>
      </c>
      <c r="AY545" s="236" t="s">
        <v>149</v>
      </c>
    </row>
    <row r="546" spans="1:65" s="2" customFormat="1" ht="16.5" customHeight="1">
      <c r="A546" s="40"/>
      <c r="B546" s="41"/>
      <c r="C546" s="207" t="s">
        <v>816</v>
      </c>
      <c r="D546" s="207" t="s">
        <v>152</v>
      </c>
      <c r="E546" s="208" t="s">
        <v>817</v>
      </c>
      <c r="F546" s="209" t="s">
        <v>818</v>
      </c>
      <c r="G546" s="210" t="s">
        <v>109</v>
      </c>
      <c r="H546" s="211">
        <v>652.484</v>
      </c>
      <c r="I546" s="212"/>
      <c r="J546" s="213">
        <f>ROUND(I546*H546,2)</f>
        <v>0</v>
      </c>
      <c r="K546" s="209" t="s">
        <v>155</v>
      </c>
      <c r="L546" s="46"/>
      <c r="M546" s="214" t="s">
        <v>19</v>
      </c>
      <c r="N546" s="215" t="s">
        <v>43</v>
      </c>
      <c r="O546" s="86"/>
      <c r="P546" s="216">
        <f>O546*H546</f>
        <v>0</v>
      </c>
      <c r="Q546" s="216">
        <v>0.0002</v>
      </c>
      <c r="R546" s="216">
        <f>Q546*H546</f>
        <v>0.13049680000000002</v>
      </c>
      <c r="S546" s="216">
        <v>0</v>
      </c>
      <c r="T546" s="217">
        <f>S546*H546</f>
        <v>0</v>
      </c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R546" s="218" t="s">
        <v>260</v>
      </c>
      <c r="AT546" s="218" t="s">
        <v>152</v>
      </c>
      <c r="AU546" s="218" t="s">
        <v>82</v>
      </c>
      <c r="AY546" s="19" t="s">
        <v>149</v>
      </c>
      <c r="BE546" s="219">
        <f>IF(N546="základní",J546,0)</f>
        <v>0</v>
      </c>
      <c r="BF546" s="219">
        <f>IF(N546="snížená",J546,0)</f>
        <v>0</v>
      </c>
      <c r="BG546" s="219">
        <f>IF(N546="zákl. přenesená",J546,0)</f>
        <v>0</v>
      </c>
      <c r="BH546" s="219">
        <f>IF(N546="sníž. přenesená",J546,0)</f>
        <v>0</v>
      </c>
      <c r="BI546" s="219">
        <f>IF(N546="nulová",J546,0)</f>
        <v>0</v>
      </c>
      <c r="BJ546" s="19" t="s">
        <v>80</v>
      </c>
      <c r="BK546" s="219">
        <f>ROUND(I546*H546,2)</f>
        <v>0</v>
      </c>
      <c r="BL546" s="19" t="s">
        <v>260</v>
      </c>
      <c r="BM546" s="218" t="s">
        <v>819</v>
      </c>
    </row>
    <row r="547" spans="1:47" s="2" customFormat="1" ht="12">
      <c r="A547" s="40"/>
      <c r="B547" s="41"/>
      <c r="C547" s="42"/>
      <c r="D547" s="220" t="s">
        <v>158</v>
      </c>
      <c r="E547" s="42"/>
      <c r="F547" s="221" t="s">
        <v>820</v>
      </c>
      <c r="G547" s="42"/>
      <c r="H547" s="42"/>
      <c r="I547" s="222"/>
      <c r="J547" s="42"/>
      <c r="K547" s="42"/>
      <c r="L547" s="46"/>
      <c r="M547" s="223"/>
      <c r="N547" s="224"/>
      <c r="O547" s="86"/>
      <c r="P547" s="86"/>
      <c r="Q547" s="86"/>
      <c r="R547" s="86"/>
      <c r="S547" s="86"/>
      <c r="T547" s="87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T547" s="19" t="s">
        <v>158</v>
      </c>
      <c r="AU547" s="19" t="s">
        <v>82</v>
      </c>
    </row>
    <row r="548" spans="1:51" s="13" customFormat="1" ht="12">
      <c r="A548" s="13"/>
      <c r="B548" s="225"/>
      <c r="C548" s="226"/>
      <c r="D548" s="227" t="s">
        <v>160</v>
      </c>
      <c r="E548" s="228" t="s">
        <v>19</v>
      </c>
      <c r="F548" s="229" t="s">
        <v>821</v>
      </c>
      <c r="G548" s="226"/>
      <c r="H548" s="230">
        <v>310.4</v>
      </c>
      <c r="I548" s="231"/>
      <c r="J548" s="226"/>
      <c r="K548" s="226"/>
      <c r="L548" s="232"/>
      <c r="M548" s="233"/>
      <c r="N548" s="234"/>
      <c r="O548" s="234"/>
      <c r="P548" s="234"/>
      <c r="Q548" s="234"/>
      <c r="R548" s="234"/>
      <c r="S548" s="234"/>
      <c r="T548" s="235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36" t="s">
        <v>160</v>
      </c>
      <c r="AU548" s="236" t="s">
        <v>82</v>
      </c>
      <c r="AV548" s="13" t="s">
        <v>82</v>
      </c>
      <c r="AW548" s="13" t="s">
        <v>33</v>
      </c>
      <c r="AX548" s="13" t="s">
        <v>72</v>
      </c>
      <c r="AY548" s="236" t="s">
        <v>149</v>
      </c>
    </row>
    <row r="549" spans="1:51" s="13" customFormat="1" ht="12">
      <c r="A549" s="13"/>
      <c r="B549" s="225"/>
      <c r="C549" s="226"/>
      <c r="D549" s="227" t="s">
        <v>160</v>
      </c>
      <c r="E549" s="228" t="s">
        <v>19</v>
      </c>
      <c r="F549" s="229" t="s">
        <v>822</v>
      </c>
      <c r="G549" s="226"/>
      <c r="H549" s="230">
        <v>342.084</v>
      </c>
      <c r="I549" s="231"/>
      <c r="J549" s="226"/>
      <c r="K549" s="226"/>
      <c r="L549" s="232"/>
      <c r="M549" s="233"/>
      <c r="N549" s="234"/>
      <c r="O549" s="234"/>
      <c r="P549" s="234"/>
      <c r="Q549" s="234"/>
      <c r="R549" s="234"/>
      <c r="S549" s="234"/>
      <c r="T549" s="235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36" t="s">
        <v>160</v>
      </c>
      <c r="AU549" s="236" t="s">
        <v>82</v>
      </c>
      <c r="AV549" s="13" t="s">
        <v>82</v>
      </c>
      <c r="AW549" s="13" t="s">
        <v>33</v>
      </c>
      <c r="AX549" s="13" t="s">
        <v>72</v>
      </c>
      <c r="AY549" s="236" t="s">
        <v>149</v>
      </c>
    </row>
    <row r="550" spans="1:51" s="14" customFormat="1" ht="12">
      <c r="A550" s="14"/>
      <c r="B550" s="237"/>
      <c r="C550" s="238"/>
      <c r="D550" s="227" t="s">
        <v>160</v>
      </c>
      <c r="E550" s="239" t="s">
        <v>19</v>
      </c>
      <c r="F550" s="240" t="s">
        <v>162</v>
      </c>
      <c r="G550" s="238"/>
      <c r="H550" s="241">
        <v>652.484</v>
      </c>
      <c r="I550" s="242"/>
      <c r="J550" s="238"/>
      <c r="K550" s="238"/>
      <c r="L550" s="243"/>
      <c r="M550" s="244"/>
      <c r="N550" s="245"/>
      <c r="O550" s="245"/>
      <c r="P550" s="245"/>
      <c r="Q550" s="245"/>
      <c r="R550" s="245"/>
      <c r="S550" s="245"/>
      <c r="T550" s="246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47" t="s">
        <v>160</v>
      </c>
      <c r="AU550" s="247" t="s">
        <v>82</v>
      </c>
      <c r="AV550" s="14" t="s">
        <v>156</v>
      </c>
      <c r="AW550" s="14" t="s">
        <v>33</v>
      </c>
      <c r="AX550" s="14" t="s">
        <v>80</v>
      </c>
      <c r="AY550" s="247" t="s">
        <v>149</v>
      </c>
    </row>
    <row r="551" spans="1:65" s="2" customFormat="1" ht="24.15" customHeight="1">
      <c r="A551" s="40"/>
      <c r="B551" s="41"/>
      <c r="C551" s="207" t="s">
        <v>823</v>
      </c>
      <c r="D551" s="207" t="s">
        <v>152</v>
      </c>
      <c r="E551" s="208" t="s">
        <v>824</v>
      </c>
      <c r="F551" s="209" t="s">
        <v>825</v>
      </c>
      <c r="G551" s="210" t="s">
        <v>109</v>
      </c>
      <c r="H551" s="211">
        <v>652.484</v>
      </c>
      <c r="I551" s="212"/>
      <c r="J551" s="213">
        <f>ROUND(I551*H551,2)</f>
        <v>0</v>
      </c>
      <c r="K551" s="209" t="s">
        <v>155</v>
      </c>
      <c r="L551" s="46"/>
      <c r="M551" s="214" t="s">
        <v>19</v>
      </c>
      <c r="N551" s="215" t="s">
        <v>43</v>
      </c>
      <c r="O551" s="86"/>
      <c r="P551" s="216">
        <f>O551*H551</f>
        <v>0</v>
      </c>
      <c r="Q551" s="216">
        <v>0.00026</v>
      </c>
      <c r="R551" s="216">
        <f>Q551*H551</f>
        <v>0.16964584</v>
      </c>
      <c r="S551" s="216">
        <v>0</v>
      </c>
      <c r="T551" s="217">
        <f>S551*H551</f>
        <v>0</v>
      </c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R551" s="218" t="s">
        <v>260</v>
      </c>
      <c r="AT551" s="218" t="s">
        <v>152</v>
      </c>
      <c r="AU551" s="218" t="s">
        <v>82</v>
      </c>
      <c r="AY551" s="19" t="s">
        <v>149</v>
      </c>
      <c r="BE551" s="219">
        <f>IF(N551="základní",J551,0)</f>
        <v>0</v>
      </c>
      <c r="BF551" s="219">
        <f>IF(N551="snížená",J551,0)</f>
        <v>0</v>
      </c>
      <c r="BG551" s="219">
        <f>IF(N551="zákl. přenesená",J551,0)</f>
        <v>0</v>
      </c>
      <c r="BH551" s="219">
        <f>IF(N551="sníž. přenesená",J551,0)</f>
        <v>0</v>
      </c>
      <c r="BI551" s="219">
        <f>IF(N551="nulová",J551,0)</f>
        <v>0</v>
      </c>
      <c r="BJ551" s="19" t="s">
        <v>80</v>
      </c>
      <c r="BK551" s="219">
        <f>ROUND(I551*H551,2)</f>
        <v>0</v>
      </c>
      <c r="BL551" s="19" t="s">
        <v>260</v>
      </c>
      <c r="BM551" s="218" t="s">
        <v>826</v>
      </c>
    </row>
    <row r="552" spans="1:47" s="2" customFormat="1" ht="12">
      <c r="A552" s="40"/>
      <c r="B552" s="41"/>
      <c r="C552" s="42"/>
      <c r="D552" s="220" t="s">
        <v>158</v>
      </c>
      <c r="E552" s="42"/>
      <c r="F552" s="221" t="s">
        <v>827</v>
      </c>
      <c r="G552" s="42"/>
      <c r="H552" s="42"/>
      <c r="I552" s="222"/>
      <c r="J552" s="42"/>
      <c r="K552" s="42"/>
      <c r="L552" s="46"/>
      <c r="M552" s="223"/>
      <c r="N552" s="224"/>
      <c r="O552" s="86"/>
      <c r="P552" s="86"/>
      <c r="Q552" s="86"/>
      <c r="R552" s="86"/>
      <c r="S552" s="86"/>
      <c r="T552" s="87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T552" s="19" t="s">
        <v>158</v>
      </c>
      <c r="AU552" s="19" t="s">
        <v>82</v>
      </c>
    </row>
    <row r="553" spans="1:47" s="2" customFormat="1" ht="12">
      <c r="A553" s="40"/>
      <c r="B553" s="41"/>
      <c r="C553" s="42"/>
      <c r="D553" s="227" t="s">
        <v>223</v>
      </c>
      <c r="E553" s="42"/>
      <c r="F553" s="269" t="s">
        <v>828</v>
      </c>
      <c r="G553" s="42"/>
      <c r="H553" s="42"/>
      <c r="I553" s="222"/>
      <c r="J553" s="42"/>
      <c r="K553" s="42"/>
      <c r="L553" s="46"/>
      <c r="M553" s="223"/>
      <c r="N553" s="224"/>
      <c r="O553" s="86"/>
      <c r="P553" s="86"/>
      <c r="Q553" s="86"/>
      <c r="R553" s="86"/>
      <c r="S553" s="86"/>
      <c r="T553" s="87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T553" s="19" t="s">
        <v>223</v>
      </c>
      <c r="AU553" s="19" t="s">
        <v>82</v>
      </c>
    </row>
    <row r="554" spans="1:63" s="12" customFormat="1" ht="22.8" customHeight="1">
      <c r="A554" s="12"/>
      <c r="B554" s="191"/>
      <c r="C554" s="192"/>
      <c r="D554" s="193" t="s">
        <v>71</v>
      </c>
      <c r="E554" s="205" t="s">
        <v>829</v>
      </c>
      <c r="F554" s="205" t="s">
        <v>830</v>
      </c>
      <c r="G554" s="192"/>
      <c r="H554" s="192"/>
      <c r="I554" s="195"/>
      <c r="J554" s="206">
        <f>BK554</f>
        <v>0</v>
      </c>
      <c r="K554" s="192"/>
      <c r="L554" s="197"/>
      <c r="M554" s="198"/>
      <c r="N554" s="199"/>
      <c r="O554" s="199"/>
      <c r="P554" s="200">
        <f>SUM(P555:P564)</f>
        <v>0</v>
      </c>
      <c r="Q554" s="199"/>
      <c r="R554" s="200">
        <f>SUM(R555:R564)</f>
        <v>0.04615465</v>
      </c>
      <c r="S554" s="199"/>
      <c r="T554" s="201">
        <f>SUM(T555:T564)</f>
        <v>0</v>
      </c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R554" s="202" t="s">
        <v>82</v>
      </c>
      <c r="AT554" s="203" t="s">
        <v>71</v>
      </c>
      <c r="AU554" s="203" t="s">
        <v>80</v>
      </c>
      <c r="AY554" s="202" t="s">
        <v>149</v>
      </c>
      <c r="BK554" s="204">
        <f>SUM(BK555:BK564)</f>
        <v>0</v>
      </c>
    </row>
    <row r="555" spans="1:65" s="2" customFormat="1" ht="16.5" customHeight="1">
      <c r="A555" s="40"/>
      <c r="B555" s="41"/>
      <c r="C555" s="207" t="s">
        <v>831</v>
      </c>
      <c r="D555" s="207" t="s">
        <v>152</v>
      </c>
      <c r="E555" s="208" t="s">
        <v>832</v>
      </c>
      <c r="F555" s="209" t="s">
        <v>833</v>
      </c>
      <c r="G555" s="210" t="s">
        <v>239</v>
      </c>
      <c r="H555" s="211">
        <v>3</v>
      </c>
      <c r="I555" s="212"/>
      <c r="J555" s="213">
        <f>ROUND(I555*H555,2)</f>
        <v>0</v>
      </c>
      <c r="K555" s="209" t="s">
        <v>155</v>
      </c>
      <c r="L555" s="46"/>
      <c r="M555" s="214" t="s">
        <v>19</v>
      </c>
      <c r="N555" s="215" t="s">
        <v>43</v>
      </c>
      <c r="O555" s="86"/>
      <c r="P555" s="216">
        <f>O555*H555</f>
        <v>0</v>
      </c>
      <c r="Q555" s="216">
        <v>0</v>
      </c>
      <c r="R555" s="216">
        <f>Q555*H555</f>
        <v>0</v>
      </c>
      <c r="S555" s="216">
        <v>0</v>
      </c>
      <c r="T555" s="217">
        <f>S555*H555</f>
        <v>0</v>
      </c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R555" s="218" t="s">
        <v>260</v>
      </c>
      <c r="AT555" s="218" t="s">
        <v>152</v>
      </c>
      <c r="AU555" s="218" t="s">
        <v>82</v>
      </c>
      <c r="AY555" s="19" t="s">
        <v>149</v>
      </c>
      <c r="BE555" s="219">
        <f>IF(N555="základní",J555,0)</f>
        <v>0</v>
      </c>
      <c r="BF555" s="219">
        <f>IF(N555="snížená",J555,0)</f>
        <v>0</v>
      </c>
      <c r="BG555" s="219">
        <f>IF(N555="zákl. přenesená",J555,0)</f>
        <v>0</v>
      </c>
      <c r="BH555" s="219">
        <f>IF(N555="sníž. přenesená",J555,0)</f>
        <v>0</v>
      </c>
      <c r="BI555" s="219">
        <f>IF(N555="nulová",J555,0)</f>
        <v>0</v>
      </c>
      <c r="BJ555" s="19" t="s">
        <v>80</v>
      </c>
      <c r="BK555" s="219">
        <f>ROUND(I555*H555,2)</f>
        <v>0</v>
      </c>
      <c r="BL555" s="19" t="s">
        <v>260</v>
      </c>
      <c r="BM555" s="218" t="s">
        <v>834</v>
      </c>
    </row>
    <row r="556" spans="1:47" s="2" customFormat="1" ht="12">
      <c r="A556" s="40"/>
      <c r="B556" s="41"/>
      <c r="C556" s="42"/>
      <c r="D556" s="220" t="s">
        <v>158</v>
      </c>
      <c r="E556" s="42"/>
      <c r="F556" s="221" t="s">
        <v>835</v>
      </c>
      <c r="G556" s="42"/>
      <c r="H556" s="42"/>
      <c r="I556" s="222"/>
      <c r="J556" s="42"/>
      <c r="K556" s="42"/>
      <c r="L556" s="46"/>
      <c r="M556" s="223"/>
      <c r="N556" s="224"/>
      <c r="O556" s="86"/>
      <c r="P556" s="86"/>
      <c r="Q556" s="86"/>
      <c r="R556" s="86"/>
      <c r="S556" s="86"/>
      <c r="T556" s="87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T556" s="19" t="s">
        <v>158</v>
      </c>
      <c r="AU556" s="19" t="s">
        <v>82</v>
      </c>
    </row>
    <row r="557" spans="1:65" s="2" customFormat="1" ht="16.5" customHeight="1">
      <c r="A557" s="40"/>
      <c r="B557" s="41"/>
      <c r="C557" s="270" t="s">
        <v>836</v>
      </c>
      <c r="D557" s="270" t="s">
        <v>249</v>
      </c>
      <c r="E557" s="271" t="s">
        <v>837</v>
      </c>
      <c r="F557" s="272" t="s">
        <v>838</v>
      </c>
      <c r="G557" s="273" t="s">
        <v>109</v>
      </c>
      <c r="H557" s="274">
        <v>6.065</v>
      </c>
      <c r="I557" s="275"/>
      <c r="J557" s="276">
        <f>ROUND(I557*H557,2)</f>
        <v>0</v>
      </c>
      <c r="K557" s="272" t="s">
        <v>19</v>
      </c>
      <c r="L557" s="277"/>
      <c r="M557" s="278" t="s">
        <v>19</v>
      </c>
      <c r="N557" s="279" t="s">
        <v>43</v>
      </c>
      <c r="O557" s="86"/>
      <c r="P557" s="216">
        <f>O557*H557</f>
        <v>0</v>
      </c>
      <c r="Q557" s="216">
        <v>0.00761</v>
      </c>
      <c r="R557" s="216">
        <f>Q557*H557</f>
        <v>0.04615465</v>
      </c>
      <c r="S557" s="216">
        <v>0</v>
      </c>
      <c r="T557" s="217">
        <f>S557*H557</f>
        <v>0</v>
      </c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R557" s="218" t="s">
        <v>362</v>
      </c>
      <c r="AT557" s="218" t="s">
        <v>249</v>
      </c>
      <c r="AU557" s="218" t="s">
        <v>82</v>
      </c>
      <c r="AY557" s="19" t="s">
        <v>149</v>
      </c>
      <c r="BE557" s="219">
        <f>IF(N557="základní",J557,0)</f>
        <v>0</v>
      </c>
      <c r="BF557" s="219">
        <f>IF(N557="snížená",J557,0)</f>
        <v>0</v>
      </c>
      <c r="BG557" s="219">
        <f>IF(N557="zákl. přenesená",J557,0)</f>
        <v>0</v>
      </c>
      <c r="BH557" s="219">
        <f>IF(N557="sníž. přenesená",J557,0)</f>
        <v>0</v>
      </c>
      <c r="BI557" s="219">
        <f>IF(N557="nulová",J557,0)</f>
        <v>0</v>
      </c>
      <c r="BJ557" s="19" t="s">
        <v>80</v>
      </c>
      <c r="BK557" s="219">
        <f>ROUND(I557*H557,2)</f>
        <v>0</v>
      </c>
      <c r="BL557" s="19" t="s">
        <v>260</v>
      </c>
      <c r="BM557" s="218" t="s">
        <v>839</v>
      </c>
    </row>
    <row r="558" spans="1:51" s="13" customFormat="1" ht="12">
      <c r="A558" s="13"/>
      <c r="B558" s="225"/>
      <c r="C558" s="226"/>
      <c r="D558" s="227" t="s">
        <v>160</v>
      </c>
      <c r="E558" s="228" t="s">
        <v>19</v>
      </c>
      <c r="F558" s="229" t="s">
        <v>840</v>
      </c>
      <c r="G558" s="226"/>
      <c r="H558" s="230">
        <v>4.013</v>
      </c>
      <c r="I558" s="231"/>
      <c r="J558" s="226"/>
      <c r="K558" s="226"/>
      <c r="L558" s="232"/>
      <c r="M558" s="233"/>
      <c r="N558" s="234"/>
      <c r="O558" s="234"/>
      <c r="P558" s="234"/>
      <c r="Q558" s="234"/>
      <c r="R558" s="234"/>
      <c r="S558" s="234"/>
      <c r="T558" s="235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36" t="s">
        <v>160</v>
      </c>
      <c r="AU558" s="236" t="s">
        <v>82</v>
      </c>
      <c r="AV558" s="13" t="s">
        <v>82</v>
      </c>
      <c r="AW558" s="13" t="s">
        <v>33</v>
      </c>
      <c r="AX558" s="13" t="s">
        <v>72</v>
      </c>
      <c r="AY558" s="236" t="s">
        <v>149</v>
      </c>
    </row>
    <row r="559" spans="1:51" s="13" customFormat="1" ht="12">
      <c r="A559" s="13"/>
      <c r="B559" s="225"/>
      <c r="C559" s="226"/>
      <c r="D559" s="227" t="s">
        <v>160</v>
      </c>
      <c r="E559" s="228" t="s">
        <v>19</v>
      </c>
      <c r="F559" s="229" t="s">
        <v>841</v>
      </c>
      <c r="G559" s="226"/>
      <c r="H559" s="230">
        <v>2.052</v>
      </c>
      <c r="I559" s="231"/>
      <c r="J559" s="226"/>
      <c r="K559" s="226"/>
      <c r="L559" s="232"/>
      <c r="M559" s="233"/>
      <c r="N559" s="234"/>
      <c r="O559" s="234"/>
      <c r="P559" s="234"/>
      <c r="Q559" s="234"/>
      <c r="R559" s="234"/>
      <c r="S559" s="234"/>
      <c r="T559" s="235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36" t="s">
        <v>160</v>
      </c>
      <c r="AU559" s="236" t="s">
        <v>82</v>
      </c>
      <c r="AV559" s="13" t="s">
        <v>82</v>
      </c>
      <c r="AW559" s="13" t="s">
        <v>33</v>
      </c>
      <c r="AX559" s="13" t="s">
        <v>72</v>
      </c>
      <c r="AY559" s="236" t="s">
        <v>149</v>
      </c>
    </row>
    <row r="560" spans="1:51" s="14" customFormat="1" ht="12">
      <c r="A560" s="14"/>
      <c r="B560" s="237"/>
      <c r="C560" s="238"/>
      <c r="D560" s="227" t="s">
        <v>160</v>
      </c>
      <c r="E560" s="239" t="s">
        <v>19</v>
      </c>
      <c r="F560" s="240" t="s">
        <v>162</v>
      </c>
      <c r="G560" s="238"/>
      <c r="H560" s="241">
        <v>6.0649999999999995</v>
      </c>
      <c r="I560" s="242"/>
      <c r="J560" s="238"/>
      <c r="K560" s="238"/>
      <c r="L560" s="243"/>
      <c r="M560" s="244"/>
      <c r="N560" s="245"/>
      <c r="O560" s="245"/>
      <c r="P560" s="245"/>
      <c r="Q560" s="245"/>
      <c r="R560" s="245"/>
      <c r="S560" s="245"/>
      <c r="T560" s="246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T560" s="247" t="s">
        <v>160</v>
      </c>
      <c r="AU560" s="247" t="s">
        <v>82</v>
      </c>
      <c r="AV560" s="14" t="s">
        <v>156</v>
      </c>
      <c r="AW560" s="14" t="s">
        <v>33</v>
      </c>
      <c r="AX560" s="14" t="s">
        <v>80</v>
      </c>
      <c r="AY560" s="247" t="s">
        <v>149</v>
      </c>
    </row>
    <row r="561" spans="1:65" s="2" customFormat="1" ht="24.15" customHeight="1">
      <c r="A561" s="40"/>
      <c r="B561" s="41"/>
      <c r="C561" s="207" t="s">
        <v>842</v>
      </c>
      <c r="D561" s="207" t="s">
        <v>152</v>
      </c>
      <c r="E561" s="208" t="s">
        <v>843</v>
      </c>
      <c r="F561" s="209" t="s">
        <v>844</v>
      </c>
      <c r="G561" s="210" t="s">
        <v>213</v>
      </c>
      <c r="H561" s="211">
        <v>0.046</v>
      </c>
      <c r="I561" s="212"/>
      <c r="J561" s="213">
        <f>ROUND(I561*H561,2)</f>
        <v>0</v>
      </c>
      <c r="K561" s="209" t="s">
        <v>155</v>
      </c>
      <c r="L561" s="46"/>
      <c r="M561" s="214" t="s">
        <v>19</v>
      </c>
      <c r="N561" s="215" t="s">
        <v>43</v>
      </c>
      <c r="O561" s="86"/>
      <c r="P561" s="216">
        <f>O561*H561</f>
        <v>0</v>
      </c>
      <c r="Q561" s="216">
        <v>0</v>
      </c>
      <c r="R561" s="216">
        <f>Q561*H561</f>
        <v>0</v>
      </c>
      <c r="S561" s="216">
        <v>0</v>
      </c>
      <c r="T561" s="217">
        <f>S561*H561</f>
        <v>0</v>
      </c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R561" s="218" t="s">
        <v>260</v>
      </c>
      <c r="AT561" s="218" t="s">
        <v>152</v>
      </c>
      <c r="AU561" s="218" t="s">
        <v>82</v>
      </c>
      <c r="AY561" s="19" t="s">
        <v>149</v>
      </c>
      <c r="BE561" s="219">
        <f>IF(N561="základní",J561,0)</f>
        <v>0</v>
      </c>
      <c r="BF561" s="219">
        <f>IF(N561="snížená",J561,0)</f>
        <v>0</v>
      </c>
      <c r="BG561" s="219">
        <f>IF(N561="zákl. přenesená",J561,0)</f>
        <v>0</v>
      </c>
      <c r="BH561" s="219">
        <f>IF(N561="sníž. přenesená",J561,0)</f>
        <v>0</v>
      </c>
      <c r="BI561" s="219">
        <f>IF(N561="nulová",J561,0)</f>
        <v>0</v>
      </c>
      <c r="BJ561" s="19" t="s">
        <v>80</v>
      </c>
      <c r="BK561" s="219">
        <f>ROUND(I561*H561,2)</f>
        <v>0</v>
      </c>
      <c r="BL561" s="19" t="s">
        <v>260</v>
      </c>
      <c r="BM561" s="218" t="s">
        <v>845</v>
      </c>
    </row>
    <row r="562" spans="1:47" s="2" customFormat="1" ht="12">
      <c r="A562" s="40"/>
      <c r="B562" s="41"/>
      <c r="C562" s="42"/>
      <c r="D562" s="220" t="s">
        <v>158</v>
      </c>
      <c r="E562" s="42"/>
      <c r="F562" s="221" t="s">
        <v>846</v>
      </c>
      <c r="G562" s="42"/>
      <c r="H562" s="42"/>
      <c r="I562" s="222"/>
      <c r="J562" s="42"/>
      <c r="K562" s="42"/>
      <c r="L562" s="46"/>
      <c r="M562" s="223"/>
      <c r="N562" s="224"/>
      <c r="O562" s="86"/>
      <c r="P562" s="86"/>
      <c r="Q562" s="86"/>
      <c r="R562" s="86"/>
      <c r="S562" s="86"/>
      <c r="T562" s="87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T562" s="19" t="s">
        <v>158</v>
      </c>
      <c r="AU562" s="19" t="s">
        <v>82</v>
      </c>
    </row>
    <row r="563" spans="1:65" s="2" customFormat="1" ht="24.15" customHeight="1">
      <c r="A563" s="40"/>
      <c r="B563" s="41"/>
      <c r="C563" s="207" t="s">
        <v>847</v>
      </c>
      <c r="D563" s="207" t="s">
        <v>152</v>
      </c>
      <c r="E563" s="208" t="s">
        <v>848</v>
      </c>
      <c r="F563" s="209" t="s">
        <v>849</v>
      </c>
      <c r="G563" s="210" t="s">
        <v>213</v>
      </c>
      <c r="H563" s="211">
        <v>0.046</v>
      </c>
      <c r="I563" s="212"/>
      <c r="J563" s="213">
        <f>ROUND(I563*H563,2)</f>
        <v>0</v>
      </c>
      <c r="K563" s="209" t="s">
        <v>155</v>
      </c>
      <c r="L563" s="46"/>
      <c r="M563" s="214" t="s">
        <v>19</v>
      </c>
      <c r="N563" s="215" t="s">
        <v>43</v>
      </c>
      <c r="O563" s="86"/>
      <c r="P563" s="216">
        <f>O563*H563</f>
        <v>0</v>
      </c>
      <c r="Q563" s="216">
        <v>0</v>
      </c>
      <c r="R563" s="216">
        <f>Q563*H563</f>
        <v>0</v>
      </c>
      <c r="S563" s="216">
        <v>0</v>
      </c>
      <c r="T563" s="217">
        <f>S563*H563</f>
        <v>0</v>
      </c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R563" s="218" t="s">
        <v>260</v>
      </c>
      <c r="AT563" s="218" t="s">
        <v>152</v>
      </c>
      <c r="AU563" s="218" t="s">
        <v>82</v>
      </c>
      <c r="AY563" s="19" t="s">
        <v>149</v>
      </c>
      <c r="BE563" s="219">
        <f>IF(N563="základní",J563,0)</f>
        <v>0</v>
      </c>
      <c r="BF563" s="219">
        <f>IF(N563="snížená",J563,0)</f>
        <v>0</v>
      </c>
      <c r="BG563" s="219">
        <f>IF(N563="zákl. přenesená",J563,0)</f>
        <v>0</v>
      </c>
      <c r="BH563" s="219">
        <f>IF(N563="sníž. přenesená",J563,0)</f>
        <v>0</v>
      </c>
      <c r="BI563" s="219">
        <f>IF(N563="nulová",J563,0)</f>
        <v>0</v>
      </c>
      <c r="BJ563" s="19" t="s">
        <v>80</v>
      </c>
      <c r="BK563" s="219">
        <f>ROUND(I563*H563,2)</f>
        <v>0</v>
      </c>
      <c r="BL563" s="19" t="s">
        <v>260</v>
      </c>
      <c r="BM563" s="218" t="s">
        <v>850</v>
      </c>
    </row>
    <row r="564" spans="1:47" s="2" customFormat="1" ht="12">
      <c r="A564" s="40"/>
      <c r="B564" s="41"/>
      <c r="C564" s="42"/>
      <c r="D564" s="220" t="s">
        <v>158</v>
      </c>
      <c r="E564" s="42"/>
      <c r="F564" s="221" t="s">
        <v>851</v>
      </c>
      <c r="G564" s="42"/>
      <c r="H564" s="42"/>
      <c r="I564" s="222"/>
      <c r="J564" s="42"/>
      <c r="K564" s="42"/>
      <c r="L564" s="46"/>
      <c r="M564" s="280"/>
      <c r="N564" s="281"/>
      <c r="O564" s="282"/>
      <c r="P564" s="282"/>
      <c r="Q564" s="282"/>
      <c r="R564" s="282"/>
      <c r="S564" s="282"/>
      <c r="T564" s="283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T564" s="19" t="s">
        <v>158</v>
      </c>
      <c r="AU564" s="19" t="s">
        <v>82</v>
      </c>
    </row>
    <row r="565" spans="1:31" s="2" customFormat="1" ht="6.95" customHeight="1">
      <c r="A565" s="40"/>
      <c r="B565" s="61"/>
      <c r="C565" s="62"/>
      <c r="D565" s="62"/>
      <c r="E565" s="62"/>
      <c r="F565" s="62"/>
      <c r="G565" s="62"/>
      <c r="H565" s="62"/>
      <c r="I565" s="62"/>
      <c r="J565" s="62"/>
      <c r="K565" s="62"/>
      <c r="L565" s="46"/>
      <c r="M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</row>
  </sheetData>
  <sheetProtection password="CC3D" sheet="1" objects="1" scenarios="1" formatColumns="0" formatRows="0" autoFilter="0"/>
  <autoFilter ref="C91:K564"/>
  <mergeCells count="9">
    <mergeCell ref="E7:H7"/>
    <mergeCell ref="E9:H9"/>
    <mergeCell ref="E18:H18"/>
    <mergeCell ref="E27:H27"/>
    <mergeCell ref="E48:H48"/>
    <mergeCell ref="E50:H50"/>
    <mergeCell ref="E82:H82"/>
    <mergeCell ref="E84:H84"/>
    <mergeCell ref="L2:V2"/>
  </mergeCells>
  <hyperlinks>
    <hyperlink ref="F96" r:id="rId1" display="https://podminky.urs.cz/item/CS_URS_2023_01/611325422"/>
    <hyperlink ref="F101" r:id="rId2" display="https://podminky.urs.cz/item/CS_URS_2023_01/612325422"/>
    <hyperlink ref="F120" r:id="rId3" display="https://podminky.urs.cz/item/CS_URS_2023_01/619995001"/>
    <hyperlink ref="F122" r:id="rId4" display="https://podminky.urs.cz/item/CS_URS_2023_01/631311115"/>
    <hyperlink ref="F125" r:id="rId5" display="https://podminky.urs.cz/item/CS_URS_2023_01/631319011"/>
    <hyperlink ref="F127" r:id="rId6" display="https://podminky.urs.cz/item/CS_URS_2023_01/631319171"/>
    <hyperlink ref="F129" r:id="rId7" display="https://podminky.urs.cz/item/CS_URS_2023_01/631319195"/>
    <hyperlink ref="F135" r:id="rId8" display="https://podminky.urs.cz/item/CS_URS_2023_01/631362021"/>
    <hyperlink ref="F139" r:id="rId9" display="https://podminky.urs.cz/item/CS_URS_2023_01/632451103"/>
    <hyperlink ref="F143" r:id="rId10" display="https://podminky.urs.cz/item/CS_URS_2023_01/632481213"/>
    <hyperlink ref="F146" r:id="rId11" display="https://podminky.urs.cz/item/CS_URS_2023_01/634112123"/>
    <hyperlink ref="F149" r:id="rId12" display="https://podminky.urs.cz/item/CS_URS_2023_01/642944121"/>
    <hyperlink ref="F161" r:id="rId13" display="https://podminky.urs.cz/item/CS_URS_2023_01/642944221"/>
    <hyperlink ref="F167" r:id="rId14" display="https://podminky.urs.cz/item/CS_URS_2023_01/949101111"/>
    <hyperlink ref="F172" r:id="rId15" display="https://podminky.urs.cz/item/CS_URS_2023_01/952901111"/>
    <hyperlink ref="F174" r:id="rId16" display="https://podminky.urs.cz/item/CS_URS_2023_01/965042131"/>
    <hyperlink ref="F179" r:id="rId17" display="https://podminky.urs.cz/item/CS_URS_2023_01/965042141"/>
    <hyperlink ref="F191" r:id="rId18" display="https://podminky.urs.cz/item/CS_URS_2023_01/965049111"/>
    <hyperlink ref="F194" r:id="rId19" display="https://podminky.urs.cz/item/CS_URS_2023_01/968062455"/>
    <hyperlink ref="F198" r:id="rId20" display="https://podminky.urs.cz/item/CS_URS_2023_01/968072455"/>
    <hyperlink ref="F204" r:id="rId21" display="https://podminky.urs.cz/item/CS_URS_2023_01/968072456"/>
    <hyperlink ref="F207" r:id="rId22" display="https://podminky.urs.cz/item/CS_URS_2023_01/971033631"/>
    <hyperlink ref="F210" r:id="rId23" display="https://podminky.urs.cz/item/CS_URS_2023_01/978011141"/>
    <hyperlink ref="F215" r:id="rId24" display="https://podminky.urs.cz/item/CS_URS_2023_01/978013141"/>
    <hyperlink ref="F237" r:id="rId25" display="https://podminky.urs.cz/item/CS_URS_2023_01/997013211"/>
    <hyperlink ref="F239" r:id="rId26" display="https://podminky.urs.cz/item/CS_URS_2023_01/997013501"/>
    <hyperlink ref="F241" r:id="rId27" display="https://podminky.urs.cz/item/CS_URS_2023_01/997013509"/>
    <hyperlink ref="F244" r:id="rId28" display="https://podminky.urs.cz/item/CS_URS_2023_01/997013631"/>
    <hyperlink ref="F247" r:id="rId29" display="https://podminky.urs.cz/item/CS_URS_2023_01/998018001"/>
    <hyperlink ref="F251" r:id="rId30" display="https://podminky.urs.cz/item/CS_URS_2023_01/766411811"/>
    <hyperlink ref="F262" r:id="rId31" display="https://podminky.urs.cz/item/CS_URS_2023_01/766416243"/>
    <hyperlink ref="F270" r:id="rId32" display="https://podminky.urs.cz/item/CS_URS_2023_01/766417211"/>
    <hyperlink ref="F277" r:id="rId33" display="https://podminky.urs.cz/item/CS_URS_2023_01/766431811"/>
    <hyperlink ref="F283" r:id="rId34" display="https://podminky.urs.cz/item/CS_URS_2023_01/766434343"/>
    <hyperlink ref="F292" r:id="rId35" display="https://podminky.urs.cz/item/CS_URS_2023_01/766437311"/>
    <hyperlink ref="F299" r:id="rId36" display="https://podminky.urs.cz/item/CS_URS_2023_01/766660001"/>
    <hyperlink ref="F316" r:id="rId37" display="https://podminky.urs.cz/item/CS_URS_2023_01/766660012"/>
    <hyperlink ref="F322" r:id="rId38" display="https://podminky.urs.cz/item/CS_URS_2023_01/766660728"/>
    <hyperlink ref="F325" r:id="rId39" display="https://podminky.urs.cz/item/CS_URS_2023_01/766660729"/>
    <hyperlink ref="F329" r:id="rId40" display="https://podminky.urs.cz/item/CS_URS_2023_01/998766101"/>
    <hyperlink ref="F331" r:id="rId41" display="https://podminky.urs.cz/item/CS_URS_2023_01/998766181"/>
    <hyperlink ref="F344" r:id="rId42" display="https://podminky.urs.cz/item/CS_URS_2023_01/998767101"/>
    <hyperlink ref="F346" r:id="rId43" display="https://podminky.urs.cz/item/CS_URS_2023_01/998767181"/>
    <hyperlink ref="F349" r:id="rId44" display="https://podminky.urs.cz/item/CS_URS_2023_01/771111011"/>
    <hyperlink ref="F351" r:id="rId45" display="https://podminky.urs.cz/item/CS_URS_2023_01/771121011"/>
    <hyperlink ref="F356" r:id="rId46" display="https://podminky.urs.cz/item/CS_URS_2023_01/771474113"/>
    <hyperlink ref="F365" r:id="rId47" display="https://podminky.urs.cz/item/CS_URS_2023_01/771573810"/>
    <hyperlink ref="F368" r:id="rId48" display="https://podminky.urs.cz/item/CS_URS_2023_01/771574266"/>
    <hyperlink ref="F373" r:id="rId49" display="https://podminky.urs.cz/item/CS_URS_2023_01/771577111"/>
    <hyperlink ref="F379" r:id="rId50" display="https://podminky.urs.cz/item/CS_URS_2023_01/771591112"/>
    <hyperlink ref="F391" r:id="rId51" display="https://podminky.urs.cz/item/CS_URS_2023_01/771591184"/>
    <hyperlink ref="F394" r:id="rId52" display="https://podminky.urs.cz/item/CS_URS_2023_01/771591241"/>
    <hyperlink ref="F406" r:id="rId53" display="https://podminky.urs.cz/item/CS_URS_2023_01/771591242"/>
    <hyperlink ref="F417" r:id="rId54" display="https://podminky.urs.cz/item/CS_URS_2023_01/771591264"/>
    <hyperlink ref="F429" r:id="rId55" display="https://podminky.urs.cz/item/CS_URS_2023_01/771592011"/>
    <hyperlink ref="F431" r:id="rId56" display="https://podminky.urs.cz/item/CS_URS_2023_01/998771101"/>
    <hyperlink ref="F433" r:id="rId57" display="https://podminky.urs.cz/item/CS_URS_2023_01/998771181"/>
    <hyperlink ref="F436" r:id="rId58" display="https://podminky.urs.cz/item/CS_URS_2023_01/781121011"/>
    <hyperlink ref="F448" r:id="rId59" display="https://podminky.urs.cz/item/CS_URS_2023_01/781131112"/>
    <hyperlink ref="F461" r:id="rId60" display="https://podminky.urs.cz/item/CS_URS_2023_01/781131232"/>
    <hyperlink ref="F464" r:id="rId61" display="https://podminky.urs.cz/item/CS_URS_2023_01/781151031"/>
    <hyperlink ref="F466" r:id="rId62" display="https://podminky.urs.cz/item/CS_URS_2023_01/781151041"/>
    <hyperlink ref="F469" r:id="rId63" display="https://podminky.urs.cz/item/CS_URS_2023_01/781473810"/>
    <hyperlink ref="F490" r:id="rId64" display="https://podminky.urs.cz/item/CS_URS_2023_01/781474154"/>
    <hyperlink ref="F504" r:id="rId65" display="https://podminky.urs.cz/item/CS_URS_2023_01/781494111"/>
    <hyperlink ref="F515" r:id="rId66" display="https://podminky.urs.cz/item/CS_URS_2023_01/781495115"/>
    <hyperlink ref="F518" r:id="rId67" display="https://podminky.urs.cz/item/CS_URS_2023_01/781495211"/>
    <hyperlink ref="F520" r:id="rId68" display="https://podminky.urs.cz/item/CS_URS_2023_01/998781101"/>
    <hyperlink ref="F522" r:id="rId69" display="https://podminky.urs.cz/item/CS_URS_2023_01/998781181"/>
    <hyperlink ref="F525" r:id="rId70" display="https://podminky.urs.cz/item/CS_URS_2023_01/783114101"/>
    <hyperlink ref="F533" r:id="rId71" display="https://podminky.urs.cz/item/CS_URS_2023_01/783118211"/>
    <hyperlink ref="F536" r:id="rId72" display="https://podminky.urs.cz/item/CS_URS_2023_01/784171101"/>
    <hyperlink ref="F543" r:id="rId73" display="https://podminky.urs.cz/item/CS_URS_2023_01/784171121"/>
    <hyperlink ref="F547" r:id="rId74" display="https://podminky.urs.cz/item/CS_URS_2023_01/784181101"/>
    <hyperlink ref="F552" r:id="rId75" display="https://podminky.urs.cz/item/CS_URS_2023_01/784211101"/>
    <hyperlink ref="F556" r:id="rId76" display="https://podminky.urs.cz/item/CS_URS_2023_01/786614001"/>
    <hyperlink ref="F562" r:id="rId77" display="https://podminky.urs.cz/item/CS_URS_2023_01/998786101"/>
    <hyperlink ref="F564" r:id="rId78" display="https://podminky.urs.cz/item/CS_URS_2023_01/99878618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85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82</v>
      </c>
    </row>
    <row r="4" spans="2:46" s="1" customFormat="1" ht="24.95" customHeight="1">
      <c r="B4" s="22"/>
      <c r="D4" s="133" t="s">
        <v>114</v>
      </c>
      <c r="L4" s="22"/>
      <c r="M4" s="13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5" t="s">
        <v>16</v>
      </c>
      <c r="L6" s="22"/>
    </row>
    <row r="7" spans="2:12" s="1" customFormat="1" ht="16.5" customHeight="1">
      <c r="B7" s="22"/>
      <c r="E7" s="136" t="str">
        <f>'Rekapitulace stavby'!K6</f>
        <v>Rekonstrukce kuchyně, ŠJ Brno</v>
      </c>
      <c r="F7" s="135"/>
      <c r="G7" s="135"/>
      <c r="H7" s="135"/>
      <c r="L7" s="22"/>
    </row>
    <row r="8" spans="1:31" s="2" customFormat="1" ht="12" customHeight="1">
      <c r="A8" s="40"/>
      <c r="B8" s="46"/>
      <c r="C8" s="40"/>
      <c r="D8" s="135" t="s">
        <v>115</v>
      </c>
      <c r="E8" s="40"/>
      <c r="F8" s="40"/>
      <c r="G8" s="40"/>
      <c r="H8" s="40"/>
      <c r="I8" s="40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8" t="s">
        <v>852</v>
      </c>
      <c r="F9" s="40"/>
      <c r="G9" s="40"/>
      <c r="H9" s="40"/>
      <c r="I9" s="40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5" t="s">
        <v>18</v>
      </c>
      <c r="E11" s="40"/>
      <c r="F11" s="139" t="s">
        <v>19</v>
      </c>
      <c r="G11" s="40"/>
      <c r="H11" s="40"/>
      <c r="I11" s="135" t="s">
        <v>20</v>
      </c>
      <c r="J11" s="139" t="s">
        <v>19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5" t="s">
        <v>21</v>
      </c>
      <c r="E12" s="40"/>
      <c r="F12" s="139" t="s">
        <v>22</v>
      </c>
      <c r="G12" s="40"/>
      <c r="H12" s="40"/>
      <c r="I12" s="135" t="s">
        <v>23</v>
      </c>
      <c r="J12" s="140" t="str">
        <f>'Rekapitulace stavby'!AN8</f>
        <v>26. 2. 2023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5" t="s">
        <v>25</v>
      </c>
      <c r="E14" s="40"/>
      <c r="F14" s="40"/>
      <c r="G14" s="40"/>
      <c r="H14" s="40"/>
      <c r="I14" s="135" t="s">
        <v>26</v>
      </c>
      <c r="J14" s="139" t="s">
        <v>19</v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9" t="s">
        <v>27</v>
      </c>
      <c r="F15" s="40"/>
      <c r="G15" s="40"/>
      <c r="H15" s="40"/>
      <c r="I15" s="135" t="s">
        <v>28</v>
      </c>
      <c r="J15" s="139" t="s">
        <v>19</v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5" t="s">
        <v>29</v>
      </c>
      <c r="E17" s="40"/>
      <c r="F17" s="40"/>
      <c r="G17" s="40"/>
      <c r="H17" s="40"/>
      <c r="I17" s="135" t="s">
        <v>26</v>
      </c>
      <c r="J17" s="35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9"/>
      <c r="G18" s="139"/>
      <c r="H18" s="139"/>
      <c r="I18" s="135" t="s">
        <v>28</v>
      </c>
      <c r="J18" s="35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5" t="s">
        <v>31</v>
      </c>
      <c r="E20" s="40"/>
      <c r="F20" s="40"/>
      <c r="G20" s="40"/>
      <c r="H20" s="40"/>
      <c r="I20" s="135" t="s">
        <v>26</v>
      </c>
      <c r="J20" s="139" t="s">
        <v>19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9" t="s">
        <v>32</v>
      </c>
      <c r="F21" s="40"/>
      <c r="G21" s="40"/>
      <c r="H21" s="40"/>
      <c r="I21" s="135" t="s">
        <v>28</v>
      </c>
      <c r="J21" s="139" t="s">
        <v>19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5" t="s">
        <v>34</v>
      </c>
      <c r="E23" s="40"/>
      <c r="F23" s="40"/>
      <c r="G23" s="40"/>
      <c r="H23" s="40"/>
      <c r="I23" s="135" t="s">
        <v>26</v>
      </c>
      <c r="J23" s="139" t="str">
        <f>IF('Rekapitulace stavby'!AN19="","",'Rekapitulace stavby'!AN19)</f>
        <v/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9" t="str">
        <f>IF('Rekapitulace stavby'!E20="","",'Rekapitulace stavby'!E20)</f>
        <v xml:space="preserve"> </v>
      </c>
      <c r="F24" s="40"/>
      <c r="G24" s="40"/>
      <c r="H24" s="40"/>
      <c r="I24" s="135" t="s">
        <v>28</v>
      </c>
      <c r="J24" s="139" t="str">
        <f>IF('Rekapitulace stavby'!AN20="","",'Rekapitulace stavby'!AN20)</f>
        <v/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5" t="s">
        <v>36</v>
      </c>
      <c r="E26" s="40"/>
      <c r="F26" s="40"/>
      <c r="G26" s="40"/>
      <c r="H26" s="40"/>
      <c r="I26" s="40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47.25" customHeight="1">
      <c r="A27" s="141"/>
      <c r="B27" s="142"/>
      <c r="C27" s="141"/>
      <c r="D27" s="141"/>
      <c r="E27" s="143" t="s">
        <v>37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5"/>
      <c r="E29" s="145"/>
      <c r="F29" s="145"/>
      <c r="G29" s="145"/>
      <c r="H29" s="145"/>
      <c r="I29" s="145"/>
      <c r="J29" s="145"/>
      <c r="K29" s="145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6" t="s">
        <v>38</v>
      </c>
      <c r="E30" s="40"/>
      <c r="F30" s="40"/>
      <c r="G30" s="40"/>
      <c r="H30" s="40"/>
      <c r="I30" s="40"/>
      <c r="J30" s="147">
        <f>ROUND(J87,2)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5"/>
      <c r="E31" s="145"/>
      <c r="F31" s="145"/>
      <c r="G31" s="145"/>
      <c r="H31" s="145"/>
      <c r="I31" s="145"/>
      <c r="J31" s="145"/>
      <c r="K31" s="145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8" t="s">
        <v>40</v>
      </c>
      <c r="G32" s="40"/>
      <c r="H32" s="40"/>
      <c r="I32" s="148" t="s">
        <v>39</v>
      </c>
      <c r="J32" s="148" t="s">
        <v>41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9" t="s">
        <v>42</v>
      </c>
      <c r="E33" s="135" t="s">
        <v>43</v>
      </c>
      <c r="F33" s="150">
        <f>ROUND((SUM(BE87:BE213)),2)</f>
        <v>0</v>
      </c>
      <c r="G33" s="40"/>
      <c r="H33" s="40"/>
      <c r="I33" s="151">
        <v>0.21</v>
      </c>
      <c r="J33" s="150">
        <f>ROUND(((SUM(BE87:BE213))*I33),2)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5" t="s">
        <v>44</v>
      </c>
      <c r="F34" s="150">
        <f>ROUND((SUM(BF87:BF213)),2)</f>
        <v>0</v>
      </c>
      <c r="G34" s="40"/>
      <c r="H34" s="40"/>
      <c r="I34" s="151">
        <v>0.15</v>
      </c>
      <c r="J34" s="150">
        <f>ROUND(((SUM(BF87:BF213))*I34),2)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5" t="s">
        <v>45</v>
      </c>
      <c r="F35" s="150">
        <f>ROUND((SUM(BG87:BG213)),2)</f>
        <v>0</v>
      </c>
      <c r="G35" s="40"/>
      <c r="H35" s="40"/>
      <c r="I35" s="151">
        <v>0.21</v>
      </c>
      <c r="J35" s="150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5" t="s">
        <v>46</v>
      </c>
      <c r="F36" s="150">
        <f>ROUND((SUM(BH87:BH213)),2)</f>
        <v>0</v>
      </c>
      <c r="G36" s="40"/>
      <c r="H36" s="40"/>
      <c r="I36" s="151">
        <v>0.15</v>
      </c>
      <c r="J36" s="150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5" t="s">
        <v>47</v>
      </c>
      <c r="F37" s="150">
        <f>ROUND((SUM(BI87:BI213)),2)</f>
        <v>0</v>
      </c>
      <c r="G37" s="40"/>
      <c r="H37" s="40"/>
      <c r="I37" s="151">
        <v>0</v>
      </c>
      <c r="J37" s="150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2"/>
      <c r="D39" s="153" t="s">
        <v>48</v>
      </c>
      <c r="E39" s="154"/>
      <c r="F39" s="154"/>
      <c r="G39" s="155" t="s">
        <v>49</v>
      </c>
      <c r="H39" s="156" t="s">
        <v>50</v>
      </c>
      <c r="I39" s="154"/>
      <c r="J39" s="157">
        <f>SUM(J30:J37)</f>
        <v>0</v>
      </c>
      <c r="K39" s="158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117</v>
      </c>
      <c r="D45" s="42"/>
      <c r="E45" s="42"/>
      <c r="F45" s="42"/>
      <c r="G45" s="42"/>
      <c r="H45" s="42"/>
      <c r="I45" s="42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3" t="str">
        <f>E7</f>
        <v>Rekonstrukce kuchyně, ŠJ Brno</v>
      </c>
      <c r="F48" s="34"/>
      <c r="G48" s="34"/>
      <c r="H48" s="34"/>
      <c r="I48" s="42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115</v>
      </c>
      <c r="D49" s="42"/>
      <c r="E49" s="42"/>
      <c r="F49" s="42"/>
      <c r="G49" s="42"/>
      <c r="H49" s="42"/>
      <c r="I49" s="42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02 - Gastro vybavení</v>
      </c>
      <c r="F50" s="42"/>
      <c r="G50" s="42"/>
      <c r="H50" s="42"/>
      <c r="I50" s="42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Úvoz 55</v>
      </c>
      <c r="G52" s="42"/>
      <c r="H52" s="42"/>
      <c r="I52" s="34" t="s">
        <v>23</v>
      </c>
      <c r="J52" s="74" t="str">
        <f>IF(J12="","",J12)</f>
        <v>26. 2. 2023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Staturní město Brno, MČ Brno - Střed</v>
      </c>
      <c r="G54" s="42"/>
      <c r="H54" s="42"/>
      <c r="I54" s="34" t="s">
        <v>31</v>
      </c>
      <c r="J54" s="38" t="str">
        <f>E21</f>
        <v xml:space="preserve">MP technik 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 xml:space="preserve"> 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4" t="s">
        <v>118</v>
      </c>
      <c r="D57" s="165"/>
      <c r="E57" s="165"/>
      <c r="F57" s="165"/>
      <c r="G57" s="165"/>
      <c r="H57" s="165"/>
      <c r="I57" s="165"/>
      <c r="J57" s="166" t="s">
        <v>119</v>
      </c>
      <c r="K57" s="165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7" t="s">
        <v>70</v>
      </c>
      <c r="D59" s="42"/>
      <c r="E59" s="42"/>
      <c r="F59" s="42"/>
      <c r="G59" s="42"/>
      <c r="H59" s="42"/>
      <c r="I59" s="42"/>
      <c r="J59" s="104">
        <f>J87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120</v>
      </c>
    </row>
    <row r="60" spans="1:31" s="9" customFormat="1" ht="24.95" customHeight="1">
      <c r="A60" s="9"/>
      <c r="B60" s="168"/>
      <c r="C60" s="169"/>
      <c r="D60" s="170" t="s">
        <v>853</v>
      </c>
      <c r="E60" s="171"/>
      <c r="F60" s="171"/>
      <c r="G60" s="171"/>
      <c r="H60" s="171"/>
      <c r="I60" s="171"/>
      <c r="J60" s="172">
        <f>J88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8"/>
      <c r="C61" s="169"/>
      <c r="D61" s="170" t="s">
        <v>854</v>
      </c>
      <c r="E61" s="171"/>
      <c r="F61" s="171"/>
      <c r="G61" s="171"/>
      <c r="H61" s="171"/>
      <c r="I61" s="171"/>
      <c r="J61" s="172">
        <f>J105</f>
        <v>0</v>
      </c>
      <c r="K61" s="169"/>
      <c r="L61" s="173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68"/>
      <c r="C62" s="169"/>
      <c r="D62" s="170" t="s">
        <v>855</v>
      </c>
      <c r="E62" s="171"/>
      <c r="F62" s="171"/>
      <c r="G62" s="171"/>
      <c r="H62" s="171"/>
      <c r="I62" s="171"/>
      <c r="J62" s="172">
        <f>J122</f>
        <v>0</v>
      </c>
      <c r="K62" s="169"/>
      <c r="L62" s="173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68"/>
      <c r="C63" s="169"/>
      <c r="D63" s="170" t="s">
        <v>856</v>
      </c>
      <c r="E63" s="171"/>
      <c r="F63" s="171"/>
      <c r="G63" s="171"/>
      <c r="H63" s="171"/>
      <c r="I63" s="171"/>
      <c r="J63" s="172">
        <f>J129</f>
        <v>0</v>
      </c>
      <c r="K63" s="169"/>
      <c r="L63" s="173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68"/>
      <c r="C64" s="169"/>
      <c r="D64" s="170" t="s">
        <v>857</v>
      </c>
      <c r="E64" s="171"/>
      <c r="F64" s="171"/>
      <c r="G64" s="171"/>
      <c r="H64" s="171"/>
      <c r="I64" s="171"/>
      <c r="J64" s="172">
        <f>J186</f>
        <v>0</v>
      </c>
      <c r="K64" s="169"/>
      <c r="L64" s="17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68"/>
      <c r="C65" s="169"/>
      <c r="D65" s="170" t="s">
        <v>858</v>
      </c>
      <c r="E65" s="171"/>
      <c r="F65" s="171"/>
      <c r="G65" s="171"/>
      <c r="H65" s="171"/>
      <c r="I65" s="171"/>
      <c r="J65" s="172">
        <f>J191</f>
        <v>0</v>
      </c>
      <c r="K65" s="169"/>
      <c r="L65" s="173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68"/>
      <c r="C66" s="169"/>
      <c r="D66" s="170" t="s">
        <v>859</v>
      </c>
      <c r="E66" s="171"/>
      <c r="F66" s="171"/>
      <c r="G66" s="171"/>
      <c r="H66" s="171"/>
      <c r="I66" s="171"/>
      <c r="J66" s="172">
        <f>J206</f>
        <v>0</v>
      </c>
      <c r="K66" s="169"/>
      <c r="L66" s="173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68"/>
      <c r="C67" s="169"/>
      <c r="D67" s="170" t="s">
        <v>860</v>
      </c>
      <c r="E67" s="171"/>
      <c r="F67" s="171"/>
      <c r="G67" s="171"/>
      <c r="H67" s="171"/>
      <c r="I67" s="171"/>
      <c r="J67" s="172">
        <f>J211</f>
        <v>0</v>
      </c>
      <c r="K67" s="169"/>
      <c r="L67" s="173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2" customFormat="1" ht="21.8" customHeight="1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137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7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3" spans="1:31" s="2" customFormat="1" ht="6.95" customHeight="1">
      <c r="A73" s="40"/>
      <c r="B73" s="63"/>
      <c r="C73" s="64"/>
      <c r="D73" s="64"/>
      <c r="E73" s="64"/>
      <c r="F73" s="64"/>
      <c r="G73" s="64"/>
      <c r="H73" s="64"/>
      <c r="I73" s="64"/>
      <c r="J73" s="64"/>
      <c r="K73" s="64"/>
      <c r="L73" s="13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24.95" customHeight="1">
      <c r="A74" s="40"/>
      <c r="B74" s="41"/>
      <c r="C74" s="25" t="s">
        <v>134</v>
      </c>
      <c r="D74" s="42"/>
      <c r="E74" s="42"/>
      <c r="F74" s="42"/>
      <c r="G74" s="42"/>
      <c r="H74" s="42"/>
      <c r="I74" s="42"/>
      <c r="J74" s="42"/>
      <c r="K74" s="42"/>
      <c r="L74" s="13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16</v>
      </c>
      <c r="D76" s="42"/>
      <c r="E76" s="42"/>
      <c r="F76" s="42"/>
      <c r="G76" s="42"/>
      <c r="H76" s="42"/>
      <c r="I76" s="42"/>
      <c r="J76" s="42"/>
      <c r="K76" s="42"/>
      <c r="L76" s="13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163" t="str">
        <f>E7</f>
        <v>Rekonstrukce kuchyně, ŠJ Brno</v>
      </c>
      <c r="F77" s="34"/>
      <c r="G77" s="34"/>
      <c r="H77" s="34"/>
      <c r="I77" s="42"/>
      <c r="J77" s="42"/>
      <c r="K77" s="42"/>
      <c r="L77" s="13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115</v>
      </c>
      <c r="D78" s="42"/>
      <c r="E78" s="42"/>
      <c r="F78" s="42"/>
      <c r="G78" s="42"/>
      <c r="H78" s="42"/>
      <c r="I78" s="42"/>
      <c r="J78" s="42"/>
      <c r="K78" s="42"/>
      <c r="L78" s="13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71" t="str">
        <f>E9</f>
        <v>02 - Gastro vybavení</v>
      </c>
      <c r="F79" s="42"/>
      <c r="G79" s="42"/>
      <c r="H79" s="42"/>
      <c r="I79" s="42"/>
      <c r="J79" s="42"/>
      <c r="K79" s="42"/>
      <c r="L79" s="13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21</v>
      </c>
      <c r="D81" s="42"/>
      <c r="E81" s="42"/>
      <c r="F81" s="29" t="str">
        <f>F12</f>
        <v>Úvoz 55</v>
      </c>
      <c r="G81" s="42"/>
      <c r="H81" s="42"/>
      <c r="I81" s="34" t="s">
        <v>23</v>
      </c>
      <c r="J81" s="74" t="str">
        <f>IF(J12="","",J12)</f>
        <v>26. 2. 2023</v>
      </c>
      <c r="K81" s="42"/>
      <c r="L81" s="13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4" t="s">
        <v>25</v>
      </c>
      <c r="D83" s="42"/>
      <c r="E83" s="42"/>
      <c r="F83" s="29" t="str">
        <f>E15</f>
        <v>Staturní město Brno, MČ Brno - Střed</v>
      </c>
      <c r="G83" s="42"/>
      <c r="H83" s="42"/>
      <c r="I83" s="34" t="s">
        <v>31</v>
      </c>
      <c r="J83" s="38" t="str">
        <f>E21</f>
        <v xml:space="preserve">MP technik </v>
      </c>
      <c r="K83" s="42"/>
      <c r="L83" s="13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5.15" customHeight="1">
      <c r="A84" s="40"/>
      <c r="B84" s="41"/>
      <c r="C84" s="34" t="s">
        <v>29</v>
      </c>
      <c r="D84" s="42"/>
      <c r="E84" s="42"/>
      <c r="F84" s="29" t="str">
        <f>IF(E18="","",E18)</f>
        <v>Vyplň údaj</v>
      </c>
      <c r="G84" s="42"/>
      <c r="H84" s="42"/>
      <c r="I84" s="34" t="s">
        <v>34</v>
      </c>
      <c r="J84" s="38" t="str">
        <f>E24</f>
        <v xml:space="preserve"> </v>
      </c>
      <c r="K84" s="42"/>
      <c r="L84" s="13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3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80"/>
      <c r="B86" s="181"/>
      <c r="C86" s="182" t="s">
        <v>135</v>
      </c>
      <c r="D86" s="183" t="s">
        <v>57</v>
      </c>
      <c r="E86" s="183" t="s">
        <v>53</v>
      </c>
      <c r="F86" s="183" t="s">
        <v>54</v>
      </c>
      <c r="G86" s="183" t="s">
        <v>136</v>
      </c>
      <c r="H86" s="183" t="s">
        <v>137</v>
      </c>
      <c r="I86" s="183" t="s">
        <v>138</v>
      </c>
      <c r="J86" s="183" t="s">
        <v>119</v>
      </c>
      <c r="K86" s="184" t="s">
        <v>139</v>
      </c>
      <c r="L86" s="185"/>
      <c r="M86" s="94" t="s">
        <v>19</v>
      </c>
      <c r="N86" s="95" t="s">
        <v>42</v>
      </c>
      <c r="O86" s="95" t="s">
        <v>140</v>
      </c>
      <c r="P86" s="95" t="s">
        <v>141</v>
      </c>
      <c r="Q86" s="95" t="s">
        <v>142</v>
      </c>
      <c r="R86" s="95" t="s">
        <v>143</v>
      </c>
      <c r="S86" s="95" t="s">
        <v>144</v>
      </c>
      <c r="T86" s="96" t="s">
        <v>145</v>
      </c>
      <c r="U86" s="180"/>
      <c r="V86" s="180"/>
      <c r="W86" s="180"/>
      <c r="X86" s="180"/>
      <c r="Y86" s="180"/>
      <c r="Z86" s="180"/>
      <c r="AA86" s="180"/>
      <c r="AB86" s="180"/>
      <c r="AC86" s="180"/>
      <c r="AD86" s="180"/>
      <c r="AE86" s="180"/>
    </row>
    <row r="87" spans="1:63" s="2" customFormat="1" ht="22.8" customHeight="1">
      <c r="A87" s="40"/>
      <c r="B87" s="41"/>
      <c r="C87" s="101" t="s">
        <v>146</v>
      </c>
      <c r="D87" s="42"/>
      <c r="E87" s="42"/>
      <c r="F87" s="42"/>
      <c r="G87" s="42"/>
      <c r="H87" s="42"/>
      <c r="I87" s="42"/>
      <c r="J87" s="186">
        <f>BK87</f>
        <v>0</v>
      </c>
      <c r="K87" s="42"/>
      <c r="L87" s="46"/>
      <c r="M87" s="97"/>
      <c r="N87" s="187"/>
      <c r="O87" s="98"/>
      <c r="P87" s="188">
        <f>P88+P105+P122+P129+P186+P191+P206+P211</f>
        <v>0</v>
      </c>
      <c r="Q87" s="98"/>
      <c r="R87" s="188">
        <f>R88+R105+R122+R129+R186+R191+R206+R211</f>
        <v>0</v>
      </c>
      <c r="S87" s="98"/>
      <c r="T87" s="189">
        <f>T88+T105+T122+T129+T186+T191+T206+T211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71</v>
      </c>
      <c r="AU87" s="19" t="s">
        <v>120</v>
      </c>
      <c r="BK87" s="190">
        <f>BK88+BK105+BK122+BK129+BK186+BK191+BK206+BK211</f>
        <v>0</v>
      </c>
    </row>
    <row r="88" spans="1:63" s="12" customFormat="1" ht="25.9" customHeight="1">
      <c r="A88" s="12"/>
      <c r="B88" s="191"/>
      <c r="C88" s="192"/>
      <c r="D88" s="193" t="s">
        <v>71</v>
      </c>
      <c r="E88" s="194" t="s">
        <v>861</v>
      </c>
      <c r="F88" s="194" t="s">
        <v>862</v>
      </c>
      <c r="G88" s="192"/>
      <c r="H88" s="192"/>
      <c r="I88" s="195"/>
      <c r="J88" s="196">
        <f>BK88</f>
        <v>0</v>
      </c>
      <c r="K88" s="192"/>
      <c r="L88" s="197"/>
      <c r="M88" s="198"/>
      <c r="N88" s="199"/>
      <c r="O88" s="199"/>
      <c r="P88" s="200">
        <f>SUM(P89:P104)</f>
        <v>0</v>
      </c>
      <c r="Q88" s="199"/>
      <c r="R88" s="200">
        <f>SUM(R89:R104)</f>
        <v>0</v>
      </c>
      <c r="S88" s="199"/>
      <c r="T88" s="201">
        <f>SUM(T89:T104)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2" t="s">
        <v>80</v>
      </c>
      <c r="AT88" s="203" t="s">
        <v>71</v>
      </c>
      <c r="AU88" s="203" t="s">
        <v>72</v>
      </c>
      <c r="AY88" s="202" t="s">
        <v>149</v>
      </c>
      <c r="BK88" s="204">
        <f>SUM(BK89:BK104)</f>
        <v>0</v>
      </c>
    </row>
    <row r="89" spans="1:65" s="2" customFormat="1" ht="16.5" customHeight="1">
      <c r="A89" s="40"/>
      <c r="B89" s="41"/>
      <c r="C89" s="207" t="s">
        <v>80</v>
      </c>
      <c r="D89" s="207" t="s">
        <v>152</v>
      </c>
      <c r="E89" s="208" t="s">
        <v>863</v>
      </c>
      <c r="F89" s="209" t="s">
        <v>864</v>
      </c>
      <c r="G89" s="210" t="s">
        <v>239</v>
      </c>
      <c r="H89" s="211">
        <v>2</v>
      </c>
      <c r="I89" s="212"/>
      <c r="J89" s="213">
        <f>ROUND(I89*H89,2)</f>
        <v>0</v>
      </c>
      <c r="K89" s="209" t="s">
        <v>19</v>
      </c>
      <c r="L89" s="46"/>
      <c r="M89" s="214" t="s">
        <v>19</v>
      </c>
      <c r="N89" s="215" t="s">
        <v>43</v>
      </c>
      <c r="O89" s="86"/>
      <c r="P89" s="216">
        <f>O89*H89</f>
        <v>0</v>
      </c>
      <c r="Q89" s="216">
        <v>0</v>
      </c>
      <c r="R89" s="216">
        <f>Q89*H89</f>
        <v>0</v>
      </c>
      <c r="S89" s="216">
        <v>0</v>
      </c>
      <c r="T89" s="217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8" t="s">
        <v>156</v>
      </c>
      <c r="AT89" s="218" t="s">
        <v>152</v>
      </c>
      <c r="AU89" s="218" t="s">
        <v>80</v>
      </c>
      <c r="AY89" s="19" t="s">
        <v>149</v>
      </c>
      <c r="BE89" s="219">
        <f>IF(N89="základní",J89,0)</f>
        <v>0</v>
      </c>
      <c r="BF89" s="219">
        <f>IF(N89="snížená",J89,0)</f>
        <v>0</v>
      </c>
      <c r="BG89" s="219">
        <f>IF(N89="zákl. přenesená",J89,0)</f>
        <v>0</v>
      </c>
      <c r="BH89" s="219">
        <f>IF(N89="sníž. přenesená",J89,0)</f>
        <v>0</v>
      </c>
      <c r="BI89" s="219">
        <f>IF(N89="nulová",J89,0)</f>
        <v>0</v>
      </c>
      <c r="BJ89" s="19" t="s">
        <v>80</v>
      </c>
      <c r="BK89" s="219">
        <f>ROUND(I89*H89,2)</f>
        <v>0</v>
      </c>
      <c r="BL89" s="19" t="s">
        <v>156</v>
      </c>
      <c r="BM89" s="218" t="s">
        <v>82</v>
      </c>
    </row>
    <row r="90" spans="1:47" s="2" customFormat="1" ht="12">
      <c r="A90" s="40"/>
      <c r="B90" s="41"/>
      <c r="C90" s="42"/>
      <c r="D90" s="227" t="s">
        <v>223</v>
      </c>
      <c r="E90" s="42"/>
      <c r="F90" s="269" t="s">
        <v>865</v>
      </c>
      <c r="G90" s="42"/>
      <c r="H90" s="42"/>
      <c r="I90" s="222"/>
      <c r="J90" s="42"/>
      <c r="K90" s="42"/>
      <c r="L90" s="46"/>
      <c r="M90" s="223"/>
      <c r="N90" s="224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223</v>
      </c>
      <c r="AU90" s="19" t="s">
        <v>80</v>
      </c>
    </row>
    <row r="91" spans="1:65" s="2" customFormat="1" ht="16.5" customHeight="1">
      <c r="A91" s="40"/>
      <c r="B91" s="41"/>
      <c r="C91" s="207" t="s">
        <v>82</v>
      </c>
      <c r="D91" s="207" t="s">
        <v>152</v>
      </c>
      <c r="E91" s="208" t="s">
        <v>866</v>
      </c>
      <c r="F91" s="209" t="s">
        <v>864</v>
      </c>
      <c r="G91" s="210" t="s">
        <v>239</v>
      </c>
      <c r="H91" s="211">
        <v>4</v>
      </c>
      <c r="I91" s="212"/>
      <c r="J91" s="213">
        <f>ROUND(I91*H91,2)</f>
        <v>0</v>
      </c>
      <c r="K91" s="209" t="s">
        <v>19</v>
      </c>
      <c r="L91" s="46"/>
      <c r="M91" s="214" t="s">
        <v>19</v>
      </c>
      <c r="N91" s="215" t="s">
        <v>43</v>
      </c>
      <c r="O91" s="86"/>
      <c r="P91" s="216">
        <f>O91*H91</f>
        <v>0</v>
      </c>
      <c r="Q91" s="216">
        <v>0</v>
      </c>
      <c r="R91" s="216">
        <f>Q91*H91</f>
        <v>0</v>
      </c>
      <c r="S91" s="216">
        <v>0</v>
      </c>
      <c r="T91" s="217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8" t="s">
        <v>156</v>
      </c>
      <c r="AT91" s="218" t="s">
        <v>152</v>
      </c>
      <c r="AU91" s="218" t="s">
        <v>80</v>
      </c>
      <c r="AY91" s="19" t="s">
        <v>149</v>
      </c>
      <c r="BE91" s="219">
        <f>IF(N91="základní",J91,0)</f>
        <v>0</v>
      </c>
      <c r="BF91" s="219">
        <f>IF(N91="snížená",J91,0)</f>
        <v>0</v>
      </c>
      <c r="BG91" s="219">
        <f>IF(N91="zákl. přenesená",J91,0)</f>
        <v>0</v>
      </c>
      <c r="BH91" s="219">
        <f>IF(N91="sníž. přenesená",J91,0)</f>
        <v>0</v>
      </c>
      <c r="BI91" s="219">
        <f>IF(N91="nulová",J91,0)</f>
        <v>0</v>
      </c>
      <c r="BJ91" s="19" t="s">
        <v>80</v>
      </c>
      <c r="BK91" s="219">
        <f>ROUND(I91*H91,2)</f>
        <v>0</v>
      </c>
      <c r="BL91" s="19" t="s">
        <v>156</v>
      </c>
      <c r="BM91" s="218" t="s">
        <v>156</v>
      </c>
    </row>
    <row r="92" spans="1:47" s="2" customFormat="1" ht="12">
      <c r="A92" s="40"/>
      <c r="B92" s="41"/>
      <c r="C92" s="42"/>
      <c r="D92" s="227" t="s">
        <v>223</v>
      </c>
      <c r="E92" s="42"/>
      <c r="F92" s="269" t="s">
        <v>867</v>
      </c>
      <c r="G92" s="42"/>
      <c r="H92" s="42"/>
      <c r="I92" s="222"/>
      <c r="J92" s="42"/>
      <c r="K92" s="42"/>
      <c r="L92" s="46"/>
      <c r="M92" s="223"/>
      <c r="N92" s="224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223</v>
      </c>
      <c r="AU92" s="19" t="s">
        <v>80</v>
      </c>
    </row>
    <row r="93" spans="1:65" s="2" customFormat="1" ht="16.5" customHeight="1">
      <c r="A93" s="40"/>
      <c r="B93" s="41"/>
      <c r="C93" s="207" t="s">
        <v>111</v>
      </c>
      <c r="D93" s="207" t="s">
        <v>152</v>
      </c>
      <c r="E93" s="208" t="s">
        <v>868</v>
      </c>
      <c r="F93" s="209" t="s">
        <v>869</v>
      </c>
      <c r="G93" s="210" t="s">
        <v>239</v>
      </c>
      <c r="H93" s="211">
        <v>2</v>
      </c>
      <c r="I93" s="212"/>
      <c r="J93" s="213">
        <f>ROUND(I93*H93,2)</f>
        <v>0</v>
      </c>
      <c r="K93" s="209" t="s">
        <v>19</v>
      </c>
      <c r="L93" s="46"/>
      <c r="M93" s="214" t="s">
        <v>19</v>
      </c>
      <c r="N93" s="215" t="s">
        <v>43</v>
      </c>
      <c r="O93" s="86"/>
      <c r="P93" s="216">
        <f>O93*H93</f>
        <v>0</v>
      </c>
      <c r="Q93" s="216">
        <v>0</v>
      </c>
      <c r="R93" s="216">
        <f>Q93*H93</f>
        <v>0</v>
      </c>
      <c r="S93" s="216">
        <v>0</v>
      </c>
      <c r="T93" s="217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8" t="s">
        <v>156</v>
      </c>
      <c r="AT93" s="218" t="s">
        <v>152</v>
      </c>
      <c r="AU93" s="218" t="s">
        <v>80</v>
      </c>
      <c r="AY93" s="19" t="s">
        <v>149</v>
      </c>
      <c r="BE93" s="219">
        <f>IF(N93="základní",J93,0)</f>
        <v>0</v>
      </c>
      <c r="BF93" s="219">
        <f>IF(N93="snížená",J93,0)</f>
        <v>0</v>
      </c>
      <c r="BG93" s="219">
        <f>IF(N93="zákl. přenesená",J93,0)</f>
        <v>0</v>
      </c>
      <c r="BH93" s="219">
        <f>IF(N93="sníž. přenesená",J93,0)</f>
        <v>0</v>
      </c>
      <c r="BI93" s="219">
        <f>IF(N93="nulová",J93,0)</f>
        <v>0</v>
      </c>
      <c r="BJ93" s="19" t="s">
        <v>80</v>
      </c>
      <c r="BK93" s="219">
        <f>ROUND(I93*H93,2)</f>
        <v>0</v>
      </c>
      <c r="BL93" s="19" t="s">
        <v>156</v>
      </c>
      <c r="BM93" s="218" t="s">
        <v>150</v>
      </c>
    </row>
    <row r="94" spans="1:47" s="2" customFormat="1" ht="12">
      <c r="A94" s="40"/>
      <c r="B94" s="41"/>
      <c r="C94" s="42"/>
      <c r="D94" s="227" t="s">
        <v>223</v>
      </c>
      <c r="E94" s="42"/>
      <c r="F94" s="269" t="s">
        <v>870</v>
      </c>
      <c r="G94" s="42"/>
      <c r="H94" s="42"/>
      <c r="I94" s="222"/>
      <c r="J94" s="42"/>
      <c r="K94" s="42"/>
      <c r="L94" s="46"/>
      <c r="M94" s="223"/>
      <c r="N94" s="224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223</v>
      </c>
      <c r="AU94" s="19" t="s">
        <v>80</v>
      </c>
    </row>
    <row r="95" spans="1:65" s="2" customFormat="1" ht="16.5" customHeight="1">
      <c r="A95" s="40"/>
      <c r="B95" s="41"/>
      <c r="C95" s="207" t="s">
        <v>156</v>
      </c>
      <c r="D95" s="207" t="s">
        <v>152</v>
      </c>
      <c r="E95" s="208" t="s">
        <v>871</v>
      </c>
      <c r="F95" s="209" t="s">
        <v>872</v>
      </c>
      <c r="G95" s="210" t="s">
        <v>239</v>
      </c>
      <c r="H95" s="211">
        <v>1</v>
      </c>
      <c r="I95" s="212"/>
      <c r="J95" s="213">
        <f>ROUND(I95*H95,2)</f>
        <v>0</v>
      </c>
      <c r="K95" s="209" t="s">
        <v>19</v>
      </c>
      <c r="L95" s="46"/>
      <c r="M95" s="214" t="s">
        <v>19</v>
      </c>
      <c r="N95" s="215" t="s">
        <v>43</v>
      </c>
      <c r="O95" s="86"/>
      <c r="P95" s="216">
        <f>O95*H95</f>
        <v>0</v>
      </c>
      <c r="Q95" s="216">
        <v>0</v>
      </c>
      <c r="R95" s="216">
        <f>Q95*H95</f>
        <v>0</v>
      </c>
      <c r="S95" s="216">
        <v>0</v>
      </c>
      <c r="T95" s="217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8" t="s">
        <v>156</v>
      </c>
      <c r="AT95" s="218" t="s">
        <v>152</v>
      </c>
      <c r="AU95" s="218" t="s">
        <v>80</v>
      </c>
      <c r="AY95" s="19" t="s">
        <v>149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9" t="s">
        <v>80</v>
      </c>
      <c r="BK95" s="219">
        <f>ROUND(I95*H95,2)</f>
        <v>0</v>
      </c>
      <c r="BL95" s="19" t="s">
        <v>156</v>
      </c>
      <c r="BM95" s="218" t="s">
        <v>210</v>
      </c>
    </row>
    <row r="96" spans="1:47" s="2" customFormat="1" ht="12">
      <c r="A96" s="40"/>
      <c r="B96" s="41"/>
      <c r="C96" s="42"/>
      <c r="D96" s="227" t="s">
        <v>223</v>
      </c>
      <c r="E96" s="42"/>
      <c r="F96" s="269" t="s">
        <v>873</v>
      </c>
      <c r="G96" s="42"/>
      <c r="H96" s="42"/>
      <c r="I96" s="222"/>
      <c r="J96" s="42"/>
      <c r="K96" s="42"/>
      <c r="L96" s="46"/>
      <c r="M96" s="223"/>
      <c r="N96" s="224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223</v>
      </c>
      <c r="AU96" s="19" t="s">
        <v>80</v>
      </c>
    </row>
    <row r="97" spans="1:65" s="2" customFormat="1" ht="16.5" customHeight="1">
      <c r="A97" s="40"/>
      <c r="B97" s="41"/>
      <c r="C97" s="207" t="s">
        <v>193</v>
      </c>
      <c r="D97" s="207" t="s">
        <v>152</v>
      </c>
      <c r="E97" s="208" t="s">
        <v>874</v>
      </c>
      <c r="F97" s="209" t="s">
        <v>875</v>
      </c>
      <c r="G97" s="210" t="s">
        <v>239</v>
      </c>
      <c r="H97" s="211">
        <v>1</v>
      </c>
      <c r="I97" s="212"/>
      <c r="J97" s="213">
        <f>ROUND(I97*H97,2)</f>
        <v>0</v>
      </c>
      <c r="K97" s="209" t="s">
        <v>19</v>
      </c>
      <c r="L97" s="46"/>
      <c r="M97" s="214" t="s">
        <v>19</v>
      </c>
      <c r="N97" s="215" t="s">
        <v>43</v>
      </c>
      <c r="O97" s="86"/>
      <c r="P97" s="216">
        <f>O97*H97</f>
        <v>0</v>
      </c>
      <c r="Q97" s="216">
        <v>0</v>
      </c>
      <c r="R97" s="216">
        <f>Q97*H97</f>
        <v>0</v>
      </c>
      <c r="S97" s="216">
        <v>0</v>
      </c>
      <c r="T97" s="217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8" t="s">
        <v>156</v>
      </c>
      <c r="AT97" s="218" t="s">
        <v>152</v>
      </c>
      <c r="AU97" s="218" t="s">
        <v>80</v>
      </c>
      <c r="AY97" s="19" t="s">
        <v>149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9" t="s">
        <v>80</v>
      </c>
      <c r="BK97" s="219">
        <f>ROUND(I97*H97,2)</f>
        <v>0</v>
      </c>
      <c r="BL97" s="19" t="s">
        <v>156</v>
      </c>
      <c r="BM97" s="218" t="s">
        <v>225</v>
      </c>
    </row>
    <row r="98" spans="1:47" s="2" customFormat="1" ht="12">
      <c r="A98" s="40"/>
      <c r="B98" s="41"/>
      <c r="C98" s="42"/>
      <c r="D98" s="227" t="s">
        <v>223</v>
      </c>
      <c r="E98" s="42"/>
      <c r="F98" s="269" t="s">
        <v>873</v>
      </c>
      <c r="G98" s="42"/>
      <c r="H98" s="42"/>
      <c r="I98" s="222"/>
      <c r="J98" s="42"/>
      <c r="K98" s="42"/>
      <c r="L98" s="46"/>
      <c r="M98" s="223"/>
      <c r="N98" s="224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223</v>
      </c>
      <c r="AU98" s="19" t="s">
        <v>80</v>
      </c>
    </row>
    <row r="99" spans="1:65" s="2" customFormat="1" ht="16.5" customHeight="1">
      <c r="A99" s="40"/>
      <c r="B99" s="41"/>
      <c r="C99" s="207" t="s">
        <v>150</v>
      </c>
      <c r="D99" s="207" t="s">
        <v>152</v>
      </c>
      <c r="E99" s="208" t="s">
        <v>876</v>
      </c>
      <c r="F99" s="209" t="s">
        <v>872</v>
      </c>
      <c r="G99" s="210" t="s">
        <v>239</v>
      </c>
      <c r="H99" s="211">
        <v>1</v>
      </c>
      <c r="I99" s="212"/>
      <c r="J99" s="213">
        <f>ROUND(I99*H99,2)</f>
        <v>0</v>
      </c>
      <c r="K99" s="209" t="s">
        <v>19</v>
      </c>
      <c r="L99" s="46"/>
      <c r="M99" s="214" t="s">
        <v>19</v>
      </c>
      <c r="N99" s="215" t="s">
        <v>43</v>
      </c>
      <c r="O99" s="86"/>
      <c r="P99" s="216">
        <f>O99*H99</f>
        <v>0</v>
      </c>
      <c r="Q99" s="216">
        <v>0</v>
      </c>
      <c r="R99" s="216">
        <f>Q99*H99</f>
        <v>0</v>
      </c>
      <c r="S99" s="216">
        <v>0</v>
      </c>
      <c r="T99" s="217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8" t="s">
        <v>156</v>
      </c>
      <c r="AT99" s="218" t="s">
        <v>152</v>
      </c>
      <c r="AU99" s="218" t="s">
        <v>80</v>
      </c>
      <c r="AY99" s="19" t="s">
        <v>149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19" t="s">
        <v>80</v>
      </c>
      <c r="BK99" s="219">
        <f>ROUND(I99*H99,2)</f>
        <v>0</v>
      </c>
      <c r="BL99" s="19" t="s">
        <v>156</v>
      </c>
      <c r="BM99" s="218" t="s">
        <v>236</v>
      </c>
    </row>
    <row r="100" spans="1:47" s="2" customFormat="1" ht="12">
      <c r="A100" s="40"/>
      <c r="B100" s="41"/>
      <c r="C100" s="42"/>
      <c r="D100" s="227" t="s">
        <v>223</v>
      </c>
      <c r="E100" s="42"/>
      <c r="F100" s="269" t="s">
        <v>877</v>
      </c>
      <c r="G100" s="42"/>
      <c r="H100" s="42"/>
      <c r="I100" s="222"/>
      <c r="J100" s="42"/>
      <c r="K100" s="42"/>
      <c r="L100" s="46"/>
      <c r="M100" s="223"/>
      <c r="N100" s="224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223</v>
      </c>
      <c r="AU100" s="19" t="s">
        <v>80</v>
      </c>
    </row>
    <row r="101" spans="1:65" s="2" customFormat="1" ht="16.5" customHeight="1">
      <c r="A101" s="40"/>
      <c r="B101" s="41"/>
      <c r="C101" s="207" t="s">
        <v>202</v>
      </c>
      <c r="D101" s="207" t="s">
        <v>152</v>
      </c>
      <c r="E101" s="208" t="s">
        <v>878</v>
      </c>
      <c r="F101" s="209" t="s">
        <v>875</v>
      </c>
      <c r="G101" s="210" t="s">
        <v>239</v>
      </c>
      <c r="H101" s="211">
        <v>1</v>
      </c>
      <c r="I101" s="212"/>
      <c r="J101" s="213">
        <f>ROUND(I101*H101,2)</f>
        <v>0</v>
      </c>
      <c r="K101" s="209" t="s">
        <v>19</v>
      </c>
      <c r="L101" s="46"/>
      <c r="M101" s="214" t="s">
        <v>19</v>
      </c>
      <c r="N101" s="215" t="s">
        <v>43</v>
      </c>
      <c r="O101" s="86"/>
      <c r="P101" s="216">
        <f>O101*H101</f>
        <v>0</v>
      </c>
      <c r="Q101" s="216">
        <v>0</v>
      </c>
      <c r="R101" s="216">
        <f>Q101*H101</f>
        <v>0</v>
      </c>
      <c r="S101" s="216">
        <v>0</v>
      </c>
      <c r="T101" s="217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8" t="s">
        <v>156</v>
      </c>
      <c r="AT101" s="218" t="s">
        <v>152</v>
      </c>
      <c r="AU101" s="218" t="s">
        <v>80</v>
      </c>
      <c r="AY101" s="19" t="s">
        <v>149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19" t="s">
        <v>80</v>
      </c>
      <c r="BK101" s="219">
        <f>ROUND(I101*H101,2)</f>
        <v>0</v>
      </c>
      <c r="BL101" s="19" t="s">
        <v>156</v>
      </c>
      <c r="BM101" s="218" t="s">
        <v>253</v>
      </c>
    </row>
    <row r="102" spans="1:47" s="2" customFormat="1" ht="12">
      <c r="A102" s="40"/>
      <c r="B102" s="41"/>
      <c r="C102" s="42"/>
      <c r="D102" s="227" t="s">
        <v>223</v>
      </c>
      <c r="E102" s="42"/>
      <c r="F102" s="269" t="s">
        <v>879</v>
      </c>
      <c r="G102" s="42"/>
      <c r="H102" s="42"/>
      <c r="I102" s="222"/>
      <c r="J102" s="42"/>
      <c r="K102" s="42"/>
      <c r="L102" s="46"/>
      <c r="M102" s="223"/>
      <c r="N102" s="224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223</v>
      </c>
      <c r="AU102" s="19" t="s">
        <v>80</v>
      </c>
    </row>
    <row r="103" spans="1:65" s="2" customFormat="1" ht="16.5" customHeight="1">
      <c r="A103" s="40"/>
      <c r="B103" s="41"/>
      <c r="C103" s="207" t="s">
        <v>210</v>
      </c>
      <c r="D103" s="207" t="s">
        <v>152</v>
      </c>
      <c r="E103" s="208" t="s">
        <v>880</v>
      </c>
      <c r="F103" s="209" t="s">
        <v>881</v>
      </c>
      <c r="G103" s="210" t="s">
        <v>239</v>
      </c>
      <c r="H103" s="211">
        <v>1</v>
      </c>
      <c r="I103" s="212"/>
      <c r="J103" s="213">
        <f>ROUND(I103*H103,2)</f>
        <v>0</v>
      </c>
      <c r="K103" s="209" t="s">
        <v>19</v>
      </c>
      <c r="L103" s="46"/>
      <c r="M103" s="214" t="s">
        <v>19</v>
      </c>
      <c r="N103" s="215" t="s">
        <v>43</v>
      </c>
      <c r="O103" s="86"/>
      <c r="P103" s="216">
        <f>O103*H103</f>
        <v>0</v>
      </c>
      <c r="Q103" s="216">
        <v>0</v>
      </c>
      <c r="R103" s="216">
        <f>Q103*H103</f>
        <v>0</v>
      </c>
      <c r="S103" s="216">
        <v>0</v>
      </c>
      <c r="T103" s="217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8" t="s">
        <v>156</v>
      </c>
      <c r="AT103" s="218" t="s">
        <v>152</v>
      </c>
      <c r="AU103" s="218" t="s">
        <v>80</v>
      </c>
      <c r="AY103" s="19" t="s">
        <v>149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19" t="s">
        <v>80</v>
      </c>
      <c r="BK103" s="219">
        <f>ROUND(I103*H103,2)</f>
        <v>0</v>
      </c>
      <c r="BL103" s="19" t="s">
        <v>156</v>
      </c>
      <c r="BM103" s="218" t="s">
        <v>260</v>
      </c>
    </row>
    <row r="104" spans="1:47" s="2" customFormat="1" ht="12">
      <c r="A104" s="40"/>
      <c r="B104" s="41"/>
      <c r="C104" s="42"/>
      <c r="D104" s="227" t="s">
        <v>223</v>
      </c>
      <c r="E104" s="42"/>
      <c r="F104" s="269" t="s">
        <v>877</v>
      </c>
      <c r="G104" s="42"/>
      <c r="H104" s="42"/>
      <c r="I104" s="222"/>
      <c r="J104" s="42"/>
      <c r="K104" s="42"/>
      <c r="L104" s="46"/>
      <c r="M104" s="223"/>
      <c r="N104" s="224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223</v>
      </c>
      <c r="AU104" s="19" t="s">
        <v>80</v>
      </c>
    </row>
    <row r="105" spans="1:63" s="12" customFormat="1" ht="25.9" customHeight="1">
      <c r="A105" s="12"/>
      <c r="B105" s="191"/>
      <c r="C105" s="192"/>
      <c r="D105" s="193" t="s">
        <v>71</v>
      </c>
      <c r="E105" s="194" t="s">
        <v>882</v>
      </c>
      <c r="F105" s="194" t="s">
        <v>883</v>
      </c>
      <c r="G105" s="192"/>
      <c r="H105" s="192"/>
      <c r="I105" s="195"/>
      <c r="J105" s="196">
        <f>BK105</f>
        <v>0</v>
      </c>
      <c r="K105" s="192"/>
      <c r="L105" s="197"/>
      <c r="M105" s="198"/>
      <c r="N105" s="199"/>
      <c r="O105" s="199"/>
      <c r="P105" s="200">
        <f>SUM(P106:P121)</f>
        <v>0</v>
      </c>
      <c r="Q105" s="199"/>
      <c r="R105" s="200">
        <f>SUM(R106:R121)</f>
        <v>0</v>
      </c>
      <c r="S105" s="199"/>
      <c r="T105" s="201">
        <f>SUM(T106:T121)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02" t="s">
        <v>80</v>
      </c>
      <c r="AT105" s="203" t="s">
        <v>71</v>
      </c>
      <c r="AU105" s="203" t="s">
        <v>72</v>
      </c>
      <c r="AY105" s="202" t="s">
        <v>149</v>
      </c>
      <c r="BK105" s="204">
        <f>SUM(BK106:BK121)</f>
        <v>0</v>
      </c>
    </row>
    <row r="106" spans="1:65" s="2" customFormat="1" ht="24.15" customHeight="1">
      <c r="A106" s="40"/>
      <c r="B106" s="41"/>
      <c r="C106" s="207" t="s">
        <v>218</v>
      </c>
      <c r="D106" s="207" t="s">
        <v>152</v>
      </c>
      <c r="E106" s="208" t="s">
        <v>884</v>
      </c>
      <c r="F106" s="209" t="s">
        <v>885</v>
      </c>
      <c r="G106" s="210" t="s">
        <v>239</v>
      </c>
      <c r="H106" s="211">
        <v>1</v>
      </c>
      <c r="I106" s="212"/>
      <c r="J106" s="213">
        <f>ROUND(I106*H106,2)</f>
        <v>0</v>
      </c>
      <c r="K106" s="209" t="s">
        <v>19</v>
      </c>
      <c r="L106" s="46"/>
      <c r="M106" s="214" t="s">
        <v>19</v>
      </c>
      <c r="N106" s="215" t="s">
        <v>43</v>
      </c>
      <c r="O106" s="86"/>
      <c r="P106" s="216">
        <f>O106*H106</f>
        <v>0</v>
      </c>
      <c r="Q106" s="216">
        <v>0</v>
      </c>
      <c r="R106" s="216">
        <f>Q106*H106</f>
        <v>0</v>
      </c>
      <c r="S106" s="216">
        <v>0</v>
      </c>
      <c r="T106" s="217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8" t="s">
        <v>156</v>
      </c>
      <c r="AT106" s="218" t="s">
        <v>152</v>
      </c>
      <c r="AU106" s="218" t="s">
        <v>80</v>
      </c>
      <c r="AY106" s="19" t="s">
        <v>149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19" t="s">
        <v>80</v>
      </c>
      <c r="BK106" s="219">
        <f>ROUND(I106*H106,2)</f>
        <v>0</v>
      </c>
      <c r="BL106" s="19" t="s">
        <v>156</v>
      </c>
      <c r="BM106" s="218" t="s">
        <v>271</v>
      </c>
    </row>
    <row r="107" spans="1:47" s="2" customFormat="1" ht="12">
      <c r="A107" s="40"/>
      <c r="B107" s="41"/>
      <c r="C107" s="42"/>
      <c r="D107" s="227" t="s">
        <v>223</v>
      </c>
      <c r="E107" s="42"/>
      <c r="F107" s="269" t="s">
        <v>886</v>
      </c>
      <c r="G107" s="42"/>
      <c r="H107" s="42"/>
      <c r="I107" s="222"/>
      <c r="J107" s="42"/>
      <c r="K107" s="42"/>
      <c r="L107" s="46"/>
      <c r="M107" s="223"/>
      <c r="N107" s="224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223</v>
      </c>
      <c r="AU107" s="19" t="s">
        <v>80</v>
      </c>
    </row>
    <row r="108" spans="1:65" s="2" customFormat="1" ht="16.5" customHeight="1">
      <c r="A108" s="40"/>
      <c r="B108" s="41"/>
      <c r="C108" s="207" t="s">
        <v>225</v>
      </c>
      <c r="D108" s="207" t="s">
        <v>152</v>
      </c>
      <c r="E108" s="208" t="s">
        <v>887</v>
      </c>
      <c r="F108" s="209" t="s">
        <v>888</v>
      </c>
      <c r="G108" s="210" t="s">
        <v>239</v>
      </c>
      <c r="H108" s="211">
        <v>1</v>
      </c>
      <c r="I108" s="212"/>
      <c r="J108" s="213">
        <f>ROUND(I108*H108,2)</f>
        <v>0</v>
      </c>
      <c r="K108" s="209" t="s">
        <v>19</v>
      </c>
      <c r="L108" s="46"/>
      <c r="M108" s="214" t="s">
        <v>19</v>
      </c>
      <c r="N108" s="215" t="s">
        <v>43</v>
      </c>
      <c r="O108" s="86"/>
      <c r="P108" s="216">
        <f>O108*H108</f>
        <v>0</v>
      </c>
      <c r="Q108" s="216">
        <v>0</v>
      </c>
      <c r="R108" s="216">
        <f>Q108*H108</f>
        <v>0</v>
      </c>
      <c r="S108" s="216">
        <v>0</v>
      </c>
      <c r="T108" s="217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8" t="s">
        <v>156</v>
      </c>
      <c r="AT108" s="218" t="s">
        <v>152</v>
      </c>
      <c r="AU108" s="218" t="s">
        <v>80</v>
      </c>
      <c r="AY108" s="19" t="s">
        <v>149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19" t="s">
        <v>80</v>
      </c>
      <c r="BK108" s="219">
        <f>ROUND(I108*H108,2)</f>
        <v>0</v>
      </c>
      <c r="BL108" s="19" t="s">
        <v>156</v>
      </c>
      <c r="BM108" s="218" t="s">
        <v>281</v>
      </c>
    </row>
    <row r="109" spans="1:47" s="2" customFormat="1" ht="12">
      <c r="A109" s="40"/>
      <c r="B109" s="41"/>
      <c r="C109" s="42"/>
      <c r="D109" s="227" t="s">
        <v>223</v>
      </c>
      <c r="E109" s="42"/>
      <c r="F109" s="269" t="s">
        <v>889</v>
      </c>
      <c r="G109" s="42"/>
      <c r="H109" s="42"/>
      <c r="I109" s="222"/>
      <c r="J109" s="42"/>
      <c r="K109" s="42"/>
      <c r="L109" s="46"/>
      <c r="M109" s="223"/>
      <c r="N109" s="224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223</v>
      </c>
      <c r="AU109" s="19" t="s">
        <v>80</v>
      </c>
    </row>
    <row r="110" spans="1:65" s="2" customFormat="1" ht="16.5" customHeight="1">
      <c r="A110" s="40"/>
      <c r="B110" s="41"/>
      <c r="C110" s="207" t="s">
        <v>230</v>
      </c>
      <c r="D110" s="207" t="s">
        <v>152</v>
      </c>
      <c r="E110" s="208" t="s">
        <v>890</v>
      </c>
      <c r="F110" s="209" t="s">
        <v>891</v>
      </c>
      <c r="G110" s="210" t="s">
        <v>239</v>
      </c>
      <c r="H110" s="211">
        <v>1</v>
      </c>
      <c r="I110" s="212"/>
      <c r="J110" s="213">
        <f>ROUND(I110*H110,2)</f>
        <v>0</v>
      </c>
      <c r="K110" s="209" t="s">
        <v>19</v>
      </c>
      <c r="L110" s="46"/>
      <c r="M110" s="214" t="s">
        <v>19</v>
      </c>
      <c r="N110" s="215" t="s">
        <v>43</v>
      </c>
      <c r="O110" s="86"/>
      <c r="P110" s="216">
        <f>O110*H110</f>
        <v>0</v>
      </c>
      <c r="Q110" s="216">
        <v>0</v>
      </c>
      <c r="R110" s="216">
        <f>Q110*H110</f>
        <v>0</v>
      </c>
      <c r="S110" s="216">
        <v>0</v>
      </c>
      <c r="T110" s="217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8" t="s">
        <v>156</v>
      </c>
      <c r="AT110" s="218" t="s">
        <v>152</v>
      </c>
      <c r="AU110" s="218" t="s">
        <v>80</v>
      </c>
      <c r="AY110" s="19" t="s">
        <v>149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19" t="s">
        <v>80</v>
      </c>
      <c r="BK110" s="219">
        <f>ROUND(I110*H110,2)</f>
        <v>0</v>
      </c>
      <c r="BL110" s="19" t="s">
        <v>156</v>
      </c>
      <c r="BM110" s="218" t="s">
        <v>301</v>
      </c>
    </row>
    <row r="111" spans="1:47" s="2" customFormat="1" ht="12">
      <c r="A111" s="40"/>
      <c r="B111" s="41"/>
      <c r="C111" s="42"/>
      <c r="D111" s="227" t="s">
        <v>223</v>
      </c>
      <c r="E111" s="42"/>
      <c r="F111" s="269" t="s">
        <v>892</v>
      </c>
      <c r="G111" s="42"/>
      <c r="H111" s="42"/>
      <c r="I111" s="222"/>
      <c r="J111" s="42"/>
      <c r="K111" s="42"/>
      <c r="L111" s="46"/>
      <c r="M111" s="223"/>
      <c r="N111" s="224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223</v>
      </c>
      <c r="AU111" s="19" t="s">
        <v>80</v>
      </c>
    </row>
    <row r="112" spans="1:65" s="2" customFormat="1" ht="16.5" customHeight="1">
      <c r="A112" s="40"/>
      <c r="B112" s="41"/>
      <c r="C112" s="207" t="s">
        <v>236</v>
      </c>
      <c r="D112" s="207" t="s">
        <v>152</v>
      </c>
      <c r="E112" s="208" t="s">
        <v>893</v>
      </c>
      <c r="F112" s="209" t="s">
        <v>894</v>
      </c>
      <c r="G112" s="210" t="s">
        <v>239</v>
      </c>
      <c r="H112" s="211">
        <v>1</v>
      </c>
      <c r="I112" s="212"/>
      <c r="J112" s="213">
        <f>ROUND(I112*H112,2)</f>
        <v>0</v>
      </c>
      <c r="K112" s="209" t="s">
        <v>19</v>
      </c>
      <c r="L112" s="46"/>
      <c r="M112" s="214" t="s">
        <v>19</v>
      </c>
      <c r="N112" s="215" t="s">
        <v>43</v>
      </c>
      <c r="O112" s="86"/>
      <c r="P112" s="216">
        <f>O112*H112</f>
        <v>0</v>
      </c>
      <c r="Q112" s="216">
        <v>0</v>
      </c>
      <c r="R112" s="216">
        <f>Q112*H112</f>
        <v>0</v>
      </c>
      <c r="S112" s="216">
        <v>0</v>
      </c>
      <c r="T112" s="217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8" t="s">
        <v>156</v>
      </c>
      <c r="AT112" s="218" t="s">
        <v>152</v>
      </c>
      <c r="AU112" s="218" t="s">
        <v>80</v>
      </c>
      <c r="AY112" s="19" t="s">
        <v>149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19" t="s">
        <v>80</v>
      </c>
      <c r="BK112" s="219">
        <f>ROUND(I112*H112,2)</f>
        <v>0</v>
      </c>
      <c r="BL112" s="19" t="s">
        <v>156</v>
      </c>
      <c r="BM112" s="218" t="s">
        <v>314</v>
      </c>
    </row>
    <row r="113" spans="1:47" s="2" customFormat="1" ht="12">
      <c r="A113" s="40"/>
      <c r="B113" s="41"/>
      <c r="C113" s="42"/>
      <c r="D113" s="227" t="s">
        <v>223</v>
      </c>
      <c r="E113" s="42"/>
      <c r="F113" s="269" t="s">
        <v>895</v>
      </c>
      <c r="G113" s="42"/>
      <c r="H113" s="42"/>
      <c r="I113" s="222"/>
      <c r="J113" s="42"/>
      <c r="K113" s="42"/>
      <c r="L113" s="46"/>
      <c r="M113" s="223"/>
      <c r="N113" s="224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223</v>
      </c>
      <c r="AU113" s="19" t="s">
        <v>80</v>
      </c>
    </row>
    <row r="114" spans="1:65" s="2" customFormat="1" ht="16.5" customHeight="1">
      <c r="A114" s="40"/>
      <c r="B114" s="41"/>
      <c r="C114" s="207" t="s">
        <v>248</v>
      </c>
      <c r="D114" s="207" t="s">
        <v>152</v>
      </c>
      <c r="E114" s="208" t="s">
        <v>896</v>
      </c>
      <c r="F114" s="209" t="s">
        <v>897</v>
      </c>
      <c r="G114" s="210" t="s">
        <v>239</v>
      </c>
      <c r="H114" s="211">
        <v>1</v>
      </c>
      <c r="I114" s="212"/>
      <c r="J114" s="213">
        <f>ROUND(I114*H114,2)</f>
        <v>0</v>
      </c>
      <c r="K114" s="209" t="s">
        <v>19</v>
      </c>
      <c r="L114" s="46"/>
      <c r="M114" s="214" t="s">
        <v>19</v>
      </c>
      <c r="N114" s="215" t="s">
        <v>43</v>
      </c>
      <c r="O114" s="86"/>
      <c r="P114" s="216">
        <f>O114*H114</f>
        <v>0</v>
      </c>
      <c r="Q114" s="216">
        <v>0</v>
      </c>
      <c r="R114" s="216">
        <f>Q114*H114</f>
        <v>0</v>
      </c>
      <c r="S114" s="216">
        <v>0</v>
      </c>
      <c r="T114" s="217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8" t="s">
        <v>156</v>
      </c>
      <c r="AT114" s="218" t="s">
        <v>152</v>
      </c>
      <c r="AU114" s="218" t="s">
        <v>80</v>
      </c>
      <c r="AY114" s="19" t="s">
        <v>149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19" t="s">
        <v>80</v>
      </c>
      <c r="BK114" s="219">
        <f>ROUND(I114*H114,2)</f>
        <v>0</v>
      </c>
      <c r="BL114" s="19" t="s">
        <v>156</v>
      </c>
      <c r="BM114" s="218" t="s">
        <v>328</v>
      </c>
    </row>
    <row r="115" spans="1:47" s="2" customFormat="1" ht="12">
      <c r="A115" s="40"/>
      <c r="B115" s="41"/>
      <c r="C115" s="42"/>
      <c r="D115" s="227" t="s">
        <v>223</v>
      </c>
      <c r="E115" s="42"/>
      <c r="F115" s="269" t="s">
        <v>898</v>
      </c>
      <c r="G115" s="42"/>
      <c r="H115" s="42"/>
      <c r="I115" s="222"/>
      <c r="J115" s="42"/>
      <c r="K115" s="42"/>
      <c r="L115" s="46"/>
      <c r="M115" s="223"/>
      <c r="N115" s="224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223</v>
      </c>
      <c r="AU115" s="19" t="s">
        <v>80</v>
      </c>
    </row>
    <row r="116" spans="1:65" s="2" customFormat="1" ht="16.5" customHeight="1">
      <c r="A116" s="40"/>
      <c r="B116" s="41"/>
      <c r="C116" s="207" t="s">
        <v>253</v>
      </c>
      <c r="D116" s="207" t="s">
        <v>152</v>
      </c>
      <c r="E116" s="208" t="s">
        <v>899</v>
      </c>
      <c r="F116" s="209" t="s">
        <v>900</v>
      </c>
      <c r="G116" s="210" t="s">
        <v>239</v>
      </c>
      <c r="H116" s="211">
        <v>1</v>
      </c>
      <c r="I116" s="212"/>
      <c r="J116" s="213">
        <f>ROUND(I116*H116,2)</f>
        <v>0</v>
      </c>
      <c r="K116" s="209" t="s">
        <v>19</v>
      </c>
      <c r="L116" s="46"/>
      <c r="M116" s="214" t="s">
        <v>19</v>
      </c>
      <c r="N116" s="215" t="s">
        <v>43</v>
      </c>
      <c r="O116" s="86"/>
      <c r="P116" s="216">
        <f>O116*H116</f>
        <v>0</v>
      </c>
      <c r="Q116" s="216">
        <v>0</v>
      </c>
      <c r="R116" s="216">
        <f>Q116*H116</f>
        <v>0</v>
      </c>
      <c r="S116" s="216">
        <v>0</v>
      </c>
      <c r="T116" s="217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8" t="s">
        <v>156</v>
      </c>
      <c r="AT116" s="218" t="s">
        <v>152</v>
      </c>
      <c r="AU116" s="218" t="s">
        <v>80</v>
      </c>
      <c r="AY116" s="19" t="s">
        <v>149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19" t="s">
        <v>80</v>
      </c>
      <c r="BK116" s="219">
        <f>ROUND(I116*H116,2)</f>
        <v>0</v>
      </c>
      <c r="BL116" s="19" t="s">
        <v>156</v>
      </c>
      <c r="BM116" s="218" t="s">
        <v>339</v>
      </c>
    </row>
    <row r="117" spans="1:47" s="2" customFormat="1" ht="12">
      <c r="A117" s="40"/>
      <c r="B117" s="41"/>
      <c r="C117" s="42"/>
      <c r="D117" s="227" t="s">
        <v>223</v>
      </c>
      <c r="E117" s="42"/>
      <c r="F117" s="269" t="s">
        <v>901</v>
      </c>
      <c r="G117" s="42"/>
      <c r="H117" s="42"/>
      <c r="I117" s="222"/>
      <c r="J117" s="42"/>
      <c r="K117" s="42"/>
      <c r="L117" s="46"/>
      <c r="M117" s="223"/>
      <c r="N117" s="224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223</v>
      </c>
      <c r="AU117" s="19" t="s">
        <v>80</v>
      </c>
    </row>
    <row r="118" spans="1:65" s="2" customFormat="1" ht="24.15" customHeight="1">
      <c r="A118" s="40"/>
      <c r="B118" s="41"/>
      <c r="C118" s="207" t="s">
        <v>671</v>
      </c>
      <c r="D118" s="207" t="s">
        <v>152</v>
      </c>
      <c r="E118" s="208" t="s">
        <v>902</v>
      </c>
      <c r="F118" s="209" t="s">
        <v>903</v>
      </c>
      <c r="G118" s="210" t="s">
        <v>239</v>
      </c>
      <c r="H118" s="211">
        <v>1</v>
      </c>
      <c r="I118" s="212"/>
      <c r="J118" s="213">
        <f>ROUND(I118*H118,2)</f>
        <v>0</v>
      </c>
      <c r="K118" s="209" t="s">
        <v>19</v>
      </c>
      <c r="L118" s="46"/>
      <c r="M118" s="214" t="s">
        <v>19</v>
      </c>
      <c r="N118" s="215" t="s">
        <v>43</v>
      </c>
      <c r="O118" s="86"/>
      <c r="P118" s="216">
        <f>O118*H118</f>
        <v>0</v>
      </c>
      <c r="Q118" s="216">
        <v>0</v>
      </c>
      <c r="R118" s="216">
        <f>Q118*H118</f>
        <v>0</v>
      </c>
      <c r="S118" s="216">
        <v>0</v>
      </c>
      <c r="T118" s="217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8" t="s">
        <v>156</v>
      </c>
      <c r="AT118" s="218" t="s">
        <v>152</v>
      </c>
      <c r="AU118" s="218" t="s">
        <v>80</v>
      </c>
      <c r="AY118" s="19" t="s">
        <v>149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19" t="s">
        <v>80</v>
      </c>
      <c r="BK118" s="219">
        <f>ROUND(I118*H118,2)</f>
        <v>0</v>
      </c>
      <c r="BL118" s="19" t="s">
        <v>156</v>
      </c>
      <c r="BM118" s="218" t="s">
        <v>904</v>
      </c>
    </row>
    <row r="119" spans="1:47" s="2" customFormat="1" ht="12">
      <c r="A119" s="40"/>
      <c r="B119" s="41"/>
      <c r="C119" s="42"/>
      <c r="D119" s="227" t="s">
        <v>223</v>
      </c>
      <c r="E119" s="42"/>
      <c r="F119" s="269" t="s">
        <v>905</v>
      </c>
      <c r="G119" s="42"/>
      <c r="H119" s="42"/>
      <c r="I119" s="222"/>
      <c r="J119" s="42"/>
      <c r="K119" s="42"/>
      <c r="L119" s="46"/>
      <c r="M119" s="223"/>
      <c r="N119" s="224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223</v>
      </c>
      <c r="AU119" s="19" t="s">
        <v>80</v>
      </c>
    </row>
    <row r="120" spans="1:65" s="2" customFormat="1" ht="24.15" customHeight="1">
      <c r="A120" s="40"/>
      <c r="B120" s="41"/>
      <c r="C120" s="207" t="s">
        <v>8</v>
      </c>
      <c r="D120" s="207" t="s">
        <v>152</v>
      </c>
      <c r="E120" s="208" t="s">
        <v>906</v>
      </c>
      <c r="F120" s="209" t="s">
        <v>907</v>
      </c>
      <c r="G120" s="210" t="s">
        <v>239</v>
      </c>
      <c r="H120" s="211">
        <v>1</v>
      </c>
      <c r="I120" s="212"/>
      <c r="J120" s="213">
        <f>ROUND(I120*H120,2)</f>
        <v>0</v>
      </c>
      <c r="K120" s="209" t="s">
        <v>19</v>
      </c>
      <c r="L120" s="46"/>
      <c r="M120" s="214" t="s">
        <v>19</v>
      </c>
      <c r="N120" s="215" t="s">
        <v>43</v>
      </c>
      <c r="O120" s="86"/>
      <c r="P120" s="216">
        <f>O120*H120</f>
        <v>0</v>
      </c>
      <c r="Q120" s="216">
        <v>0</v>
      </c>
      <c r="R120" s="216">
        <f>Q120*H120</f>
        <v>0</v>
      </c>
      <c r="S120" s="216">
        <v>0</v>
      </c>
      <c r="T120" s="217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8" t="s">
        <v>156</v>
      </c>
      <c r="AT120" s="218" t="s">
        <v>152</v>
      </c>
      <c r="AU120" s="218" t="s">
        <v>80</v>
      </c>
      <c r="AY120" s="19" t="s">
        <v>149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9" t="s">
        <v>80</v>
      </c>
      <c r="BK120" s="219">
        <f>ROUND(I120*H120,2)</f>
        <v>0</v>
      </c>
      <c r="BL120" s="19" t="s">
        <v>156</v>
      </c>
      <c r="BM120" s="218" t="s">
        <v>352</v>
      </c>
    </row>
    <row r="121" spans="1:47" s="2" customFormat="1" ht="12">
      <c r="A121" s="40"/>
      <c r="B121" s="41"/>
      <c r="C121" s="42"/>
      <c r="D121" s="227" t="s">
        <v>223</v>
      </c>
      <c r="E121" s="42"/>
      <c r="F121" s="269" t="s">
        <v>908</v>
      </c>
      <c r="G121" s="42"/>
      <c r="H121" s="42"/>
      <c r="I121" s="222"/>
      <c r="J121" s="42"/>
      <c r="K121" s="42"/>
      <c r="L121" s="46"/>
      <c r="M121" s="223"/>
      <c r="N121" s="224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223</v>
      </c>
      <c r="AU121" s="19" t="s">
        <v>80</v>
      </c>
    </row>
    <row r="122" spans="1:63" s="12" customFormat="1" ht="25.9" customHeight="1">
      <c r="A122" s="12"/>
      <c r="B122" s="191"/>
      <c r="C122" s="192"/>
      <c r="D122" s="193" t="s">
        <v>71</v>
      </c>
      <c r="E122" s="194" t="s">
        <v>909</v>
      </c>
      <c r="F122" s="194" t="s">
        <v>910</v>
      </c>
      <c r="G122" s="192"/>
      <c r="H122" s="192"/>
      <c r="I122" s="195"/>
      <c r="J122" s="196">
        <f>BK122</f>
        <v>0</v>
      </c>
      <c r="K122" s="192"/>
      <c r="L122" s="197"/>
      <c r="M122" s="198"/>
      <c r="N122" s="199"/>
      <c r="O122" s="199"/>
      <c r="P122" s="200">
        <f>SUM(P123:P128)</f>
        <v>0</v>
      </c>
      <c r="Q122" s="199"/>
      <c r="R122" s="200">
        <f>SUM(R123:R128)</f>
        <v>0</v>
      </c>
      <c r="S122" s="199"/>
      <c r="T122" s="201">
        <f>SUM(T123:T128)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02" t="s">
        <v>80</v>
      </c>
      <c r="AT122" s="203" t="s">
        <v>71</v>
      </c>
      <c r="AU122" s="203" t="s">
        <v>72</v>
      </c>
      <c r="AY122" s="202" t="s">
        <v>149</v>
      </c>
      <c r="BK122" s="204">
        <f>SUM(BK123:BK128)</f>
        <v>0</v>
      </c>
    </row>
    <row r="123" spans="1:65" s="2" customFormat="1" ht="16.5" customHeight="1">
      <c r="A123" s="40"/>
      <c r="B123" s="41"/>
      <c r="C123" s="207" t="s">
        <v>260</v>
      </c>
      <c r="D123" s="207" t="s">
        <v>152</v>
      </c>
      <c r="E123" s="208" t="s">
        <v>911</v>
      </c>
      <c r="F123" s="209" t="s">
        <v>912</v>
      </c>
      <c r="G123" s="210" t="s">
        <v>239</v>
      </c>
      <c r="H123" s="211">
        <v>1</v>
      </c>
      <c r="I123" s="212"/>
      <c r="J123" s="213">
        <f>ROUND(I123*H123,2)</f>
        <v>0</v>
      </c>
      <c r="K123" s="209" t="s">
        <v>19</v>
      </c>
      <c r="L123" s="46"/>
      <c r="M123" s="214" t="s">
        <v>19</v>
      </c>
      <c r="N123" s="215" t="s">
        <v>43</v>
      </c>
      <c r="O123" s="86"/>
      <c r="P123" s="216">
        <f>O123*H123</f>
        <v>0</v>
      </c>
      <c r="Q123" s="216">
        <v>0</v>
      </c>
      <c r="R123" s="216">
        <f>Q123*H123</f>
        <v>0</v>
      </c>
      <c r="S123" s="216">
        <v>0</v>
      </c>
      <c r="T123" s="217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8" t="s">
        <v>156</v>
      </c>
      <c r="AT123" s="218" t="s">
        <v>152</v>
      </c>
      <c r="AU123" s="218" t="s">
        <v>80</v>
      </c>
      <c r="AY123" s="19" t="s">
        <v>149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19" t="s">
        <v>80</v>
      </c>
      <c r="BK123" s="219">
        <f>ROUND(I123*H123,2)</f>
        <v>0</v>
      </c>
      <c r="BL123" s="19" t="s">
        <v>156</v>
      </c>
      <c r="BM123" s="218" t="s">
        <v>395</v>
      </c>
    </row>
    <row r="124" spans="1:47" s="2" customFormat="1" ht="12">
      <c r="A124" s="40"/>
      <c r="B124" s="41"/>
      <c r="C124" s="42"/>
      <c r="D124" s="227" t="s">
        <v>223</v>
      </c>
      <c r="E124" s="42"/>
      <c r="F124" s="269" t="s">
        <v>913</v>
      </c>
      <c r="G124" s="42"/>
      <c r="H124" s="42"/>
      <c r="I124" s="222"/>
      <c r="J124" s="42"/>
      <c r="K124" s="42"/>
      <c r="L124" s="46"/>
      <c r="M124" s="223"/>
      <c r="N124" s="224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223</v>
      </c>
      <c r="AU124" s="19" t="s">
        <v>80</v>
      </c>
    </row>
    <row r="125" spans="1:65" s="2" customFormat="1" ht="16.5" customHeight="1">
      <c r="A125" s="40"/>
      <c r="B125" s="41"/>
      <c r="C125" s="207" t="s">
        <v>266</v>
      </c>
      <c r="D125" s="207" t="s">
        <v>152</v>
      </c>
      <c r="E125" s="208" t="s">
        <v>914</v>
      </c>
      <c r="F125" s="209" t="s">
        <v>915</v>
      </c>
      <c r="G125" s="210" t="s">
        <v>239</v>
      </c>
      <c r="H125" s="211">
        <v>1</v>
      </c>
      <c r="I125" s="212"/>
      <c r="J125" s="213">
        <f>ROUND(I125*H125,2)</f>
        <v>0</v>
      </c>
      <c r="K125" s="209" t="s">
        <v>19</v>
      </c>
      <c r="L125" s="46"/>
      <c r="M125" s="214" t="s">
        <v>19</v>
      </c>
      <c r="N125" s="215" t="s">
        <v>43</v>
      </c>
      <c r="O125" s="86"/>
      <c r="P125" s="216">
        <f>O125*H125</f>
        <v>0</v>
      </c>
      <c r="Q125" s="216">
        <v>0</v>
      </c>
      <c r="R125" s="216">
        <f>Q125*H125</f>
        <v>0</v>
      </c>
      <c r="S125" s="216">
        <v>0</v>
      </c>
      <c r="T125" s="217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18" t="s">
        <v>156</v>
      </c>
      <c r="AT125" s="218" t="s">
        <v>152</v>
      </c>
      <c r="AU125" s="218" t="s">
        <v>80</v>
      </c>
      <c r="AY125" s="19" t="s">
        <v>149</v>
      </c>
      <c r="BE125" s="219">
        <f>IF(N125="základní",J125,0)</f>
        <v>0</v>
      </c>
      <c r="BF125" s="219">
        <f>IF(N125="snížená",J125,0)</f>
        <v>0</v>
      </c>
      <c r="BG125" s="219">
        <f>IF(N125="zákl. přenesená",J125,0)</f>
        <v>0</v>
      </c>
      <c r="BH125" s="219">
        <f>IF(N125="sníž. přenesená",J125,0)</f>
        <v>0</v>
      </c>
      <c r="BI125" s="219">
        <f>IF(N125="nulová",J125,0)</f>
        <v>0</v>
      </c>
      <c r="BJ125" s="19" t="s">
        <v>80</v>
      </c>
      <c r="BK125" s="219">
        <f>ROUND(I125*H125,2)</f>
        <v>0</v>
      </c>
      <c r="BL125" s="19" t="s">
        <v>156</v>
      </c>
      <c r="BM125" s="218" t="s">
        <v>409</v>
      </c>
    </row>
    <row r="126" spans="1:47" s="2" customFormat="1" ht="12">
      <c r="A126" s="40"/>
      <c r="B126" s="41"/>
      <c r="C126" s="42"/>
      <c r="D126" s="227" t="s">
        <v>223</v>
      </c>
      <c r="E126" s="42"/>
      <c r="F126" s="269" t="s">
        <v>916</v>
      </c>
      <c r="G126" s="42"/>
      <c r="H126" s="42"/>
      <c r="I126" s="222"/>
      <c r="J126" s="42"/>
      <c r="K126" s="42"/>
      <c r="L126" s="46"/>
      <c r="M126" s="223"/>
      <c r="N126" s="224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223</v>
      </c>
      <c r="AU126" s="19" t="s">
        <v>80</v>
      </c>
    </row>
    <row r="127" spans="1:65" s="2" customFormat="1" ht="37.8" customHeight="1">
      <c r="A127" s="40"/>
      <c r="B127" s="41"/>
      <c r="C127" s="207" t="s">
        <v>271</v>
      </c>
      <c r="D127" s="207" t="s">
        <v>152</v>
      </c>
      <c r="E127" s="208" t="s">
        <v>917</v>
      </c>
      <c r="F127" s="209" t="s">
        <v>918</v>
      </c>
      <c r="G127" s="210" t="s">
        <v>239</v>
      </c>
      <c r="H127" s="211">
        <v>1</v>
      </c>
      <c r="I127" s="212"/>
      <c r="J127" s="213">
        <f>ROUND(I127*H127,2)</f>
        <v>0</v>
      </c>
      <c r="K127" s="209" t="s">
        <v>19</v>
      </c>
      <c r="L127" s="46"/>
      <c r="M127" s="214" t="s">
        <v>19</v>
      </c>
      <c r="N127" s="215" t="s">
        <v>43</v>
      </c>
      <c r="O127" s="86"/>
      <c r="P127" s="216">
        <f>O127*H127</f>
        <v>0</v>
      </c>
      <c r="Q127" s="216">
        <v>0</v>
      </c>
      <c r="R127" s="216">
        <f>Q127*H127</f>
        <v>0</v>
      </c>
      <c r="S127" s="216">
        <v>0</v>
      </c>
      <c r="T127" s="217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8" t="s">
        <v>156</v>
      </c>
      <c r="AT127" s="218" t="s">
        <v>152</v>
      </c>
      <c r="AU127" s="218" t="s">
        <v>80</v>
      </c>
      <c r="AY127" s="19" t="s">
        <v>149</v>
      </c>
      <c r="BE127" s="219">
        <f>IF(N127="základní",J127,0)</f>
        <v>0</v>
      </c>
      <c r="BF127" s="219">
        <f>IF(N127="snížená",J127,0)</f>
        <v>0</v>
      </c>
      <c r="BG127" s="219">
        <f>IF(N127="zákl. přenesená",J127,0)</f>
        <v>0</v>
      </c>
      <c r="BH127" s="219">
        <f>IF(N127="sníž. přenesená",J127,0)</f>
        <v>0</v>
      </c>
      <c r="BI127" s="219">
        <f>IF(N127="nulová",J127,0)</f>
        <v>0</v>
      </c>
      <c r="BJ127" s="19" t="s">
        <v>80</v>
      </c>
      <c r="BK127" s="219">
        <f>ROUND(I127*H127,2)</f>
        <v>0</v>
      </c>
      <c r="BL127" s="19" t="s">
        <v>156</v>
      </c>
      <c r="BM127" s="218" t="s">
        <v>439</v>
      </c>
    </row>
    <row r="128" spans="1:47" s="2" customFormat="1" ht="12">
      <c r="A128" s="40"/>
      <c r="B128" s="41"/>
      <c r="C128" s="42"/>
      <c r="D128" s="227" t="s">
        <v>223</v>
      </c>
      <c r="E128" s="42"/>
      <c r="F128" s="269" t="s">
        <v>919</v>
      </c>
      <c r="G128" s="42"/>
      <c r="H128" s="42"/>
      <c r="I128" s="222"/>
      <c r="J128" s="42"/>
      <c r="K128" s="42"/>
      <c r="L128" s="46"/>
      <c r="M128" s="223"/>
      <c r="N128" s="224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223</v>
      </c>
      <c r="AU128" s="19" t="s">
        <v>80</v>
      </c>
    </row>
    <row r="129" spans="1:63" s="12" customFormat="1" ht="25.9" customHeight="1">
      <c r="A129" s="12"/>
      <c r="B129" s="191"/>
      <c r="C129" s="192"/>
      <c r="D129" s="193" t="s">
        <v>71</v>
      </c>
      <c r="E129" s="194" t="s">
        <v>920</v>
      </c>
      <c r="F129" s="194" t="s">
        <v>921</v>
      </c>
      <c r="G129" s="192"/>
      <c r="H129" s="192"/>
      <c r="I129" s="195"/>
      <c r="J129" s="196">
        <f>BK129</f>
        <v>0</v>
      </c>
      <c r="K129" s="192"/>
      <c r="L129" s="197"/>
      <c r="M129" s="198"/>
      <c r="N129" s="199"/>
      <c r="O129" s="199"/>
      <c r="P129" s="200">
        <f>SUM(P130:P185)</f>
        <v>0</v>
      </c>
      <c r="Q129" s="199"/>
      <c r="R129" s="200">
        <f>SUM(R130:R185)</f>
        <v>0</v>
      </c>
      <c r="S129" s="199"/>
      <c r="T129" s="201">
        <f>SUM(T130:T185)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02" t="s">
        <v>80</v>
      </c>
      <c r="AT129" s="203" t="s">
        <v>71</v>
      </c>
      <c r="AU129" s="203" t="s">
        <v>72</v>
      </c>
      <c r="AY129" s="202" t="s">
        <v>149</v>
      </c>
      <c r="BK129" s="204">
        <f>SUM(BK130:BK185)</f>
        <v>0</v>
      </c>
    </row>
    <row r="130" spans="1:65" s="2" customFormat="1" ht="16.5" customHeight="1">
      <c r="A130" s="40"/>
      <c r="B130" s="41"/>
      <c r="C130" s="207" t="s">
        <v>276</v>
      </c>
      <c r="D130" s="207" t="s">
        <v>152</v>
      </c>
      <c r="E130" s="208" t="s">
        <v>861</v>
      </c>
      <c r="F130" s="209" t="s">
        <v>922</v>
      </c>
      <c r="G130" s="210" t="s">
        <v>239</v>
      </c>
      <c r="H130" s="211">
        <v>1</v>
      </c>
      <c r="I130" s="212"/>
      <c r="J130" s="213">
        <f>ROUND(I130*H130,2)</f>
        <v>0</v>
      </c>
      <c r="K130" s="209" t="s">
        <v>19</v>
      </c>
      <c r="L130" s="46"/>
      <c r="M130" s="214" t="s">
        <v>19</v>
      </c>
      <c r="N130" s="215" t="s">
        <v>43</v>
      </c>
      <c r="O130" s="86"/>
      <c r="P130" s="216">
        <f>O130*H130</f>
        <v>0</v>
      </c>
      <c r="Q130" s="216">
        <v>0</v>
      </c>
      <c r="R130" s="216">
        <f>Q130*H130</f>
        <v>0</v>
      </c>
      <c r="S130" s="216">
        <v>0</v>
      </c>
      <c r="T130" s="217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8" t="s">
        <v>156</v>
      </c>
      <c r="AT130" s="218" t="s">
        <v>152</v>
      </c>
      <c r="AU130" s="218" t="s">
        <v>80</v>
      </c>
      <c r="AY130" s="19" t="s">
        <v>149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19" t="s">
        <v>80</v>
      </c>
      <c r="BK130" s="219">
        <f>ROUND(I130*H130,2)</f>
        <v>0</v>
      </c>
      <c r="BL130" s="19" t="s">
        <v>156</v>
      </c>
      <c r="BM130" s="218" t="s">
        <v>458</v>
      </c>
    </row>
    <row r="131" spans="1:47" s="2" customFormat="1" ht="12">
      <c r="A131" s="40"/>
      <c r="B131" s="41"/>
      <c r="C131" s="42"/>
      <c r="D131" s="227" t="s">
        <v>223</v>
      </c>
      <c r="E131" s="42"/>
      <c r="F131" s="269" t="s">
        <v>923</v>
      </c>
      <c r="G131" s="42"/>
      <c r="H131" s="42"/>
      <c r="I131" s="222"/>
      <c r="J131" s="42"/>
      <c r="K131" s="42"/>
      <c r="L131" s="46"/>
      <c r="M131" s="223"/>
      <c r="N131" s="224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223</v>
      </c>
      <c r="AU131" s="19" t="s">
        <v>80</v>
      </c>
    </row>
    <row r="132" spans="1:65" s="2" customFormat="1" ht="16.5" customHeight="1">
      <c r="A132" s="40"/>
      <c r="B132" s="41"/>
      <c r="C132" s="207" t="s">
        <v>281</v>
      </c>
      <c r="D132" s="207" t="s">
        <v>152</v>
      </c>
      <c r="E132" s="208" t="s">
        <v>882</v>
      </c>
      <c r="F132" s="209" t="s">
        <v>924</v>
      </c>
      <c r="G132" s="210" t="s">
        <v>239</v>
      </c>
      <c r="H132" s="211">
        <v>1</v>
      </c>
      <c r="I132" s="212"/>
      <c r="J132" s="213">
        <f>ROUND(I132*H132,2)</f>
        <v>0</v>
      </c>
      <c r="K132" s="209" t="s">
        <v>19</v>
      </c>
      <c r="L132" s="46"/>
      <c r="M132" s="214" t="s">
        <v>19</v>
      </c>
      <c r="N132" s="215" t="s">
        <v>43</v>
      </c>
      <c r="O132" s="86"/>
      <c r="P132" s="216">
        <f>O132*H132</f>
        <v>0</v>
      </c>
      <c r="Q132" s="216">
        <v>0</v>
      </c>
      <c r="R132" s="216">
        <f>Q132*H132</f>
        <v>0</v>
      </c>
      <c r="S132" s="216">
        <v>0</v>
      </c>
      <c r="T132" s="217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8" t="s">
        <v>156</v>
      </c>
      <c r="AT132" s="218" t="s">
        <v>152</v>
      </c>
      <c r="AU132" s="218" t="s">
        <v>80</v>
      </c>
      <c r="AY132" s="19" t="s">
        <v>149</v>
      </c>
      <c r="BE132" s="219">
        <f>IF(N132="základní",J132,0)</f>
        <v>0</v>
      </c>
      <c r="BF132" s="219">
        <f>IF(N132="snížená",J132,0)</f>
        <v>0</v>
      </c>
      <c r="BG132" s="219">
        <f>IF(N132="zákl. přenesená",J132,0)</f>
        <v>0</v>
      </c>
      <c r="BH132" s="219">
        <f>IF(N132="sníž. přenesená",J132,0)</f>
        <v>0</v>
      </c>
      <c r="BI132" s="219">
        <f>IF(N132="nulová",J132,0)</f>
        <v>0</v>
      </c>
      <c r="BJ132" s="19" t="s">
        <v>80</v>
      </c>
      <c r="BK132" s="219">
        <f>ROUND(I132*H132,2)</f>
        <v>0</v>
      </c>
      <c r="BL132" s="19" t="s">
        <v>156</v>
      </c>
      <c r="BM132" s="218" t="s">
        <v>468</v>
      </c>
    </row>
    <row r="133" spans="1:47" s="2" customFormat="1" ht="12">
      <c r="A133" s="40"/>
      <c r="B133" s="41"/>
      <c r="C133" s="42"/>
      <c r="D133" s="227" t="s">
        <v>223</v>
      </c>
      <c r="E133" s="42"/>
      <c r="F133" s="269" t="s">
        <v>925</v>
      </c>
      <c r="G133" s="42"/>
      <c r="H133" s="42"/>
      <c r="I133" s="222"/>
      <c r="J133" s="42"/>
      <c r="K133" s="42"/>
      <c r="L133" s="46"/>
      <c r="M133" s="223"/>
      <c r="N133" s="224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223</v>
      </c>
      <c r="AU133" s="19" t="s">
        <v>80</v>
      </c>
    </row>
    <row r="134" spans="1:65" s="2" customFormat="1" ht="16.5" customHeight="1">
      <c r="A134" s="40"/>
      <c r="B134" s="41"/>
      <c r="C134" s="207" t="s">
        <v>7</v>
      </c>
      <c r="D134" s="207" t="s">
        <v>152</v>
      </c>
      <c r="E134" s="208" t="s">
        <v>909</v>
      </c>
      <c r="F134" s="209" t="s">
        <v>912</v>
      </c>
      <c r="G134" s="210" t="s">
        <v>239</v>
      </c>
      <c r="H134" s="211">
        <v>1</v>
      </c>
      <c r="I134" s="212"/>
      <c r="J134" s="213">
        <f>ROUND(I134*H134,2)</f>
        <v>0</v>
      </c>
      <c r="K134" s="209" t="s">
        <v>19</v>
      </c>
      <c r="L134" s="46"/>
      <c r="M134" s="214" t="s">
        <v>19</v>
      </c>
      <c r="N134" s="215" t="s">
        <v>43</v>
      </c>
      <c r="O134" s="86"/>
      <c r="P134" s="216">
        <f>O134*H134</f>
        <v>0</v>
      </c>
      <c r="Q134" s="216">
        <v>0</v>
      </c>
      <c r="R134" s="216">
        <f>Q134*H134</f>
        <v>0</v>
      </c>
      <c r="S134" s="216">
        <v>0</v>
      </c>
      <c r="T134" s="217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8" t="s">
        <v>156</v>
      </c>
      <c r="AT134" s="218" t="s">
        <v>152</v>
      </c>
      <c r="AU134" s="218" t="s">
        <v>80</v>
      </c>
      <c r="AY134" s="19" t="s">
        <v>149</v>
      </c>
      <c r="BE134" s="219">
        <f>IF(N134="základní",J134,0)</f>
        <v>0</v>
      </c>
      <c r="BF134" s="219">
        <f>IF(N134="snížená",J134,0)</f>
        <v>0</v>
      </c>
      <c r="BG134" s="219">
        <f>IF(N134="zákl. přenesená",J134,0)</f>
        <v>0</v>
      </c>
      <c r="BH134" s="219">
        <f>IF(N134="sníž. přenesená",J134,0)</f>
        <v>0</v>
      </c>
      <c r="BI134" s="219">
        <f>IF(N134="nulová",J134,0)</f>
        <v>0</v>
      </c>
      <c r="BJ134" s="19" t="s">
        <v>80</v>
      </c>
      <c r="BK134" s="219">
        <f>ROUND(I134*H134,2)</f>
        <v>0</v>
      </c>
      <c r="BL134" s="19" t="s">
        <v>156</v>
      </c>
      <c r="BM134" s="218" t="s">
        <v>478</v>
      </c>
    </row>
    <row r="135" spans="1:47" s="2" customFormat="1" ht="12">
      <c r="A135" s="40"/>
      <c r="B135" s="41"/>
      <c r="C135" s="42"/>
      <c r="D135" s="227" t="s">
        <v>223</v>
      </c>
      <c r="E135" s="42"/>
      <c r="F135" s="269" t="s">
        <v>926</v>
      </c>
      <c r="G135" s="42"/>
      <c r="H135" s="42"/>
      <c r="I135" s="222"/>
      <c r="J135" s="42"/>
      <c r="K135" s="42"/>
      <c r="L135" s="46"/>
      <c r="M135" s="223"/>
      <c r="N135" s="224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223</v>
      </c>
      <c r="AU135" s="19" t="s">
        <v>80</v>
      </c>
    </row>
    <row r="136" spans="1:65" s="2" customFormat="1" ht="16.5" customHeight="1">
      <c r="A136" s="40"/>
      <c r="B136" s="41"/>
      <c r="C136" s="207" t="s">
        <v>301</v>
      </c>
      <c r="D136" s="207" t="s">
        <v>152</v>
      </c>
      <c r="E136" s="208" t="s">
        <v>920</v>
      </c>
      <c r="F136" s="209" t="s">
        <v>927</v>
      </c>
      <c r="G136" s="210" t="s">
        <v>239</v>
      </c>
      <c r="H136" s="211">
        <v>1</v>
      </c>
      <c r="I136" s="212"/>
      <c r="J136" s="213">
        <f>ROUND(I136*H136,2)</f>
        <v>0</v>
      </c>
      <c r="K136" s="209" t="s">
        <v>19</v>
      </c>
      <c r="L136" s="46"/>
      <c r="M136" s="214" t="s">
        <v>19</v>
      </c>
      <c r="N136" s="215" t="s">
        <v>43</v>
      </c>
      <c r="O136" s="86"/>
      <c r="P136" s="216">
        <f>O136*H136</f>
        <v>0</v>
      </c>
      <c r="Q136" s="216">
        <v>0</v>
      </c>
      <c r="R136" s="216">
        <f>Q136*H136</f>
        <v>0</v>
      </c>
      <c r="S136" s="216">
        <v>0</v>
      </c>
      <c r="T136" s="217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8" t="s">
        <v>156</v>
      </c>
      <c r="AT136" s="218" t="s">
        <v>152</v>
      </c>
      <c r="AU136" s="218" t="s">
        <v>80</v>
      </c>
      <c r="AY136" s="19" t="s">
        <v>149</v>
      </c>
      <c r="BE136" s="219">
        <f>IF(N136="základní",J136,0)</f>
        <v>0</v>
      </c>
      <c r="BF136" s="219">
        <f>IF(N136="snížená",J136,0)</f>
        <v>0</v>
      </c>
      <c r="BG136" s="219">
        <f>IF(N136="zákl. přenesená",J136,0)</f>
        <v>0</v>
      </c>
      <c r="BH136" s="219">
        <f>IF(N136="sníž. přenesená",J136,0)</f>
        <v>0</v>
      </c>
      <c r="BI136" s="219">
        <f>IF(N136="nulová",J136,0)</f>
        <v>0</v>
      </c>
      <c r="BJ136" s="19" t="s">
        <v>80</v>
      </c>
      <c r="BK136" s="219">
        <f>ROUND(I136*H136,2)</f>
        <v>0</v>
      </c>
      <c r="BL136" s="19" t="s">
        <v>156</v>
      </c>
      <c r="BM136" s="218" t="s">
        <v>488</v>
      </c>
    </row>
    <row r="137" spans="1:47" s="2" customFormat="1" ht="12">
      <c r="A137" s="40"/>
      <c r="B137" s="41"/>
      <c r="C137" s="42"/>
      <c r="D137" s="227" t="s">
        <v>223</v>
      </c>
      <c r="E137" s="42"/>
      <c r="F137" s="269" t="s">
        <v>898</v>
      </c>
      <c r="G137" s="42"/>
      <c r="H137" s="42"/>
      <c r="I137" s="222"/>
      <c r="J137" s="42"/>
      <c r="K137" s="42"/>
      <c r="L137" s="46"/>
      <c r="M137" s="223"/>
      <c r="N137" s="224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223</v>
      </c>
      <c r="AU137" s="19" t="s">
        <v>80</v>
      </c>
    </row>
    <row r="138" spans="1:65" s="2" customFormat="1" ht="16.5" customHeight="1">
      <c r="A138" s="40"/>
      <c r="B138" s="41"/>
      <c r="C138" s="207" t="s">
        <v>307</v>
      </c>
      <c r="D138" s="207" t="s">
        <v>152</v>
      </c>
      <c r="E138" s="208" t="s">
        <v>928</v>
      </c>
      <c r="F138" s="209" t="s">
        <v>929</v>
      </c>
      <c r="G138" s="210" t="s">
        <v>239</v>
      </c>
      <c r="H138" s="211">
        <v>1</v>
      </c>
      <c r="I138" s="212"/>
      <c r="J138" s="213">
        <f>ROUND(I138*H138,2)</f>
        <v>0</v>
      </c>
      <c r="K138" s="209" t="s">
        <v>19</v>
      </c>
      <c r="L138" s="46"/>
      <c r="M138" s="214" t="s">
        <v>19</v>
      </c>
      <c r="N138" s="215" t="s">
        <v>43</v>
      </c>
      <c r="O138" s="86"/>
      <c r="P138" s="216">
        <f>O138*H138</f>
        <v>0</v>
      </c>
      <c r="Q138" s="216">
        <v>0</v>
      </c>
      <c r="R138" s="216">
        <f>Q138*H138</f>
        <v>0</v>
      </c>
      <c r="S138" s="216">
        <v>0</v>
      </c>
      <c r="T138" s="217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8" t="s">
        <v>156</v>
      </c>
      <c r="AT138" s="218" t="s">
        <v>152</v>
      </c>
      <c r="AU138" s="218" t="s">
        <v>80</v>
      </c>
      <c r="AY138" s="19" t="s">
        <v>149</v>
      </c>
      <c r="BE138" s="219">
        <f>IF(N138="základní",J138,0)</f>
        <v>0</v>
      </c>
      <c r="BF138" s="219">
        <f>IF(N138="snížená",J138,0)</f>
        <v>0</v>
      </c>
      <c r="BG138" s="219">
        <f>IF(N138="zákl. přenesená",J138,0)</f>
        <v>0</v>
      </c>
      <c r="BH138" s="219">
        <f>IF(N138="sníž. přenesená",J138,0)</f>
        <v>0</v>
      </c>
      <c r="BI138" s="219">
        <f>IF(N138="nulová",J138,0)</f>
        <v>0</v>
      </c>
      <c r="BJ138" s="19" t="s">
        <v>80</v>
      </c>
      <c r="BK138" s="219">
        <f>ROUND(I138*H138,2)</f>
        <v>0</v>
      </c>
      <c r="BL138" s="19" t="s">
        <v>156</v>
      </c>
      <c r="BM138" s="218" t="s">
        <v>497</v>
      </c>
    </row>
    <row r="139" spans="1:47" s="2" customFormat="1" ht="12">
      <c r="A139" s="40"/>
      <c r="B139" s="41"/>
      <c r="C139" s="42"/>
      <c r="D139" s="227" t="s">
        <v>223</v>
      </c>
      <c r="E139" s="42"/>
      <c r="F139" s="269" t="s">
        <v>930</v>
      </c>
      <c r="G139" s="42"/>
      <c r="H139" s="42"/>
      <c r="I139" s="222"/>
      <c r="J139" s="42"/>
      <c r="K139" s="42"/>
      <c r="L139" s="46"/>
      <c r="M139" s="223"/>
      <c r="N139" s="224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223</v>
      </c>
      <c r="AU139" s="19" t="s">
        <v>80</v>
      </c>
    </row>
    <row r="140" spans="1:65" s="2" customFormat="1" ht="16.5" customHeight="1">
      <c r="A140" s="40"/>
      <c r="B140" s="41"/>
      <c r="C140" s="207" t="s">
        <v>314</v>
      </c>
      <c r="D140" s="207" t="s">
        <v>152</v>
      </c>
      <c r="E140" s="208" t="s">
        <v>931</v>
      </c>
      <c r="F140" s="209" t="s">
        <v>932</v>
      </c>
      <c r="G140" s="210" t="s">
        <v>239</v>
      </c>
      <c r="H140" s="211">
        <v>1</v>
      </c>
      <c r="I140" s="212"/>
      <c r="J140" s="213">
        <f>ROUND(I140*H140,2)</f>
        <v>0</v>
      </c>
      <c r="K140" s="209" t="s">
        <v>19</v>
      </c>
      <c r="L140" s="46"/>
      <c r="M140" s="214" t="s">
        <v>19</v>
      </c>
      <c r="N140" s="215" t="s">
        <v>43</v>
      </c>
      <c r="O140" s="86"/>
      <c r="P140" s="216">
        <f>O140*H140</f>
        <v>0</v>
      </c>
      <c r="Q140" s="216">
        <v>0</v>
      </c>
      <c r="R140" s="216">
        <f>Q140*H140</f>
        <v>0</v>
      </c>
      <c r="S140" s="216">
        <v>0</v>
      </c>
      <c r="T140" s="217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8" t="s">
        <v>156</v>
      </c>
      <c r="AT140" s="218" t="s">
        <v>152</v>
      </c>
      <c r="AU140" s="218" t="s">
        <v>80</v>
      </c>
      <c r="AY140" s="19" t="s">
        <v>149</v>
      </c>
      <c r="BE140" s="219">
        <f>IF(N140="základní",J140,0)</f>
        <v>0</v>
      </c>
      <c r="BF140" s="219">
        <f>IF(N140="snížená",J140,0)</f>
        <v>0</v>
      </c>
      <c r="BG140" s="219">
        <f>IF(N140="zákl. přenesená",J140,0)</f>
        <v>0</v>
      </c>
      <c r="BH140" s="219">
        <f>IF(N140="sníž. přenesená",J140,0)</f>
        <v>0</v>
      </c>
      <c r="BI140" s="219">
        <f>IF(N140="nulová",J140,0)</f>
        <v>0</v>
      </c>
      <c r="BJ140" s="19" t="s">
        <v>80</v>
      </c>
      <c r="BK140" s="219">
        <f>ROUND(I140*H140,2)</f>
        <v>0</v>
      </c>
      <c r="BL140" s="19" t="s">
        <v>156</v>
      </c>
      <c r="BM140" s="218" t="s">
        <v>506</v>
      </c>
    </row>
    <row r="141" spans="1:47" s="2" customFormat="1" ht="12">
      <c r="A141" s="40"/>
      <c r="B141" s="41"/>
      <c r="C141" s="42"/>
      <c r="D141" s="227" t="s">
        <v>223</v>
      </c>
      <c r="E141" s="42"/>
      <c r="F141" s="269" t="s">
        <v>898</v>
      </c>
      <c r="G141" s="42"/>
      <c r="H141" s="42"/>
      <c r="I141" s="222"/>
      <c r="J141" s="42"/>
      <c r="K141" s="42"/>
      <c r="L141" s="46"/>
      <c r="M141" s="223"/>
      <c r="N141" s="224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223</v>
      </c>
      <c r="AU141" s="19" t="s">
        <v>80</v>
      </c>
    </row>
    <row r="142" spans="1:65" s="2" customFormat="1" ht="16.5" customHeight="1">
      <c r="A142" s="40"/>
      <c r="B142" s="41"/>
      <c r="C142" s="207" t="s">
        <v>322</v>
      </c>
      <c r="D142" s="207" t="s">
        <v>152</v>
      </c>
      <c r="E142" s="208" t="s">
        <v>933</v>
      </c>
      <c r="F142" s="209" t="s">
        <v>934</v>
      </c>
      <c r="G142" s="210" t="s">
        <v>239</v>
      </c>
      <c r="H142" s="211">
        <v>1</v>
      </c>
      <c r="I142" s="212"/>
      <c r="J142" s="213">
        <f>ROUND(I142*H142,2)</f>
        <v>0</v>
      </c>
      <c r="K142" s="209" t="s">
        <v>19</v>
      </c>
      <c r="L142" s="46"/>
      <c r="M142" s="214" t="s">
        <v>19</v>
      </c>
      <c r="N142" s="215" t="s">
        <v>43</v>
      </c>
      <c r="O142" s="86"/>
      <c r="P142" s="216">
        <f>O142*H142</f>
        <v>0</v>
      </c>
      <c r="Q142" s="216">
        <v>0</v>
      </c>
      <c r="R142" s="216">
        <f>Q142*H142</f>
        <v>0</v>
      </c>
      <c r="S142" s="216">
        <v>0</v>
      </c>
      <c r="T142" s="217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8" t="s">
        <v>156</v>
      </c>
      <c r="AT142" s="218" t="s">
        <v>152</v>
      </c>
      <c r="AU142" s="218" t="s">
        <v>80</v>
      </c>
      <c r="AY142" s="19" t="s">
        <v>149</v>
      </c>
      <c r="BE142" s="219">
        <f>IF(N142="základní",J142,0)</f>
        <v>0</v>
      </c>
      <c r="BF142" s="219">
        <f>IF(N142="snížená",J142,0)</f>
        <v>0</v>
      </c>
      <c r="BG142" s="219">
        <f>IF(N142="zákl. přenesená",J142,0)</f>
        <v>0</v>
      </c>
      <c r="BH142" s="219">
        <f>IF(N142="sníž. přenesená",J142,0)</f>
        <v>0</v>
      </c>
      <c r="BI142" s="219">
        <f>IF(N142="nulová",J142,0)</f>
        <v>0</v>
      </c>
      <c r="BJ142" s="19" t="s">
        <v>80</v>
      </c>
      <c r="BK142" s="219">
        <f>ROUND(I142*H142,2)</f>
        <v>0</v>
      </c>
      <c r="BL142" s="19" t="s">
        <v>156</v>
      </c>
      <c r="BM142" s="218" t="s">
        <v>515</v>
      </c>
    </row>
    <row r="143" spans="1:47" s="2" customFormat="1" ht="12">
      <c r="A143" s="40"/>
      <c r="B143" s="41"/>
      <c r="C143" s="42"/>
      <c r="D143" s="227" t="s">
        <v>223</v>
      </c>
      <c r="E143" s="42"/>
      <c r="F143" s="269" t="s">
        <v>935</v>
      </c>
      <c r="G143" s="42"/>
      <c r="H143" s="42"/>
      <c r="I143" s="222"/>
      <c r="J143" s="42"/>
      <c r="K143" s="42"/>
      <c r="L143" s="46"/>
      <c r="M143" s="223"/>
      <c r="N143" s="224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223</v>
      </c>
      <c r="AU143" s="19" t="s">
        <v>80</v>
      </c>
    </row>
    <row r="144" spans="1:65" s="2" customFormat="1" ht="16.5" customHeight="1">
      <c r="A144" s="40"/>
      <c r="B144" s="41"/>
      <c r="C144" s="207" t="s">
        <v>328</v>
      </c>
      <c r="D144" s="207" t="s">
        <v>152</v>
      </c>
      <c r="E144" s="208" t="s">
        <v>936</v>
      </c>
      <c r="F144" s="209" t="s">
        <v>937</v>
      </c>
      <c r="G144" s="210" t="s">
        <v>239</v>
      </c>
      <c r="H144" s="211">
        <v>1</v>
      </c>
      <c r="I144" s="212"/>
      <c r="J144" s="213">
        <f>ROUND(I144*H144,2)</f>
        <v>0</v>
      </c>
      <c r="K144" s="209" t="s">
        <v>19</v>
      </c>
      <c r="L144" s="46"/>
      <c r="M144" s="214" t="s">
        <v>19</v>
      </c>
      <c r="N144" s="215" t="s">
        <v>43</v>
      </c>
      <c r="O144" s="86"/>
      <c r="P144" s="216">
        <f>O144*H144</f>
        <v>0</v>
      </c>
      <c r="Q144" s="216">
        <v>0</v>
      </c>
      <c r="R144" s="216">
        <f>Q144*H144</f>
        <v>0</v>
      </c>
      <c r="S144" s="216">
        <v>0</v>
      </c>
      <c r="T144" s="217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8" t="s">
        <v>156</v>
      </c>
      <c r="AT144" s="218" t="s">
        <v>152</v>
      </c>
      <c r="AU144" s="218" t="s">
        <v>80</v>
      </c>
      <c r="AY144" s="19" t="s">
        <v>149</v>
      </c>
      <c r="BE144" s="219">
        <f>IF(N144="základní",J144,0)</f>
        <v>0</v>
      </c>
      <c r="BF144" s="219">
        <f>IF(N144="snížená",J144,0)</f>
        <v>0</v>
      </c>
      <c r="BG144" s="219">
        <f>IF(N144="zákl. přenesená",J144,0)</f>
        <v>0</v>
      </c>
      <c r="BH144" s="219">
        <f>IF(N144="sníž. přenesená",J144,0)</f>
        <v>0</v>
      </c>
      <c r="BI144" s="219">
        <f>IF(N144="nulová",J144,0)</f>
        <v>0</v>
      </c>
      <c r="BJ144" s="19" t="s">
        <v>80</v>
      </c>
      <c r="BK144" s="219">
        <f>ROUND(I144*H144,2)</f>
        <v>0</v>
      </c>
      <c r="BL144" s="19" t="s">
        <v>156</v>
      </c>
      <c r="BM144" s="218" t="s">
        <v>527</v>
      </c>
    </row>
    <row r="145" spans="1:47" s="2" customFormat="1" ht="12">
      <c r="A145" s="40"/>
      <c r="B145" s="41"/>
      <c r="C145" s="42"/>
      <c r="D145" s="227" t="s">
        <v>223</v>
      </c>
      <c r="E145" s="42"/>
      <c r="F145" s="269" t="s">
        <v>898</v>
      </c>
      <c r="G145" s="42"/>
      <c r="H145" s="42"/>
      <c r="I145" s="222"/>
      <c r="J145" s="42"/>
      <c r="K145" s="42"/>
      <c r="L145" s="46"/>
      <c r="M145" s="223"/>
      <c r="N145" s="224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223</v>
      </c>
      <c r="AU145" s="19" t="s">
        <v>80</v>
      </c>
    </row>
    <row r="146" spans="1:65" s="2" customFormat="1" ht="16.5" customHeight="1">
      <c r="A146" s="40"/>
      <c r="B146" s="41"/>
      <c r="C146" s="207" t="s">
        <v>334</v>
      </c>
      <c r="D146" s="207" t="s">
        <v>152</v>
      </c>
      <c r="E146" s="208" t="s">
        <v>938</v>
      </c>
      <c r="F146" s="209" t="s">
        <v>939</v>
      </c>
      <c r="G146" s="210" t="s">
        <v>239</v>
      </c>
      <c r="H146" s="211">
        <v>1</v>
      </c>
      <c r="I146" s="212"/>
      <c r="J146" s="213">
        <f>ROUND(I146*H146,2)</f>
        <v>0</v>
      </c>
      <c r="K146" s="209" t="s">
        <v>19</v>
      </c>
      <c r="L146" s="46"/>
      <c r="M146" s="214" t="s">
        <v>19</v>
      </c>
      <c r="N146" s="215" t="s">
        <v>43</v>
      </c>
      <c r="O146" s="86"/>
      <c r="P146" s="216">
        <f>O146*H146</f>
        <v>0</v>
      </c>
      <c r="Q146" s="216">
        <v>0</v>
      </c>
      <c r="R146" s="216">
        <f>Q146*H146</f>
        <v>0</v>
      </c>
      <c r="S146" s="216">
        <v>0</v>
      </c>
      <c r="T146" s="217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8" t="s">
        <v>156</v>
      </c>
      <c r="AT146" s="218" t="s">
        <v>152</v>
      </c>
      <c r="AU146" s="218" t="s">
        <v>80</v>
      </c>
      <c r="AY146" s="19" t="s">
        <v>149</v>
      </c>
      <c r="BE146" s="219">
        <f>IF(N146="základní",J146,0)</f>
        <v>0</v>
      </c>
      <c r="BF146" s="219">
        <f>IF(N146="snížená",J146,0)</f>
        <v>0</v>
      </c>
      <c r="BG146" s="219">
        <f>IF(N146="zákl. přenesená",J146,0)</f>
        <v>0</v>
      </c>
      <c r="BH146" s="219">
        <f>IF(N146="sníž. přenesená",J146,0)</f>
        <v>0</v>
      </c>
      <c r="BI146" s="219">
        <f>IF(N146="nulová",J146,0)</f>
        <v>0</v>
      </c>
      <c r="BJ146" s="19" t="s">
        <v>80</v>
      </c>
      <c r="BK146" s="219">
        <f>ROUND(I146*H146,2)</f>
        <v>0</v>
      </c>
      <c r="BL146" s="19" t="s">
        <v>156</v>
      </c>
      <c r="BM146" s="218" t="s">
        <v>536</v>
      </c>
    </row>
    <row r="147" spans="1:47" s="2" customFormat="1" ht="12">
      <c r="A147" s="40"/>
      <c r="B147" s="41"/>
      <c r="C147" s="42"/>
      <c r="D147" s="227" t="s">
        <v>223</v>
      </c>
      <c r="E147" s="42"/>
      <c r="F147" s="269" t="s">
        <v>898</v>
      </c>
      <c r="G147" s="42"/>
      <c r="H147" s="42"/>
      <c r="I147" s="222"/>
      <c r="J147" s="42"/>
      <c r="K147" s="42"/>
      <c r="L147" s="46"/>
      <c r="M147" s="223"/>
      <c r="N147" s="224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223</v>
      </c>
      <c r="AU147" s="19" t="s">
        <v>80</v>
      </c>
    </row>
    <row r="148" spans="1:65" s="2" customFormat="1" ht="16.5" customHeight="1">
      <c r="A148" s="40"/>
      <c r="B148" s="41"/>
      <c r="C148" s="207" t="s">
        <v>339</v>
      </c>
      <c r="D148" s="207" t="s">
        <v>152</v>
      </c>
      <c r="E148" s="208" t="s">
        <v>940</v>
      </c>
      <c r="F148" s="209" t="s">
        <v>941</v>
      </c>
      <c r="G148" s="210" t="s">
        <v>239</v>
      </c>
      <c r="H148" s="211">
        <v>1</v>
      </c>
      <c r="I148" s="212"/>
      <c r="J148" s="213">
        <f>ROUND(I148*H148,2)</f>
        <v>0</v>
      </c>
      <c r="K148" s="209" t="s">
        <v>19</v>
      </c>
      <c r="L148" s="46"/>
      <c r="M148" s="214" t="s">
        <v>19</v>
      </c>
      <c r="N148" s="215" t="s">
        <v>43</v>
      </c>
      <c r="O148" s="86"/>
      <c r="P148" s="216">
        <f>O148*H148</f>
        <v>0</v>
      </c>
      <c r="Q148" s="216">
        <v>0</v>
      </c>
      <c r="R148" s="216">
        <f>Q148*H148</f>
        <v>0</v>
      </c>
      <c r="S148" s="216">
        <v>0</v>
      </c>
      <c r="T148" s="217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8" t="s">
        <v>156</v>
      </c>
      <c r="AT148" s="218" t="s">
        <v>152</v>
      </c>
      <c r="AU148" s="218" t="s">
        <v>80</v>
      </c>
      <c r="AY148" s="19" t="s">
        <v>149</v>
      </c>
      <c r="BE148" s="219">
        <f>IF(N148="základní",J148,0)</f>
        <v>0</v>
      </c>
      <c r="BF148" s="219">
        <f>IF(N148="snížená",J148,0)</f>
        <v>0</v>
      </c>
      <c r="BG148" s="219">
        <f>IF(N148="zákl. přenesená",J148,0)</f>
        <v>0</v>
      </c>
      <c r="BH148" s="219">
        <f>IF(N148="sníž. přenesená",J148,0)</f>
        <v>0</v>
      </c>
      <c r="BI148" s="219">
        <f>IF(N148="nulová",J148,0)</f>
        <v>0</v>
      </c>
      <c r="BJ148" s="19" t="s">
        <v>80</v>
      </c>
      <c r="BK148" s="219">
        <f>ROUND(I148*H148,2)</f>
        <v>0</v>
      </c>
      <c r="BL148" s="19" t="s">
        <v>156</v>
      </c>
      <c r="BM148" s="218" t="s">
        <v>546</v>
      </c>
    </row>
    <row r="149" spans="1:47" s="2" customFormat="1" ht="12">
      <c r="A149" s="40"/>
      <c r="B149" s="41"/>
      <c r="C149" s="42"/>
      <c r="D149" s="227" t="s">
        <v>223</v>
      </c>
      <c r="E149" s="42"/>
      <c r="F149" s="269" t="s">
        <v>898</v>
      </c>
      <c r="G149" s="42"/>
      <c r="H149" s="42"/>
      <c r="I149" s="222"/>
      <c r="J149" s="42"/>
      <c r="K149" s="42"/>
      <c r="L149" s="46"/>
      <c r="M149" s="223"/>
      <c r="N149" s="224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223</v>
      </c>
      <c r="AU149" s="19" t="s">
        <v>80</v>
      </c>
    </row>
    <row r="150" spans="1:65" s="2" customFormat="1" ht="16.5" customHeight="1">
      <c r="A150" s="40"/>
      <c r="B150" s="41"/>
      <c r="C150" s="207" t="s">
        <v>344</v>
      </c>
      <c r="D150" s="207" t="s">
        <v>152</v>
      </c>
      <c r="E150" s="208" t="s">
        <v>942</v>
      </c>
      <c r="F150" s="209" t="s">
        <v>943</v>
      </c>
      <c r="G150" s="210" t="s">
        <v>239</v>
      </c>
      <c r="H150" s="211">
        <v>1</v>
      </c>
      <c r="I150" s="212"/>
      <c r="J150" s="213">
        <f>ROUND(I150*H150,2)</f>
        <v>0</v>
      </c>
      <c r="K150" s="209" t="s">
        <v>19</v>
      </c>
      <c r="L150" s="46"/>
      <c r="M150" s="214" t="s">
        <v>19</v>
      </c>
      <c r="N150" s="215" t="s">
        <v>43</v>
      </c>
      <c r="O150" s="86"/>
      <c r="P150" s="216">
        <f>O150*H150</f>
        <v>0</v>
      </c>
      <c r="Q150" s="216">
        <v>0</v>
      </c>
      <c r="R150" s="216">
        <f>Q150*H150</f>
        <v>0</v>
      </c>
      <c r="S150" s="216">
        <v>0</v>
      </c>
      <c r="T150" s="217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8" t="s">
        <v>156</v>
      </c>
      <c r="AT150" s="218" t="s">
        <v>152</v>
      </c>
      <c r="AU150" s="218" t="s">
        <v>80</v>
      </c>
      <c r="AY150" s="19" t="s">
        <v>149</v>
      </c>
      <c r="BE150" s="219">
        <f>IF(N150="základní",J150,0)</f>
        <v>0</v>
      </c>
      <c r="BF150" s="219">
        <f>IF(N150="snížená",J150,0)</f>
        <v>0</v>
      </c>
      <c r="BG150" s="219">
        <f>IF(N150="zákl. přenesená",J150,0)</f>
        <v>0</v>
      </c>
      <c r="BH150" s="219">
        <f>IF(N150="sníž. přenesená",J150,0)</f>
        <v>0</v>
      </c>
      <c r="BI150" s="219">
        <f>IF(N150="nulová",J150,0)</f>
        <v>0</v>
      </c>
      <c r="BJ150" s="19" t="s">
        <v>80</v>
      </c>
      <c r="BK150" s="219">
        <f>ROUND(I150*H150,2)</f>
        <v>0</v>
      </c>
      <c r="BL150" s="19" t="s">
        <v>156</v>
      </c>
      <c r="BM150" s="218" t="s">
        <v>558</v>
      </c>
    </row>
    <row r="151" spans="1:47" s="2" customFormat="1" ht="12">
      <c r="A151" s="40"/>
      <c r="B151" s="41"/>
      <c r="C151" s="42"/>
      <c r="D151" s="227" t="s">
        <v>223</v>
      </c>
      <c r="E151" s="42"/>
      <c r="F151" s="269" t="s">
        <v>944</v>
      </c>
      <c r="G151" s="42"/>
      <c r="H151" s="42"/>
      <c r="I151" s="222"/>
      <c r="J151" s="42"/>
      <c r="K151" s="42"/>
      <c r="L151" s="46"/>
      <c r="M151" s="223"/>
      <c r="N151" s="224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223</v>
      </c>
      <c r="AU151" s="19" t="s">
        <v>80</v>
      </c>
    </row>
    <row r="152" spans="1:65" s="2" customFormat="1" ht="21.75" customHeight="1">
      <c r="A152" s="40"/>
      <c r="B152" s="41"/>
      <c r="C152" s="207" t="s">
        <v>352</v>
      </c>
      <c r="D152" s="207" t="s">
        <v>152</v>
      </c>
      <c r="E152" s="208" t="s">
        <v>945</v>
      </c>
      <c r="F152" s="209" t="s">
        <v>946</v>
      </c>
      <c r="G152" s="210" t="s">
        <v>239</v>
      </c>
      <c r="H152" s="211">
        <v>1</v>
      </c>
      <c r="I152" s="212"/>
      <c r="J152" s="213">
        <f>ROUND(I152*H152,2)</f>
        <v>0</v>
      </c>
      <c r="K152" s="209" t="s">
        <v>19</v>
      </c>
      <c r="L152" s="46"/>
      <c r="M152" s="214" t="s">
        <v>19</v>
      </c>
      <c r="N152" s="215" t="s">
        <v>43</v>
      </c>
      <c r="O152" s="86"/>
      <c r="P152" s="216">
        <f>O152*H152</f>
        <v>0</v>
      </c>
      <c r="Q152" s="216">
        <v>0</v>
      </c>
      <c r="R152" s="216">
        <f>Q152*H152</f>
        <v>0</v>
      </c>
      <c r="S152" s="216">
        <v>0</v>
      </c>
      <c r="T152" s="217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8" t="s">
        <v>156</v>
      </c>
      <c r="AT152" s="218" t="s">
        <v>152</v>
      </c>
      <c r="AU152" s="218" t="s">
        <v>80</v>
      </c>
      <c r="AY152" s="19" t="s">
        <v>149</v>
      </c>
      <c r="BE152" s="219">
        <f>IF(N152="základní",J152,0)</f>
        <v>0</v>
      </c>
      <c r="BF152" s="219">
        <f>IF(N152="snížená",J152,0)</f>
        <v>0</v>
      </c>
      <c r="BG152" s="219">
        <f>IF(N152="zákl. přenesená",J152,0)</f>
        <v>0</v>
      </c>
      <c r="BH152" s="219">
        <f>IF(N152="sníž. přenesená",J152,0)</f>
        <v>0</v>
      </c>
      <c r="BI152" s="219">
        <f>IF(N152="nulová",J152,0)</f>
        <v>0</v>
      </c>
      <c r="BJ152" s="19" t="s">
        <v>80</v>
      </c>
      <c r="BK152" s="219">
        <f>ROUND(I152*H152,2)</f>
        <v>0</v>
      </c>
      <c r="BL152" s="19" t="s">
        <v>156</v>
      </c>
      <c r="BM152" s="218" t="s">
        <v>572</v>
      </c>
    </row>
    <row r="153" spans="1:47" s="2" customFormat="1" ht="12">
      <c r="A153" s="40"/>
      <c r="B153" s="41"/>
      <c r="C153" s="42"/>
      <c r="D153" s="227" t="s">
        <v>223</v>
      </c>
      <c r="E153" s="42"/>
      <c r="F153" s="269" t="s">
        <v>944</v>
      </c>
      <c r="G153" s="42"/>
      <c r="H153" s="42"/>
      <c r="I153" s="222"/>
      <c r="J153" s="42"/>
      <c r="K153" s="42"/>
      <c r="L153" s="46"/>
      <c r="M153" s="223"/>
      <c r="N153" s="224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223</v>
      </c>
      <c r="AU153" s="19" t="s">
        <v>80</v>
      </c>
    </row>
    <row r="154" spans="1:65" s="2" customFormat="1" ht="16.5" customHeight="1">
      <c r="A154" s="40"/>
      <c r="B154" s="41"/>
      <c r="C154" s="207" t="s">
        <v>357</v>
      </c>
      <c r="D154" s="207" t="s">
        <v>152</v>
      </c>
      <c r="E154" s="208" t="s">
        <v>947</v>
      </c>
      <c r="F154" s="209" t="s">
        <v>948</v>
      </c>
      <c r="G154" s="210" t="s">
        <v>239</v>
      </c>
      <c r="H154" s="211">
        <v>1</v>
      </c>
      <c r="I154" s="212"/>
      <c r="J154" s="213">
        <f>ROUND(I154*H154,2)</f>
        <v>0</v>
      </c>
      <c r="K154" s="209" t="s">
        <v>19</v>
      </c>
      <c r="L154" s="46"/>
      <c r="M154" s="214" t="s">
        <v>19</v>
      </c>
      <c r="N154" s="215" t="s">
        <v>43</v>
      </c>
      <c r="O154" s="86"/>
      <c r="P154" s="216">
        <f>O154*H154</f>
        <v>0</v>
      </c>
      <c r="Q154" s="216">
        <v>0</v>
      </c>
      <c r="R154" s="216">
        <f>Q154*H154</f>
        <v>0</v>
      </c>
      <c r="S154" s="216">
        <v>0</v>
      </c>
      <c r="T154" s="217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8" t="s">
        <v>156</v>
      </c>
      <c r="AT154" s="218" t="s">
        <v>152</v>
      </c>
      <c r="AU154" s="218" t="s">
        <v>80</v>
      </c>
      <c r="AY154" s="19" t="s">
        <v>149</v>
      </c>
      <c r="BE154" s="219">
        <f>IF(N154="základní",J154,0)</f>
        <v>0</v>
      </c>
      <c r="BF154" s="219">
        <f>IF(N154="snížená",J154,0)</f>
        <v>0</v>
      </c>
      <c r="BG154" s="219">
        <f>IF(N154="zákl. přenesená",J154,0)</f>
        <v>0</v>
      </c>
      <c r="BH154" s="219">
        <f>IF(N154="sníž. přenesená",J154,0)</f>
        <v>0</v>
      </c>
      <c r="BI154" s="219">
        <f>IF(N154="nulová",J154,0)</f>
        <v>0</v>
      </c>
      <c r="BJ154" s="19" t="s">
        <v>80</v>
      </c>
      <c r="BK154" s="219">
        <f>ROUND(I154*H154,2)</f>
        <v>0</v>
      </c>
      <c r="BL154" s="19" t="s">
        <v>156</v>
      </c>
      <c r="BM154" s="218" t="s">
        <v>583</v>
      </c>
    </row>
    <row r="155" spans="1:47" s="2" customFormat="1" ht="12">
      <c r="A155" s="40"/>
      <c r="B155" s="41"/>
      <c r="C155" s="42"/>
      <c r="D155" s="227" t="s">
        <v>223</v>
      </c>
      <c r="E155" s="42"/>
      <c r="F155" s="269" t="s">
        <v>949</v>
      </c>
      <c r="G155" s="42"/>
      <c r="H155" s="42"/>
      <c r="I155" s="222"/>
      <c r="J155" s="42"/>
      <c r="K155" s="42"/>
      <c r="L155" s="46"/>
      <c r="M155" s="223"/>
      <c r="N155" s="224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223</v>
      </c>
      <c r="AU155" s="19" t="s">
        <v>80</v>
      </c>
    </row>
    <row r="156" spans="1:65" s="2" customFormat="1" ht="16.5" customHeight="1">
      <c r="A156" s="40"/>
      <c r="B156" s="41"/>
      <c r="C156" s="207" t="s">
        <v>362</v>
      </c>
      <c r="D156" s="207" t="s">
        <v>152</v>
      </c>
      <c r="E156" s="208" t="s">
        <v>950</v>
      </c>
      <c r="F156" s="209" t="s">
        <v>951</v>
      </c>
      <c r="G156" s="210" t="s">
        <v>239</v>
      </c>
      <c r="H156" s="211">
        <v>1</v>
      </c>
      <c r="I156" s="212"/>
      <c r="J156" s="213">
        <f>ROUND(I156*H156,2)</f>
        <v>0</v>
      </c>
      <c r="K156" s="209" t="s">
        <v>19</v>
      </c>
      <c r="L156" s="46"/>
      <c r="M156" s="214" t="s">
        <v>19</v>
      </c>
      <c r="N156" s="215" t="s">
        <v>43</v>
      </c>
      <c r="O156" s="86"/>
      <c r="P156" s="216">
        <f>O156*H156</f>
        <v>0</v>
      </c>
      <c r="Q156" s="216">
        <v>0</v>
      </c>
      <c r="R156" s="216">
        <f>Q156*H156</f>
        <v>0</v>
      </c>
      <c r="S156" s="216">
        <v>0</v>
      </c>
      <c r="T156" s="217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8" t="s">
        <v>156</v>
      </c>
      <c r="AT156" s="218" t="s">
        <v>152</v>
      </c>
      <c r="AU156" s="218" t="s">
        <v>80</v>
      </c>
      <c r="AY156" s="19" t="s">
        <v>149</v>
      </c>
      <c r="BE156" s="219">
        <f>IF(N156="základní",J156,0)</f>
        <v>0</v>
      </c>
      <c r="BF156" s="219">
        <f>IF(N156="snížená",J156,0)</f>
        <v>0</v>
      </c>
      <c r="BG156" s="219">
        <f>IF(N156="zákl. přenesená",J156,0)</f>
        <v>0</v>
      </c>
      <c r="BH156" s="219">
        <f>IF(N156="sníž. přenesená",J156,0)</f>
        <v>0</v>
      </c>
      <c r="BI156" s="219">
        <f>IF(N156="nulová",J156,0)</f>
        <v>0</v>
      </c>
      <c r="BJ156" s="19" t="s">
        <v>80</v>
      </c>
      <c r="BK156" s="219">
        <f>ROUND(I156*H156,2)</f>
        <v>0</v>
      </c>
      <c r="BL156" s="19" t="s">
        <v>156</v>
      </c>
      <c r="BM156" s="218" t="s">
        <v>591</v>
      </c>
    </row>
    <row r="157" spans="1:47" s="2" customFormat="1" ht="12">
      <c r="A157" s="40"/>
      <c r="B157" s="41"/>
      <c r="C157" s="42"/>
      <c r="D157" s="227" t="s">
        <v>223</v>
      </c>
      <c r="E157" s="42"/>
      <c r="F157" s="269" t="s">
        <v>952</v>
      </c>
      <c r="G157" s="42"/>
      <c r="H157" s="42"/>
      <c r="I157" s="222"/>
      <c r="J157" s="42"/>
      <c r="K157" s="42"/>
      <c r="L157" s="46"/>
      <c r="M157" s="223"/>
      <c r="N157" s="224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223</v>
      </c>
      <c r="AU157" s="19" t="s">
        <v>80</v>
      </c>
    </row>
    <row r="158" spans="1:65" s="2" customFormat="1" ht="16.5" customHeight="1">
      <c r="A158" s="40"/>
      <c r="B158" s="41"/>
      <c r="C158" s="207" t="s">
        <v>368</v>
      </c>
      <c r="D158" s="207" t="s">
        <v>152</v>
      </c>
      <c r="E158" s="208" t="s">
        <v>953</v>
      </c>
      <c r="F158" s="209" t="s">
        <v>954</v>
      </c>
      <c r="G158" s="210" t="s">
        <v>239</v>
      </c>
      <c r="H158" s="211">
        <v>1</v>
      </c>
      <c r="I158" s="212"/>
      <c r="J158" s="213">
        <f>ROUND(I158*H158,2)</f>
        <v>0</v>
      </c>
      <c r="K158" s="209" t="s">
        <v>19</v>
      </c>
      <c r="L158" s="46"/>
      <c r="M158" s="214" t="s">
        <v>19</v>
      </c>
      <c r="N158" s="215" t="s">
        <v>43</v>
      </c>
      <c r="O158" s="86"/>
      <c r="P158" s="216">
        <f>O158*H158</f>
        <v>0</v>
      </c>
      <c r="Q158" s="216">
        <v>0</v>
      </c>
      <c r="R158" s="216">
        <f>Q158*H158</f>
        <v>0</v>
      </c>
      <c r="S158" s="216">
        <v>0</v>
      </c>
      <c r="T158" s="217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18" t="s">
        <v>156</v>
      </c>
      <c r="AT158" s="218" t="s">
        <v>152</v>
      </c>
      <c r="AU158" s="218" t="s">
        <v>80</v>
      </c>
      <c r="AY158" s="19" t="s">
        <v>149</v>
      </c>
      <c r="BE158" s="219">
        <f>IF(N158="základní",J158,0)</f>
        <v>0</v>
      </c>
      <c r="BF158" s="219">
        <f>IF(N158="snížená",J158,0)</f>
        <v>0</v>
      </c>
      <c r="BG158" s="219">
        <f>IF(N158="zákl. přenesená",J158,0)</f>
        <v>0</v>
      </c>
      <c r="BH158" s="219">
        <f>IF(N158="sníž. přenesená",J158,0)</f>
        <v>0</v>
      </c>
      <c r="BI158" s="219">
        <f>IF(N158="nulová",J158,0)</f>
        <v>0</v>
      </c>
      <c r="BJ158" s="19" t="s">
        <v>80</v>
      </c>
      <c r="BK158" s="219">
        <f>ROUND(I158*H158,2)</f>
        <v>0</v>
      </c>
      <c r="BL158" s="19" t="s">
        <v>156</v>
      </c>
      <c r="BM158" s="218" t="s">
        <v>609</v>
      </c>
    </row>
    <row r="159" spans="1:47" s="2" customFormat="1" ht="12">
      <c r="A159" s="40"/>
      <c r="B159" s="41"/>
      <c r="C159" s="42"/>
      <c r="D159" s="227" t="s">
        <v>223</v>
      </c>
      <c r="E159" s="42"/>
      <c r="F159" s="269" t="s">
        <v>955</v>
      </c>
      <c r="G159" s="42"/>
      <c r="H159" s="42"/>
      <c r="I159" s="222"/>
      <c r="J159" s="42"/>
      <c r="K159" s="42"/>
      <c r="L159" s="46"/>
      <c r="M159" s="223"/>
      <c r="N159" s="224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223</v>
      </c>
      <c r="AU159" s="19" t="s">
        <v>80</v>
      </c>
    </row>
    <row r="160" spans="1:65" s="2" customFormat="1" ht="16.5" customHeight="1">
      <c r="A160" s="40"/>
      <c r="B160" s="41"/>
      <c r="C160" s="207" t="s">
        <v>375</v>
      </c>
      <c r="D160" s="207" t="s">
        <v>152</v>
      </c>
      <c r="E160" s="208" t="s">
        <v>956</v>
      </c>
      <c r="F160" s="209" t="s">
        <v>957</v>
      </c>
      <c r="G160" s="210" t="s">
        <v>239</v>
      </c>
      <c r="H160" s="211">
        <v>2</v>
      </c>
      <c r="I160" s="212"/>
      <c r="J160" s="213">
        <f>ROUND(I160*H160,2)</f>
        <v>0</v>
      </c>
      <c r="K160" s="209" t="s">
        <v>19</v>
      </c>
      <c r="L160" s="46"/>
      <c r="M160" s="214" t="s">
        <v>19</v>
      </c>
      <c r="N160" s="215" t="s">
        <v>43</v>
      </c>
      <c r="O160" s="86"/>
      <c r="P160" s="216">
        <f>O160*H160</f>
        <v>0</v>
      </c>
      <c r="Q160" s="216">
        <v>0</v>
      </c>
      <c r="R160" s="216">
        <f>Q160*H160</f>
        <v>0</v>
      </c>
      <c r="S160" s="216">
        <v>0</v>
      </c>
      <c r="T160" s="217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8" t="s">
        <v>156</v>
      </c>
      <c r="AT160" s="218" t="s">
        <v>152</v>
      </c>
      <c r="AU160" s="218" t="s">
        <v>80</v>
      </c>
      <c r="AY160" s="19" t="s">
        <v>149</v>
      </c>
      <c r="BE160" s="219">
        <f>IF(N160="základní",J160,0)</f>
        <v>0</v>
      </c>
      <c r="BF160" s="219">
        <f>IF(N160="snížená",J160,0)</f>
        <v>0</v>
      </c>
      <c r="BG160" s="219">
        <f>IF(N160="zákl. přenesená",J160,0)</f>
        <v>0</v>
      </c>
      <c r="BH160" s="219">
        <f>IF(N160="sníž. přenesená",J160,0)</f>
        <v>0</v>
      </c>
      <c r="BI160" s="219">
        <f>IF(N160="nulová",J160,0)</f>
        <v>0</v>
      </c>
      <c r="BJ160" s="19" t="s">
        <v>80</v>
      </c>
      <c r="BK160" s="219">
        <f>ROUND(I160*H160,2)</f>
        <v>0</v>
      </c>
      <c r="BL160" s="19" t="s">
        <v>156</v>
      </c>
      <c r="BM160" s="218" t="s">
        <v>628</v>
      </c>
    </row>
    <row r="161" spans="1:47" s="2" customFormat="1" ht="12">
      <c r="A161" s="40"/>
      <c r="B161" s="41"/>
      <c r="C161" s="42"/>
      <c r="D161" s="227" t="s">
        <v>223</v>
      </c>
      <c r="E161" s="42"/>
      <c r="F161" s="269" t="s">
        <v>958</v>
      </c>
      <c r="G161" s="42"/>
      <c r="H161" s="42"/>
      <c r="I161" s="222"/>
      <c r="J161" s="42"/>
      <c r="K161" s="42"/>
      <c r="L161" s="46"/>
      <c r="M161" s="223"/>
      <c r="N161" s="224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223</v>
      </c>
      <c r="AU161" s="19" t="s">
        <v>80</v>
      </c>
    </row>
    <row r="162" spans="1:65" s="2" customFormat="1" ht="16.5" customHeight="1">
      <c r="A162" s="40"/>
      <c r="B162" s="41"/>
      <c r="C162" s="207" t="s">
        <v>384</v>
      </c>
      <c r="D162" s="207" t="s">
        <v>152</v>
      </c>
      <c r="E162" s="208" t="s">
        <v>959</v>
      </c>
      <c r="F162" s="209" t="s">
        <v>960</v>
      </c>
      <c r="G162" s="210" t="s">
        <v>239</v>
      </c>
      <c r="H162" s="211">
        <v>1</v>
      </c>
      <c r="I162" s="212"/>
      <c r="J162" s="213">
        <f>ROUND(I162*H162,2)</f>
        <v>0</v>
      </c>
      <c r="K162" s="209" t="s">
        <v>19</v>
      </c>
      <c r="L162" s="46"/>
      <c r="M162" s="214" t="s">
        <v>19</v>
      </c>
      <c r="N162" s="215" t="s">
        <v>43</v>
      </c>
      <c r="O162" s="86"/>
      <c r="P162" s="216">
        <f>O162*H162</f>
        <v>0</v>
      </c>
      <c r="Q162" s="216">
        <v>0</v>
      </c>
      <c r="R162" s="216">
        <f>Q162*H162</f>
        <v>0</v>
      </c>
      <c r="S162" s="216">
        <v>0</v>
      </c>
      <c r="T162" s="217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8" t="s">
        <v>156</v>
      </c>
      <c r="AT162" s="218" t="s">
        <v>152</v>
      </c>
      <c r="AU162" s="218" t="s">
        <v>80</v>
      </c>
      <c r="AY162" s="19" t="s">
        <v>149</v>
      </c>
      <c r="BE162" s="219">
        <f>IF(N162="základní",J162,0)</f>
        <v>0</v>
      </c>
      <c r="BF162" s="219">
        <f>IF(N162="snížená",J162,0)</f>
        <v>0</v>
      </c>
      <c r="BG162" s="219">
        <f>IF(N162="zákl. přenesená",J162,0)</f>
        <v>0</v>
      </c>
      <c r="BH162" s="219">
        <f>IF(N162="sníž. přenesená",J162,0)</f>
        <v>0</v>
      </c>
      <c r="BI162" s="219">
        <f>IF(N162="nulová",J162,0)</f>
        <v>0</v>
      </c>
      <c r="BJ162" s="19" t="s">
        <v>80</v>
      </c>
      <c r="BK162" s="219">
        <f>ROUND(I162*H162,2)</f>
        <v>0</v>
      </c>
      <c r="BL162" s="19" t="s">
        <v>156</v>
      </c>
      <c r="BM162" s="218" t="s">
        <v>654</v>
      </c>
    </row>
    <row r="163" spans="1:47" s="2" customFormat="1" ht="12">
      <c r="A163" s="40"/>
      <c r="B163" s="41"/>
      <c r="C163" s="42"/>
      <c r="D163" s="227" t="s">
        <v>223</v>
      </c>
      <c r="E163" s="42"/>
      <c r="F163" s="269" t="s">
        <v>961</v>
      </c>
      <c r="G163" s="42"/>
      <c r="H163" s="42"/>
      <c r="I163" s="222"/>
      <c r="J163" s="42"/>
      <c r="K163" s="42"/>
      <c r="L163" s="46"/>
      <c r="M163" s="223"/>
      <c r="N163" s="224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223</v>
      </c>
      <c r="AU163" s="19" t="s">
        <v>80</v>
      </c>
    </row>
    <row r="164" spans="1:65" s="2" customFormat="1" ht="16.5" customHeight="1">
      <c r="A164" s="40"/>
      <c r="B164" s="41"/>
      <c r="C164" s="207" t="s">
        <v>395</v>
      </c>
      <c r="D164" s="207" t="s">
        <v>152</v>
      </c>
      <c r="E164" s="208" t="s">
        <v>962</v>
      </c>
      <c r="F164" s="209" t="s">
        <v>963</v>
      </c>
      <c r="G164" s="210" t="s">
        <v>239</v>
      </c>
      <c r="H164" s="211">
        <v>2</v>
      </c>
      <c r="I164" s="212"/>
      <c r="J164" s="213">
        <f>ROUND(I164*H164,2)</f>
        <v>0</v>
      </c>
      <c r="K164" s="209" t="s">
        <v>19</v>
      </c>
      <c r="L164" s="46"/>
      <c r="M164" s="214" t="s">
        <v>19</v>
      </c>
      <c r="N164" s="215" t="s">
        <v>43</v>
      </c>
      <c r="O164" s="86"/>
      <c r="P164" s="216">
        <f>O164*H164</f>
        <v>0</v>
      </c>
      <c r="Q164" s="216">
        <v>0</v>
      </c>
      <c r="R164" s="216">
        <f>Q164*H164</f>
        <v>0</v>
      </c>
      <c r="S164" s="216">
        <v>0</v>
      </c>
      <c r="T164" s="217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18" t="s">
        <v>156</v>
      </c>
      <c r="AT164" s="218" t="s">
        <v>152</v>
      </c>
      <c r="AU164" s="218" t="s">
        <v>80</v>
      </c>
      <c r="AY164" s="19" t="s">
        <v>149</v>
      </c>
      <c r="BE164" s="219">
        <f>IF(N164="základní",J164,0)</f>
        <v>0</v>
      </c>
      <c r="BF164" s="219">
        <f>IF(N164="snížená",J164,0)</f>
        <v>0</v>
      </c>
      <c r="BG164" s="219">
        <f>IF(N164="zákl. přenesená",J164,0)</f>
        <v>0</v>
      </c>
      <c r="BH164" s="219">
        <f>IF(N164="sníž. přenesená",J164,0)</f>
        <v>0</v>
      </c>
      <c r="BI164" s="219">
        <f>IF(N164="nulová",J164,0)</f>
        <v>0</v>
      </c>
      <c r="BJ164" s="19" t="s">
        <v>80</v>
      </c>
      <c r="BK164" s="219">
        <f>ROUND(I164*H164,2)</f>
        <v>0</v>
      </c>
      <c r="BL164" s="19" t="s">
        <v>156</v>
      </c>
      <c r="BM164" s="218" t="s">
        <v>664</v>
      </c>
    </row>
    <row r="165" spans="1:47" s="2" customFormat="1" ht="12">
      <c r="A165" s="40"/>
      <c r="B165" s="41"/>
      <c r="C165" s="42"/>
      <c r="D165" s="227" t="s">
        <v>223</v>
      </c>
      <c r="E165" s="42"/>
      <c r="F165" s="269" t="s">
        <v>964</v>
      </c>
      <c r="G165" s="42"/>
      <c r="H165" s="42"/>
      <c r="I165" s="222"/>
      <c r="J165" s="42"/>
      <c r="K165" s="42"/>
      <c r="L165" s="46"/>
      <c r="M165" s="223"/>
      <c r="N165" s="224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223</v>
      </c>
      <c r="AU165" s="19" t="s">
        <v>80</v>
      </c>
    </row>
    <row r="166" spans="1:65" s="2" customFormat="1" ht="24.15" customHeight="1">
      <c r="A166" s="40"/>
      <c r="B166" s="41"/>
      <c r="C166" s="207" t="s">
        <v>404</v>
      </c>
      <c r="D166" s="207" t="s">
        <v>152</v>
      </c>
      <c r="E166" s="208" t="s">
        <v>965</v>
      </c>
      <c r="F166" s="209" t="s">
        <v>966</v>
      </c>
      <c r="G166" s="210" t="s">
        <v>239</v>
      </c>
      <c r="H166" s="211">
        <v>2</v>
      </c>
      <c r="I166" s="212"/>
      <c r="J166" s="213">
        <f>ROUND(I166*H166,2)</f>
        <v>0</v>
      </c>
      <c r="K166" s="209" t="s">
        <v>19</v>
      </c>
      <c r="L166" s="46"/>
      <c r="M166" s="214" t="s">
        <v>19</v>
      </c>
      <c r="N166" s="215" t="s">
        <v>43</v>
      </c>
      <c r="O166" s="86"/>
      <c r="P166" s="216">
        <f>O166*H166</f>
        <v>0</v>
      </c>
      <c r="Q166" s="216">
        <v>0</v>
      </c>
      <c r="R166" s="216">
        <f>Q166*H166</f>
        <v>0</v>
      </c>
      <c r="S166" s="216">
        <v>0</v>
      </c>
      <c r="T166" s="217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8" t="s">
        <v>156</v>
      </c>
      <c r="AT166" s="218" t="s">
        <v>152</v>
      </c>
      <c r="AU166" s="218" t="s">
        <v>80</v>
      </c>
      <c r="AY166" s="19" t="s">
        <v>149</v>
      </c>
      <c r="BE166" s="219">
        <f>IF(N166="základní",J166,0)</f>
        <v>0</v>
      </c>
      <c r="BF166" s="219">
        <f>IF(N166="snížená",J166,0)</f>
        <v>0</v>
      </c>
      <c r="BG166" s="219">
        <f>IF(N166="zákl. přenesená",J166,0)</f>
        <v>0</v>
      </c>
      <c r="BH166" s="219">
        <f>IF(N166="sníž. přenesená",J166,0)</f>
        <v>0</v>
      </c>
      <c r="BI166" s="219">
        <f>IF(N166="nulová",J166,0)</f>
        <v>0</v>
      </c>
      <c r="BJ166" s="19" t="s">
        <v>80</v>
      </c>
      <c r="BK166" s="219">
        <f>ROUND(I166*H166,2)</f>
        <v>0</v>
      </c>
      <c r="BL166" s="19" t="s">
        <v>156</v>
      </c>
      <c r="BM166" s="218" t="s">
        <v>685</v>
      </c>
    </row>
    <row r="167" spans="1:47" s="2" customFormat="1" ht="12">
      <c r="A167" s="40"/>
      <c r="B167" s="41"/>
      <c r="C167" s="42"/>
      <c r="D167" s="227" t="s">
        <v>223</v>
      </c>
      <c r="E167" s="42"/>
      <c r="F167" s="269" t="s">
        <v>967</v>
      </c>
      <c r="G167" s="42"/>
      <c r="H167" s="42"/>
      <c r="I167" s="222"/>
      <c r="J167" s="42"/>
      <c r="K167" s="42"/>
      <c r="L167" s="46"/>
      <c r="M167" s="223"/>
      <c r="N167" s="224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223</v>
      </c>
      <c r="AU167" s="19" t="s">
        <v>80</v>
      </c>
    </row>
    <row r="168" spans="1:65" s="2" customFormat="1" ht="24.15" customHeight="1">
      <c r="A168" s="40"/>
      <c r="B168" s="41"/>
      <c r="C168" s="207" t="s">
        <v>409</v>
      </c>
      <c r="D168" s="207" t="s">
        <v>152</v>
      </c>
      <c r="E168" s="208" t="s">
        <v>968</v>
      </c>
      <c r="F168" s="209" t="s">
        <v>969</v>
      </c>
      <c r="G168" s="210" t="s">
        <v>239</v>
      </c>
      <c r="H168" s="211">
        <v>1</v>
      </c>
      <c r="I168" s="212"/>
      <c r="J168" s="213">
        <f>ROUND(I168*H168,2)</f>
        <v>0</v>
      </c>
      <c r="K168" s="209" t="s">
        <v>19</v>
      </c>
      <c r="L168" s="46"/>
      <c r="M168" s="214" t="s">
        <v>19</v>
      </c>
      <c r="N168" s="215" t="s">
        <v>43</v>
      </c>
      <c r="O168" s="86"/>
      <c r="P168" s="216">
        <f>O168*H168</f>
        <v>0</v>
      </c>
      <c r="Q168" s="216">
        <v>0</v>
      </c>
      <c r="R168" s="216">
        <f>Q168*H168</f>
        <v>0</v>
      </c>
      <c r="S168" s="216">
        <v>0</v>
      </c>
      <c r="T168" s="217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18" t="s">
        <v>156</v>
      </c>
      <c r="AT168" s="218" t="s">
        <v>152</v>
      </c>
      <c r="AU168" s="218" t="s">
        <v>80</v>
      </c>
      <c r="AY168" s="19" t="s">
        <v>149</v>
      </c>
      <c r="BE168" s="219">
        <f>IF(N168="základní",J168,0)</f>
        <v>0</v>
      </c>
      <c r="BF168" s="219">
        <f>IF(N168="snížená",J168,0)</f>
        <v>0</v>
      </c>
      <c r="BG168" s="219">
        <f>IF(N168="zákl. přenesená",J168,0)</f>
        <v>0</v>
      </c>
      <c r="BH168" s="219">
        <f>IF(N168="sníž. přenesená",J168,0)</f>
        <v>0</v>
      </c>
      <c r="BI168" s="219">
        <f>IF(N168="nulová",J168,0)</f>
        <v>0</v>
      </c>
      <c r="BJ168" s="19" t="s">
        <v>80</v>
      </c>
      <c r="BK168" s="219">
        <f>ROUND(I168*H168,2)</f>
        <v>0</v>
      </c>
      <c r="BL168" s="19" t="s">
        <v>156</v>
      </c>
      <c r="BM168" s="218" t="s">
        <v>706</v>
      </c>
    </row>
    <row r="169" spans="1:47" s="2" customFormat="1" ht="12">
      <c r="A169" s="40"/>
      <c r="B169" s="41"/>
      <c r="C169" s="42"/>
      <c r="D169" s="227" t="s">
        <v>223</v>
      </c>
      <c r="E169" s="42"/>
      <c r="F169" s="269" t="s">
        <v>970</v>
      </c>
      <c r="G169" s="42"/>
      <c r="H169" s="42"/>
      <c r="I169" s="222"/>
      <c r="J169" s="42"/>
      <c r="K169" s="42"/>
      <c r="L169" s="46"/>
      <c r="M169" s="223"/>
      <c r="N169" s="224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223</v>
      </c>
      <c r="AU169" s="19" t="s">
        <v>80</v>
      </c>
    </row>
    <row r="170" spans="1:65" s="2" customFormat="1" ht="16.5" customHeight="1">
      <c r="A170" s="40"/>
      <c r="B170" s="41"/>
      <c r="C170" s="207" t="s">
        <v>416</v>
      </c>
      <c r="D170" s="207" t="s">
        <v>152</v>
      </c>
      <c r="E170" s="208" t="s">
        <v>971</v>
      </c>
      <c r="F170" s="209" t="s">
        <v>915</v>
      </c>
      <c r="G170" s="210" t="s">
        <v>239</v>
      </c>
      <c r="H170" s="211">
        <v>1</v>
      </c>
      <c r="I170" s="212"/>
      <c r="J170" s="213">
        <f>ROUND(I170*H170,2)</f>
        <v>0</v>
      </c>
      <c r="K170" s="209" t="s">
        <v>19</v>
      </c>
      <c r="L170" s="46"/>
      <c r="M170" s="214" t="s">
        <v>19</v>
      </c>
      <c r="N170" s="215" t="s">
        <v>43</v>
      </c>
      <c r="O170" s="86"/>
      <c r="P170" s="216">
        <f>O170*H170</f>
        <v>0</v>
      </c>
      <c r="Q170" s="216">
        <v>0</v>
      </c>
      <c r="R170" s="216">
        <f>Q170*H170</f>
        <v>0</v>
      </c>
      <c r="S170" s="216">
        <v>0</v>
      </c>
      <c r="T170" s="217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8" t="s">
        <v>156</v>
      </c>
      <c r="AT170" s="218" t="s">
        <v>152</v>
      </c>
      <c r="AU170" s="218" t="s">
        <v>80</v>
      </c>
      <c r="AY170" s="19" t="s">
        <v>149</v>
      </c>
      <c r="BE170" s="219">
        <f>IF(N170="základní",J170,0)</f>
        <v>0</v>
      </c>
      <c r="BF170" s="219">
        <f>IF(N170="snížená",J170,0)</f>
        <v>0</v>
      </c>
      <c r="BG170" s="219">
        <f>IF(N170="zákl. přenesená",J170,0)</f>
        <v>0</v>
      </c>
      <c r="BH170" s="219">
        <f>IF(N170="sníž. přenesená",J170,0)</f>
        <v>0</v>
      </c>
      <c r="BI170" s="219">
        <f>IF(N170="nulová",J170,0)</f>
        <v>0</v>
      </c>
      <c r="BJ170" s="19" t="s">
        <v>80</v>
      </c>
      <c r="BK170" s="219">
        <f>ROUND(I170*H170,2)</f>
        <v>0</v>
      </c>
      <c r="BL170" s="19" t="s">
        <v>156</v>
      </c>
      <c r="BM170" s="218" t="s">
        <v>717</v>
      </c>
    </row>
    <row r="171" spans="1:47" s="2" customFormat="1" ht="12">
      <c r="A171" s="40"/>
      <c r="B171" s="41"/>
      <c r="C171" s="42"/>
      <c r="D171" s="227" t="s">
        <v>223</v>
      </c>
      <c r="E171" s="42"/>
      <c r="F171" s="269" t="s">
        <v>972</v>
      </c>
      <c r="G171" s="42"/>
      <c r="H171" s="42"/>
      <c r="I171" s="222"/>
      <c r="J171" s="42"/>
      <c r="K171" s="42"/>
      <c r="L171" s="46"/>
      <c r="M171" s="223"/>
      <c r="N171" s="224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223</v>
      </c>
      <c r="AU171" s="19" t="s">
        <v>80</v>
      </c>
    </row>
    <row r="172" spans="1:65" s="2" customFormat="1" ht="24.15" customHeight="1">
      <c r="A172" s="40"/>
      <c r="B172" s="41"/>
      <c r="C172" s="207" t="s">
        <v>442</v>
      </c>
      <c r="D172" s="207" t="s">
        <v>152</v>
      </c>
      <c r="E172" s="208" t="s">
        <v>973</v>
      </c>
      <c r="F172" s="209" t="s">
        <v>974</v>
      </c>
      <c r="G172" s="210" t="s">
        <v>239</v>
      </c>
      <c r="H172" s="211">
        <v>1</v>
      </c>
      <c r="I172" s="212"/>
      <c r="J172" s="213">
        <f>ROUND(I172*H172,2)</f>
        <v>0</v>
      </c>
      <c r="K172" s="209" t="s">
        <v>19</v>
      </c>
      <c r="L172" s="46"/>
      <c r="M172" s="214" t="s">
        <v>19</v>
      </c>
      <c r="N172" s="215" t="s">
        <v>43</v>
      </c>
      <c r="O172" s="86"/>
      <c r="P172" s="216">
        <f>O172*H172</f>
        <v>0</v>
      </c>
      <c r="Q172" s="216">
        <v>0</v>
      </c>
      <c r="R172" s="216">
        <f>Q172*H172</f>
        <v>0</v>
      </c>
      <c r="S172" s="216">
        <v>0</v>
      </c>
      <c r="T172" s="217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8" t="s">
        <v>156</v>
      </c>
      <c r="AT172" s="218" t="s">
        <v>152</v>
      </c>
      <c r="AU172" s="218" t="s">
        <v>80</v>
      </c>
      <c r="AY172" s="19" t="s">
        <v>149</v>
      </c>
      <c r="BE172" s="219">
        <f>IF(N172="základní",J172,0)</f>
        <v>0</v>
      </c>
      <c r="BF172" s="219">
        <f>IF(N172="snížená",J172,0)</f>
        <v>0</v>
      </c>
      <c r="BG172" s="219">
        <f>IF(N172="zákl. přenesená",J172,0)</f>
        <v>0</v>
      </c>
      <c r="BH172" s="219">
        <f>IF(N172="sníž. přenesená",J172,0)</f>
        <v>0</v>
      </c>
      <c r="BI172" s="219">
        <f>IF(N172="nulová",J172,0)</f>
        <v>0</v>
      </c>
      <c r="BJ172" s="19" t="s">
        <v>80</v>
      </c>
      <c r="BK172" s="219">
        <f>ROUND(I172*H172,2)</f>
        <v>0</v>
      </c>
      <c r="BL172" s="19" t="s">
        <v>156</v>
      </c>
      <c r="BM172" s="218" t="s">
        <v>782</v>
      </c>
    </row>
    <row r="173" spans="1:47" s="2" customFormat="1" ht="12">
      <c r="A173" s="40"/>
      <c r="B173" s="41"/>
      <c r="C173" s="42"/>
      <c r="D173" s="227" t="s">
        <v>223</v>
      </c>
      <c r="E173" s="42"/>
      <c r="F173" s="269" t="s">
        <v>975</v>
      </c>
      <c r="G173" s="42"/>
      <c r="H173" s="42"/>
      <c r="I173" s="222"/>
      <c r="J173" s="42"/>
      <c r="K173" s="42"/>
      <c r="L173" s="46"/>
      <c r="M173" s="223"/>
      <c r="N173" s="224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223</v>
      </c>
      <c r="AU173" s="19" t="s">
        <v>80</v>
      </c>
    </row>
    <row r="174" spans="1:65" s="2" customFormat="1" ht="16.5" customHeight="1">
      <c r="A174" s="40"/>
      <c r="B174" s="41"/>
      <c r="C174" s="207" t="s">
        <v>449</v>
      </c>
      <c r="D174" s="207" t="s">
        <v>152</v>
      </c>
      <c r="E174" s="208" t="s">
        <v>976</v>
      </c>
      <c r="F174" s="209" t="s">
        <v>977</v>
      </c>
      <c r="G174" s="210" t="s">
        <v>239</v>
      </c>
      <c r="H174" s="211">
        <v>1</v>
      </c>
      <c r="I174" s="212"/>
      <c r="J174" s="213">
        <f>ROUND(I174*H174,2)</f>
        <v>0</v>
      </c>
      <c r="K174" s="209" t="s">
        <v>19</v>
      </c>
      <c r="L174" s="46"/>
      <c r="M174" s="214" t="s">
        <v>19</v>
      </c>
      <c r="N174" s="215" t="s">
        <v>43</v>
      </c>
      <c r="O174" s="86"/>
      <c r="P174" s="216">
        <f>O174*H174</f>
        <v>0</v>
      </c>
      <c r="Q174" s="216">
        <v>0</v>
      </c>
      <c r="R174" s="216">
        <f>Q174*H174</f>
        <v>0</v>
      </c>
      <c r="S174" s="216">
        <v>0</v>
      </c>
      <c r="T174" s="217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18" t="s">
        <v>156</v>
      </c>
      <c r="AT174" s="218" t="s">
        <v>152</v>
      </c>
      <c r="AU174" s="218" t="s">
        <v>80</v>
      </c>
      <c r="AY174" s="19" t="s">
        <v>149</v>
      </c>
      <c r="BE174" s="219">
        <f>IF(N174="základní",J174,0)</f>
        <v>0</v>
      </c>
      <c r="BF174" s="219">
        <f>IF(N174="snížená",J174,0)</f>
        <v>0</v>
      </c>
      <c r="BG174" s="219">
        <f>IF(N174="zákl. přenesená",J174,0)</f>
        <v>0</v>
      </c>
      <c r="BH174" s="219">
        <f>IF(N174="sníž. přenesená",J174,0)</f>
        <v>0</v>
      </c>
      <c r="BI174" s="219">
        <f>IF(N174="nulová",J174,0)</f>
        <v>0</v>
      </c>
      <c r="BJ174" s="19" t="s">
        <v>80</v>
      </c>
      <c r="BK174" s="219">
        <f>ROUND(I174*H174,2)</f>
        <v>0</v>
      </c>
      <c r="BL174" s="19" t="s">
        <v>156</v>
      </c>
      <c r="BM174" s="218" t="s">
        <v>796</v>
      </c>
    </row>
    <row r="175" spans="1:47" s="2" customFormat="1" ht="12">
      <c r="A175" s="40"/>
      <c r="B175" s="41"/>
      <c r="C175" s="42"/>
      <c r="D175" s="227" t="s">
        <v>223</v>
      </c>
      <c r="E175" s="42"/>
      <c r="F175" s="269" t="s">
        <v>978</v>
      </c>
      <c r="G175" s="42"/>
      <c r="H175" s="42"/>
      <c r="I175" s="222"/>
      <c r="J175" s="42"/>
      <c r="K175" s="42"/>
      <c r="L175" s="46"/>
      <c r="M175" s="223"/>
      <c r="N175" s="224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223</v>
      </c>
      <c r="AU175" s="19" t="s">
        <v>80</v>
      </c>
    </row>
    <row r="176" spans="1:65" s="2" customFormat="1" ht="16.5" customHeight="1">
      <c r="A176" s="40"/>
      <c r="B176" s="41"/>
      <c r="C176" s="207" t="s">
        <v>453</v>
      </c>
      <c r="D176" s="207" t="s">
        <v>152</v>
      </c>
      <c r="E176" s="208" t="s">
        <v>979</v>
      </c>
      <c r="F176" s="209" t="s">
        <v>980</v>
      </c>
      <c r="G176" s="210" t="s">
        <v>239</v>
      </c>
      <c r="H176" s="211">
        <v>1</v>
      </c>
      <c r="I176" s="212"/>
      <c r="J176" s="213">
        <f>ROUND(I176*H176,2)</f>
        <v>0</v>
      </c>
      <c r="K176" s="209" t="s">
        <v>19</v>
      </c>
      <c r="L176" s="46"/>
      <c r="M176" s="214" t="s">
        <v>19</v>
      </c>
      <c r="N176" s="215" t="s">
        <v>43</v>
      </c>
      <c r="O176" s="86"/>
      <c r="P176" s="216">
        <f>O176*H176</f>
        <v>0</v>
      </c>
      <c r="Q176" s="216">
        <v>0</v>
      </c>
      <c r="R176" s="216">
        <f>Q176*H176</f>
        <v>0</v>
      </c>
      <c r="S176" s="216">
        <v>0</v>
      </c>
      <c r="T176" s="217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8" t="s">
        <v>156</v>
      </c>
      <c r="AT176" s="218" t="s">
        <v>152</v>
      </c>
      <c r="AU176" s="218" t="s">
        <v>80</v>
      </c>
      <c r="AY176" s="19" t="s">
        <v>149</v>
      </c>
      <c r="BE176" s="219">
        <f>IF(N176="základní",J176,0)</f>
        <v>0</v>
      </c>
      <c r="BF176" s="219">
        <f>IF(N176="snížená",J176,0)</f>
        <v>0</v>
      </c>
      <c r="BG176" s="219">
        <f>IF(N176="zákl. přenesená",J176,0)</f>
        <v>0</v>
      </c>
      <c r="BH176" s="219">
        <f>IF(N176="sníž. přenesená",J176,0)</f>
        <v>0</v>
      </c>
      <c r="BI176" s="219">
        <f>IF(N176="nulová",J176,0)</f>
        <v>0</v>
      </c>
      <c r="BJ176" s="19" t="s">
        <v>80</v>
      </c>
      <c r="BK176" s="219">
        <f>ROUND(I176*H176,2)</f>
        <v>0</v>
      </c>
      <c r="BL176" s="19" t="s">
        <v>156</v>
      </c>
      <c r="BM176" s="218" t="s">
        <v>806</v>
      </c>
    </row>
    <row r="177" spans="1:47" s="2" customFormat="1" ht="12">
      <c r="A177" s="40"/>
      <c r="B177" s="41"/>
      <c r="C177" s="42"/>
      <c r="D177" s="227" t="s">
        <v>223</v>
      </c>
      <c r="E177" s="42"/>
      <c r="F177" s="269" t="s">
        <v>981</v>
      </c>
      <c r="G177" s="42"/>
      <c r="H177" s="42"/>
      <c r="I177" s="222"/>
      <c r="J177" s="42"/>
      <c r="K177" s="42"/>
      <c r="L177" s="46"/>
      <c r="M177" s="223"/>
      <c r="N177" s="224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223</v>
      </c>
      <c r="AU177" s="19" t="s">
        <v>80</v>
      </c>
    </row>
    <row r="178" spans="1:65" s="2" customFormat="1" ht="16.5" customHeight="1">
      <c r="A178" s="40"/>
      <c r="B178" s="41"/>
      <c r="C178" s="207" t="s">
        <v>458</v>
      </c>
      <c r="D178" s="207" t="s">
        <v>152</v>
      </c>
      <c r="E178" s="208" t="s">
        <v>982</v>
      </c>
      <c r="F178" s="209" t="s">
        <v>983</v>
      </c>
      <c r="G178" s="210" t="s">
        <v>239</v>
      </c>
      <c r="H178" s="211">
        <v>1</v>
      </c>
      <c r="I178" s="212"/>
      <c r="J178" s="213">
        <f>ROUND(I178*H178,2)</f>
        <v>0</v>
      </c>
      <c r="K178" s="209" t="s">
        <v>19</v>
      </c>
      <c r="L178" s="46"/>
      <c r="M178" s="214" t="s">
        <v>19</v>
      </c>
      <c r="N178" s="215" t="s">
        <v>43</v>
      </c>
      <c r="O178" s="86"/>
      <c r="P178" s="216">
        <f>O178*H178</f>
        <v>0</v>
      </c>
      <c r="Q178" s="216">
        <v>0</v>
      </c>
      <c r="R178" s="216">
        <f>Q178*H178</f>
        <v>0</v>
      </c>
      <c r="S178" s="216">
        <v>0</v>
      </c>
      <c r="T178" s="217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18" t="s">
        <v>156</v>
      </c>
      <c r="AT178" s="218" t="s">
        <v>152</v>
      </c>
      <c r="AU178" s="218" t="s">
        <v>80</v>
      </c>
      <c r="AY178" s="19" t="s">
        <v>149</v>
      </c>
      <c r="BE178" s="219">
        <f>IF(N178="základní",J178,0)</f>
        <v>0</v>
      </c>
      <c r="BF178" s="219">
        <f>IF(N178="snížená",J178,0)</f>
        <v>0</v>
      </c>
      <c r="BG178" s="219">
        <f>IF(N178="zákl. přenesená",J178,0)</f>
        <v>0</v>
      </c>
      <c r="BH178" s="219">
        <f>IF(N178="sníž. přenesená",J178,0)</f>
        <v>0</v>
      </c>
      <c r="BI178" s="219">
        <f>IF(N178="nulová",J178,0)</f>
        <v>0</v>
      </c>
      <c r="BJ178" s="19" t="s">
        <v>80</v>
      </c>
      <c r="BK178" s="219">
        <f>ROUND(I178*H178,2)</f>
        <v>0</v>
      </c>
      <c r="BL178" s="19" t="s">
        <v>156</v>
      </c>
      <c r="BM178" s="218" t="s">
        <v>816</v>
      </c>
    </row>
    <row r="179" spans="1:47" s="2" customFormat="1" ht="12">
      <c r="A179" s="40"/>
      <c r="B179" s="41"/>
      <c r="C179" s="42"/>
      <c r="D179" s="227" t="s">
        <v>223</v>
      </c>
      <c r="E179" s="42"/>
      <c r="F179" s="269" t="s">
        <v>984</v>
      </c>
      <c r="G179" s="42"/>
      <c r="H179" s="42"/>
      <c r="I179" s="222"/>
      <c r="J179" s="42"/>
      <c r="K179" s="42"/>
      <c r="L179" s="46"/>
      <c r="M179" s="223"/>
      <c r="N179" s="224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9" t="s">
        <v>223</v>
      </c>
      <c r="AU179" s="19" t="s">
        <v>80</v>
      </c>
    </row>
    <row r="180" spans="1:65" s="2" customFormat="1" ht="16.5" customHeight="1">
      <c r="A180" s="40"/>
      <c r="B180" s="41"/>
      <c r="C180" s="207" t="s">
        <v>463</v>
      </c>
      <c r="D180" s="207" t="s">
        <v>152</v>
      </c>
      <c r="E180" s="208" t="s">
        <v>985</v>
      </c>
      <c r="F180" s="209" t="s">
        <v>986</v>
      </c>
      <c r="G180" s="210" t="s">
        <v>239</v>
      </c>
      <c r="H180" s="211">
        <v>1</v>
      </c>
      <c r="I180" s="212"/>
      <c r="J180" s="213">
        <f>ROUND(I180*H180,2)</f>
        <v>0</v>
      </c>
      <c r="K180" s="209" t="s">
        <v>19</v>
      </c>
      <c r="L180" s="46"/>
      <c r="M180" s="214" t="s">
        <v>19</v>
      </c>
      <c r="N180" s="215" t="s">
        <v>43</v>
      </c>
      <c r="O180" s="86"/>
      <c r="P180" s="216">
        <f>O180*H180</f>
        <v>0</v>
      </c>
      <c r="Q180" s="216">
        <v>0</v>
      </c>
      <c r="R180" s="216">
        <f>Q180*H180</f>
        <v>0</v>
      </c>
      <c r="S180" s="216">
        <v>0</v>
      </c>
      <c r="T180" s="217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8" t="s">
        <v>156</v>
      </c>
      <c r="AT180" s="218" t="s">
        <v>152</v>
      </c>
      <c r="AU180" s="218" t="s">
        <v>80</v>
      </c>
      <c r="AY180" s="19" t="s">
        <v>149</v>
      </c>
      <c r="BE180" s="219">
        <f>IF(N180="základní",J180,0)</f>
        <v>0</v>
      </c>
      <c r="BF180" s="219">
        <f>IF(N180="snížená",J180,0)</f>
        <v>0</v>
      </c>
      <c r="BG180" s="219">
        <f>IF(N180="zákl. přenesená",J180,0)</f>
        <v>0</v>
      </c>
      <c r="BH180" s="219">
        <f>IF(N180="sníž. přenesená",J180,0)</f>
        <v>0</v>
      </c>
      <c r="BI180" s="219">
        <f>IF(N180="nulová",J180,0)</f>
        <v>0</v>
      </c>
      <c r="BJ180" s="19" t="s">
        <v>80</v>
      </c>
      <c r="BK180" s="219">
        <f>ROUND(I180*H180,2)</f>
        <v>0</v>
      </c>
      <c r="BL180" s="19" t="s">
        <v>156</v>
      </c>
      <c r="BM180" s="218" t="s">
        <v>831</v>
      </c>
    </row>
    <row r="181" spans="1:47" s="2" customFormat="1" ht="12">
      <c r="A181" s="40"/>
      <c r="B181" s="41"/>
      <c r="C181" s="42"/>
      <c r="D181" s="227" t="s">
        <v>223</v>
      </c>
      <c r="E181" s="42"/>
      <c r="F181" s="269" t="s">
        <v>972</v>
      </c>
      <c r="G181" s="42"/>
      <c r="H181" s="42"/>
      <c r="I181" s="222"/>
      <c r="J181" s="42"/>
      <c r="K181" s="42"/>
      <c r="L181" s="46"/>
      <c r="M181" s="223"/>
      <c r="N181" s="224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223</v>
      </c>
      <c r="AU181" s="19" t="s">
        <v>80</v>
      </c>
    </row>
    <row r="182" spans="1:65" s="2" customFormat="1" ht="16.5" customHeight="1">
      <c r="A182" s="40"/>
      <c r="B182" s="41"/>
      <c r="C182" s="207" t="s">
        <v>468</v>
      </c>
      <c r="D182" s="207" t="s">
        <v>152</v>
      </c>
      <c r="E182" s="208" t="s">
        <v>987</v>
      </c>
      <c r="F182" s="209" t="s">
        <v>988</v>
      </c>
      <c r="G182" s="210" t="s">
        <v>239</v>
      </c>
      <c r="H182" s="211">
        <v>1</v>
      </c>
      <c r="I182" s="212"/>
      <c r="J182" s="213">
        <f>ROUND(I182*H182,2)</f>
        <v>0</v>
      </c>
      <c r="K182" s="209" t="s">
        <v>19</v>
      </c>
      <c r="L182" s="46"/>
      <c r="M182" s="214" t="s">
        <v>19</v>
      </c>
      <c r="N182" s="215" t="s">
        <v>43</v>
      </c>
      <c r="O182" s="86"/>
      <c r="P182" s="216">
        <f>O182*H182</f>
        <v>0</v>
      </c>
      <c r="Q182" s="216">
        <v>0</v>
      </c>
      <c r="R182" s="216">
        <f>Q182*H182</f>
        <v>0</v>
      </c>
      <c r="S182" s="216">
        <v>0</v>
      </c>
      <c r="T182" s="217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18" t="s">
        <v>156</v>
      </c>
      <c r="AT182" s="218" t="s">
        <v>152</v>
      </c>
      <c r="AU182" s="218" t="s">
        <v>80</v>
      </c>
      <c r="AY182" s="19" t="s">
        <v>149</v>
      </c>
      <c r="BE182" s="219">
        <f>IF(N182="základní",J182,0)</f>
        <v>0</v>
      </c>
      <c r="BF182" s="219">
        <f>IF(N182="snížená",J182,0)</f>
        <v>0</v>
      </c>
      <c r="BG182" s="219">
        <f>IF(N182="zákl. přenesená",J182,0)</f>
        <v>0</v>
      </c>
      <c r="BH182" s="219">
        <f>IF(N182="sníž. přenesená",J182,0)</f>
        <v>0</v>
      </c>
      <c r="BI182" s="219">
        <f>IF(N182="nulová",J182,0)</f>
        <v>0</v>
      </c>
      <c r="BJ182" s="19" t="s">
        <v>80</v>
      </c>
      <c r="BK182" s="219">
        <f>ROUND(I182*H182,2)</f>
        <v>0</v>
      </c>
      <c r="BL182" s="19" t="s">
        <v>156</v>
      </c>
      <c r="BM182" s="218" t="s">
        <v>842</v>
      </c>
    </row>
    <row r="183" spans="1:47" s="2" customFormat="1" ht="12">
      <c r="A183" s="40"/>
      <c r="B183" s="41"/>
      <c r="C183" s="42"/>
      <c r="D183" s="227" t="s">
        <v>223</v>
      </c>
      <c r="E183" s="42"/>
      <c r="F183" s="269" t="s">
        <v>898</v>
      </c>
      <c r="G183" s="42"/>
      <c r="H183" s="42"/>
      <c r="I183" s="222"/>
      <c r="J183" s="42"/>
      <c r="K183" s="42"/>
      <c r="L183" s="46"/>
      <c r="M183" s="223"/>
      <c r="N183" s="224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223</v>
      </c>
      <c r="AU183" s="19" t="s">
        <v>80</v>
      </c>
    </row>
    <row r="184" spans="1:65" s="2" customFormat="1" ht="16.5" customHeight="1">
      <c r="A184" s="40"/>
      <c r="B184" s="41"/>
      <c r="C184" s="207" t="s">
        <v>473</v>
      </c>
      <c r="D184" s="207" t="s">
        <v>152</v>
      </c>
      <c r="E184" s="208" t="s">
        <v>989</v>
      </c>
      <c r="F184" s="209" t="s">
        <v>990</v>
      </c>
      <c r="G184" s="210" t="s">
        <v>239</v>
      </c>
      <c r="H184" s="211">
        <v>2</v>
      </c>
      <c r="I184" s="212"/>
      <c r="J184" s="213">
        <f>ROUND(I184*H184,2)</f>
        <v>0</v>
      </c>
      <c r="K184" s="209" t="s">
        <v>19</v>
      </c>
      <c r="L184" s="46"/>
      <c r="M184" s="214" t="s">
        <v>19</v>
      </c>
      <c r="N184" s="215" t="s">
        <v>43</v>
      </c>
      <c r="O184" s="86"/>
      <c r="P184" s="216">
        <f>O184*H184</f>
        <v>0</v>
      </c>
      <c r="Q184" s="216">
        <v>0</v>
      </c>
      <c r="R184" s="216">
        <f>Q184*H184</f>
        <v>0</v>
      </c>
      <c r="S184" s="216">
        <v>0</v>
      </c>
      <c r="T184" s="217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18" t="s">
        <v>156</v>
      </c>
      <c r="AT184" s="218" t="s">
        <v>152</v>
      </c>
      <c r="AU184" s="218" t="s">
        <v>80</v>
      </c>
      <c r="AY184" s="19" t="s">
        <v>149</v>
      </c>
      <c r="BE184" s="219">
        <f>IF(N184="základní",J184,0)</f>
        <v>0</v>
      </c>
      <c r="BF184" s="219">
        <f>IF(N184="snížená",J184,0)</f>
        <v>0</v>
      </c>
      <c r="BG184" s="219">
        <f>IF(N184="zákl. přenesená",J184,0)</f>
        <v>0</v>
      </c>
      <c r="BH184" s="219">
        <f>IF(N184="sníž. přenesená",J184,0)</f>
        <v>0</v>
      </c>
      <c r="BI184" s="219">
        <f>IF(N184="nulová",J184,0)</f>
        <v>0</v>
      </c>
      <c r="BJ184" s="19" t="s">
        <v>80</v>
      </c>
      <c r="BK184" s="219">
        <f>ROUND(I184*H184,2)</f>
        <v>0</v>
      </c>
      <c r="BL184" s="19" t="s">
        <v>156</v>
      </c>
      <c r="BM184" s="218" t="s">
        <v>991</v>
      </c>
    </row>
    <row r="185" spans="1:47" s="2" customFormat="1" ht="12">
      <c r="A185" s="40"/>
      <c r="B185" s="41"/>
      <c r="C185" s="42"/>
      <c r="D185" s="227" t="s">
        <v>223</v>
      </c>
      <c r="E185" s="42"/>
      <c r="F185" s="269" t="s">
        <v>992</v>
      </c>
      <c r="G185" s="42"/>
      <c r="H185" s="42"/>
      <c r="I185" s="222"/>
      <c r="J185" s="42"/>
      <c r="K185" s="42"/>
      <c r="L185" s="46"/>
      <c r="M185" s="223"/>
      <c r="N185" s="224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223</v>
      </c>
      <c r="AU185" s="19" t="s">
        <v>80</v>
      </c>
    </row>
    <row r="186" spans="1:63" s="12" customFormat="1" ht="25.9" customHeight="1">
      <c r="A186" s="12"/>
      <c r="B186" s="191"/>
      <c r="C186" s="192"/>
      <c r="D186" s="193" t="s">
        <v>71</v>
      </c>
      <c r="E186" s="194" t="s">
        <v>928</v>
      </c>
      <c r="F186" s="194" t="s">
        <v>993</v>
      </c>
      <c r="G186" s="192"/>
      <c r="H186" s="192"/>
      <c r="I186" s="195"/>
      <c r="J186" s="196">
        <f>BK186</f>
        <v>0</v>
      </c>
      <c r="K186" s="192"/>
      <c r="L186" s="197"/>
      <c r="M186" s="198"/>
      <c r="N186" s="199"/>
      <c r="O186" s="199"/>
      <c r="P186" s="200">
        <f>SUM(P187:P190)</f>
        <v>0</v>
      </c>
      <c r="Q186" s="199"/>
      <c r="R186" s="200">
        <f>SUM(R187:R190)</f>
        <v>0</v>
      </c>
      <c r="S186" s="199"/>
      <c r="T186" s="201">
        <f>SUM(T187:T190)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02" t="s">
        <v>80</v>
      </c>
      <c r="AT186" s="203" t="s">
        <v>71</v>
      </c>
      <c r="AU186" s="203" t="s">
        <v>72</v>
      </c>
      <c r="AY186" s="202" t="s">
        <v>149</v>
      </c>
      <c r="BK186" s="204">
        <f>SUM(BK187:BK190)</f>
        <v>0</v>
      </c>
    </row>
    <row r="187" spans="1:65" s="2" customFormat="1" ht="16.5" customHeight="1">
      <c r="A187" s="40"/>
      <c r="B187" s="41"/>
      <c r="C187" s="207" t="s">
        <v>478</v>
      </c>
      <c r="D187" s="207" t="s">
        <v>152</v>
      </c>
      <c r="E187" s="208" t="s">
        <v>994</v>
      </c>
      <c r="F187" s="209" t="s">
        <v>995</v>
      </c>
      <c r="G187" s="210" t="s">
        <v>239</v>
      </c>
      <c r="H187" s="211">
        <v>1</v>
      </c>
      <c r="I187" s="212"/>
      <c r="J187" s="213">
        <f>ROUND(I187*H187,2)</f>
        <v>0</v>
      </c>
      <c r="K187" s="209" t="s">
        <v>19</v>
      </c>
      <c r="L187" s="46"/>
      <c r="M187" s="214" t="s">
        <v>19</v>
      </c>
      <c r="N187" s="215" t="s">
        <v>43</v>
      </c>
      <c r="O187" s="86"/>
      <c r="P187" s="216">
        <f>O187*H187</f>
        <v>0</v>
      </c>
      <c r="Q187" s="216">
        <v>0</v>
      </c>
      <c r="R187" s="216">
        <f>Q187*H187</f>
        <v>0</v>
      </c>
      <c r="S187" s="216">
        <v>0</v>
      </c>
      <c r="T187" s="217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18" t="s">
        <v>156</v>
      </c>
      <c r="AT187" s="218" t="s">
        <v>152</v>
      </c>
      <c r="AU187" s="218" t="s">
        <v>80</v>
      </c>
      <c r="AY187" s="19" t="s">
        <v>149</v>
      </c>
      <c r="BE187" s="219">
        <f>IF(N187="základní",J187,0)</f>
        <v>0</v>
      </c>
      <c r="BF187" s="219">
        <f>IF(N187="snížená",J187,0)</f>
        <v>0</v>
      </c>
      <c r="BG187" s="219">
        <f>IF(N187="zákl. přenesená",J187,0)</f>
        <v>0</v>
      </c>
      <c r="BH187" s="219">
        <f>IF(N187="sníž. přenesená",J187,0)</f>
        <v>0</v>
      </c>
      <c r="BI187" s="219">
        <f>IF(N187="nulová",J187,0)</f>
        <v>0</v>
      </c>
      <c r="BJ187" s="19" t="s">
        <v>80</v>
      </c>
      <c r="BK187" s="219">
        <f>ROUND(I187*H187,2)</f>
        <v>0</v>
      </c>
      <c r="BL187" s="19" t="s">
        <v>156</v>
      </c>
      <c r="BM187" s="218" t="s">
        <v>996</v>
      </c>
    </row>
    <row r="188" spans="1:47" s="2" customFormat="1" ht="12">
      <c r="A188" s="40"/>
      <c r="B188" s="41"/>
      <c r="C188" s="42"/>
      <c r="D188" s="227" t="s">
        <v>223</v>
      </c>
      <c r="E188" s="42"/>
      <c r="F188" s="269" t="s">
        <v>997</v>
      </c>
      <c r="G188" s="42"/>
      <c r="H188" s="42"/>
      <c r="I188" s="222"/>
      <c r="J188" s="42"/>
      <c r="K188" s="42"/>
      <c r="L188" s="46"/>
      <c r="M188" s="223"/>
      <c r="N188" s="224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223</v>
      </c>
      <c r="AU188" s="19" t="s">
        <v>80</v>
      </c>
    </row>
    <row r="189" spans="1:65" s="2" customFormat="1" ht="16.5" customHeight="1">
      <c r="A189" s="40"/>
      <c r="B189" s="41"/>
      <c r="C189" s="207" t="s">
        <v>483</v>
      </c>
      <c r="D189" s="207" t="s">
        <v>152</v>
      </c>
      <c r="E189" s="208" t="s">
        <v>998</v>
      </c>
      <c r="F189" s="209" t="s">
        <v>999</v>
      </c>
      <c r="G189" s="210" t="s">
        <v>239</v>
      </c>
      <c r="H189" s="211">
        <v>1</v>
      </c>
      <c r="I189" s="212"/>
      <c r="J189" s="213">
        <f>ROUND(I189*H189,2)</f>
        <v>0</v>
      </c>
      <c r="K189" s="209" t="s">
        <v>19</v>
      </c>
      <c r="L189" s="46"/>
      <c r="M189" s="214" t="s">
        <v>19</v>
      </c>
      <c r="N189" s="215" t="s">
        <v>43</v>
      </c>
      <c r="O189" s="86"/>
      <c r="P189" s="216">
        <f>O189*H189</f>
        <v>0</v>
      </c>
      <c r="Q189" s="216">
        <v>0</v>
      </c>
      <c r="R189" s="216">
        <f>Q189*H189</f>
        <v>0</v>
      </c>
      <c r="S189" s="216">
        <v>0</v>
      </c>
      <c r="T189" s="217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18" t="s">
        <v>156</v>
      </c>
      <c r="AT189" s="218" t="s">
        <v>152</v>
      </c>
      <c r="AU189" s="218" t="s">
        <v>80</v>
      </c>
      <c r="AY189" s="19" t="s">
        <v>149</v>
      </c>
      <c r="BE189" s="219">
        <f>IF(N189="základní",J189,0)</f>
        <v>0</v>
      </c>
      <c r="BF189" s="219">
        <f>IF(N189="snížená",J189,0)</f>
        <v>0</v>
      </c>
      <c r="BG189" s="219">
        <f>IF(N189="zákl. přenesená",J189,0)</f>
        <v>0</v>
      </c>
      <c r="BH189" s="219">
        <f>IF(N189="sníž. přenesená",J189,0)</f>
        <v>0</v>
      </c>
      <c r="BI189" s="219">
        <f>IF(N189="nulová",J189,0)</f>
        <v>0</v>
      </c>
      <c r="BJ189" s="19" t="s">
        <v>80</v>
      </c>
      <c r="BK189" s="219">
        <f>ROUND(I189*H189,2)</f>
        <v>0</v>
      </c>
      <c r="BL189" s="19" t="s">
        <v>156</v>
      </c>
      <c r="BM189" s="218" t="s">
        <v>1000</v>
      </c>
    </row>
    <row r="190" spans="1:47" s="2" customFormat="1" ht="12">
      <c r="A190" s="40"/>
      <c r="B190" s="41"/>
      <c r="C190" s="42"/>
      <c r="D190" s="227" t="s">
        <v>223</v>
      </c>
      <c r="E190" s="42"/>
      <c r="F190" s="269" t="s">
        <v>1001</v>
      </c>
      <c r="G190" s="42"/>
      <c r="H190" s="42"/>
      <c r="I190" s="222"/>
      <c r="J190" s="42"/>
      <c r="K190" s="42"/>
      <c r="L190" s="46"/>
      <c r="M190" s="223"/>
      <c r="N190" s="224"/>
      <c r="O190" s="86"/>
      <c r="P190" s="86"/>
      <c r="Q190" s="86"/>
      <c r="R190" s="86"/>
      <c r="S190" s="86"/>
      <c r="T190" s="87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9" t="s">
        <v>223</v>
      </c>
      <c r="AU190" s="19" t="s">
        <v>80</v>
      </c>
    </row>
    <row r="191" spans="1:63" s="12" customFormat="1" ht="25.9" customHeight="1">
      <c r="A191" s="12"/>
      <c r="B191" s="191"/>
      <c r="C191" s="192"/>
      <c r="D191" s="193" t="s">
        <v>71</v>
      </c>
      <c r="E191" s="194" t="s">
        <v>931</v>
      </c>
      <c r="F191" s="194" t="s">
        <v>1002</v>
      </c>
      <c r="G191" s="192"/>
      <c r="H191" s="192"/>
      <c r="I191" s="195"/>
      <c r="J191" s="196">
        <f>BK191</f>
        <v>0</v>
      </c>
      <c r="K191" s="192"/>
      <c r="L191" s="197"/>
      <c r="M191" s="198"/>
      <c r="N191" s="199"/>
      <c r="O191" s="199"/>
      <c r="P191" s="200">
        <f>SUM(P192:P205)</f>
        <v>0</v>
      </c>
      <c r="Q191" s="199"/>
      <c r="R191" s="200">
        <f>SUM(R192:R205)</f>
        <v>0</v>
      </c>
      <c r="S191" s="199"/>
      <c r="T191" s="201">
        <f>SUM(T192:T205)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02" t="s">
        <v>80</v>
      </c>
      <c r="AT191" s="203" t="s">
        <v>71</v>
      </c>
      <c r="AU191" s="203" t="s">
        <v>72</v>
      </c>
      <c r="AY191" s="202" t="s">
        <v>149</v>
      </c>
      <c r="BK191" s="204">
        <f>SUM(BK192:BK205)</f>
        <v>0</v>
      </c>
    </row>
    <row r="192" spans="1:65" s="2" customFormat="1" ht="16.5" customHeight="1">
      <c r="A192" s="40"/>
      <c r="B192" s="41"/>
      <c r="C192" s="207" t="s">
        <v>488</v>
      </c>
      <c r="D192" s="207" t="s">
        <v>152</v>
      </c>
      <c r="E192" s="208" t="s">
        <v>1003</v>
      </c>
      <c r="F192" s="209" t="s">
        <v>1004</v>
      </c>
      <c r="G192" s="210" t="s">
        <v>239</v>
      </c>
      <c r="H192" s="211">
        <v>1</v>
      </c>
      <c r="I192" s="212"/>
      <c r="J192" s="213">
        <f>ROUND(I192*H192,2)</f>
        <v>0</v>
      </c>
      <c r="K192" s="209" t="s">
        <v>19</v>
      </c>
      <c r="L192" s="46"/>
      <c r="M192" s="214" t="s">
        <v>19</v>
      </c>
      <c r="N192" s="215" t="s">
        <v>43</v>
      </c>
      <c r="O192" s="86"/>
      <c r="P192" s="216">
        <f>O192*H192</f>
        <v>0</v>
      </c>
      <c r="Q192" s="216">
        <v>0</v>
      </c>
      <c r="R192" s="216">
        <f>Q192*H192</f>
        <v>0</v>
      </c>
      <c r="S192" s="216">
        <v>0</v>
      </c>
      <c r="T192" s="217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18" t="s">
        <v>156</v>
      </c>
      <c r="AT192" s="218" t="s">
        <v>152</v>
      </c>
      <c r="AU192" s="218" t="s">
        <v>80</v>
      </c>
      <c r="AY192" s="19" t="s">
        <v>149</v>
      </c>
      <c r="BE192" s="219">
        <f>IF(N192="základní",J192,0)</f>
        <v>0</v>
      </c>
      <c r="BF192" s="219">
        <f>IF(N192="snížená",J192,0)</f>
        <v>0</v>
      </c>
      <c r="BG192" s="219">
        <f>IF(N192="zákl. přenesená",J192,0)</f>
        <v>0</v>
      </c>
      <c r="BH192" s="219">
        <f>IF(N192="sníž. přenesená",J192,0)</f>
        <v>0</v>
      </c>
      <c r="BI192" s="219">
        <f>IF(N192="nulová",J192,0)</f>
        <v>0</v>
      </c>
      <c r="BJ192" s="19" t="s">
        <v>80</v>
      </c>
      <c r="BK192" s="219">
        <f>ROUND(I192*H192,2)</f>
        <v>0</v>
      </c>
      <c r="BL192" s="19" t="s">
        <v>156</v>
      </c>
      <c r="BM192" s="218" t="s">
        <v>1005</v>
      </c>
    </row>
    <row r="193" spans="1:47" s="2" customFormat="1" ht="12">
      <c r="A193" s="40"/>
      <c r="B193" s="41"/>
      <c r="C193" s="42"/>
      <c r="D193" s="227" t="s">
        <v>223</v>
      </c>
      <c r="E193" s="42"/>
      <c r="F193" s="269" t="s">
        <v>1006</v>
      </c>
      <c r="G193" s="42"/>
      <c r="H193" s="42"/>
      <c r="I193" s="222"/>
      <c r="J193" s="42"/>
      <c r="K193" s="42"/>
      <c r="L193" s="46"/>
      <c r="M193" s="223"/>
      <c r="N193" s="224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223</v>
      </c>
      <c r="AU193" s="19" t="s">
        <v>80</v>
      </c>
    </row>
    <row r="194" spans="1:65" s="2" customFormat="1" ht="16.5" customHeight="1">
      <c r="A194" s="40"/>
      <c r="B194" s="41"/>
      <c r="C194" s="207" t="s">
        <v>493</v>
      </c>
      <c r="D194" s="207" t="s">
        <v>152</v>
      </c>
      <c r="E194" s="208" t="s">
        <v>1007</v>
      </c>
      <c r="F194" s="209" t="s">
        <v>1008</v>
      </c>
      <c r="G194" s="210" t="s">
        <v>239</v>
      </c>
      <c r="H194" s="211">
        <v>2</v>
      </c>
      <c r="I194" s="212"/>
      <c r="J194" s="213">
        <f>ROUND(I194*H194,2)</f>
        <v>0</v>
      </c>
      <c r="K194" s="209" t="s">
        <v>19</v>
      </c>
      <c r="L194" s="46"/>
      <c r="M194" s="214" t="s">
        <v>19</v>
      </c>
      <c r="N194" s="215" t="s">
        <v>43</v>
      </c>
      <c r="O194" s="86"/>
      <c r="P194" s="216">
        <f>O194*H194</f>
        <v>0</v>
      </c>
      <c r="Q194" s="216">
        <v>0</v>
      </c>
      <c r="R194" s="216">
        <f>Q194*H194</f>
        <v>0</v>
      </c>
      <c r="S194" s="216">
        <v>0</v>
      </c>
      <c r="T194" s="217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18" t="s">
        <v>156</v>
      </c>
      <c r="AT194" s="218" t="s">
        <v>152</v>
      </c>
      <c r="AU194" s="218" t="s">
        <v>80</v>
      </c>
      <c r="AY194" s="19" t="s">
        <v>149</v>
      </c>
      <c r="BE194" s="219">
        <f>IF(N194="základní",J194,0)</f>
        <v>0</v>
      </c>
      <c r="BF194" s="219">
        <f>IF(N194="snížená",J194,0)</f>
        <v>0</v>
      </c>
      <c r="BG194" s="219">
        <f>IF(N194="zákl. přenesená",J194,0)</f>
        <v>0</v>
      </c>
      <c r="BH194" s="219">
        <f>IF(N194="sníž. přenesená",J194,0)</f>
        <v>0</v>
      </c>
      <c r="BI194" s="219">
        <f>IF(N194="nulová",J194,0)</f>
        <v>0</v>
      </c>
      <c r="BJ194" s="19" t="s">
        <v>80</v>
      </c>
      <c r="BK194" s="219">
        <f>ROUND(I194*H194,2)</f>
        <v>0</v>
      </c>
      <c r="BL194" s="19" t="s">
        <v>156</v>
      </c>
      <c r="BM194" s="218" t="s">
        <v>1009</v>
      </c>
    </row>
    <row r="195" spans="1:47" s="2" customFormat="1" ht="12">
      <c r="A195" s="40"/>
      <c r="B195" s="41"/>
      <c r="C195" s="42"/>
      <c r="D195" s="227" t="s">
        <v>223</v>
      </c>
      <c r="E195" s="42"/>
      <c r="F195" s="269" t="s">
        <v>1010</v>
      </c>
      <c r="G195" s="42"/>
      <c r="H195" s="42"/>
      <c r="I195" s="222"/>
      <c r="J195" s="42"/>
      <c r="K195" s="42"/>
      <c r="L195" s="46"/>
      <c r="M195" s="223"/>
      <c r="N195" s="224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223</v>
      </c>
      <c r="AU195" s="19" t="s">
        <v>80</v>
      </c>
    </row>
    <row r="196" spans="1:65" s="2" customFormat="1" ht="16.5" customHeight="1">
      <c r="A196" s="40"/>
      <c r="B196" s="41"/>
      <c r="C196" s="207" t="s">
        <v>497</v>
      </c>
      <c r="D196" s="207" t="s">
        <v>152</v>
      </c>
      <c r="E196" s="208" t="s">
        <v>1011</v>
      </c>
      <c r="F196" s="209" t="s">
        <v>1012</v>
      </c>
      <c r="G196" s="210" t="s">
        <v>239</v>
      </c>
      <c r="H196" s="211">
        <v>1</v>
      </c>
      <c r="I196" s="212"/>
      <c r="J196" s="213">
        <f>ROUND(I196*H196,2)</f>
        <v>0</v>
      </c>
      <c r="K196" s="209" t="s">
        <v>19</v>
      </c>
      <c r="L196" s="46"/>
      <c r="M196" s="214" t="s">
        <v>19</v>
      </c>
      <c r="N196" s="215" t="s">
        <v>43</v>
      </c>
      <c r="O196" s="86"/>
      <c r="P196" s="216">
        <f>O196*H196</f>
        <v>0</v>
      </c>
      <c r="Q196" s="216">
        <v>0</v>
      </c>
      <c r="R196" s="216">
        <f>Q196*H196</f>
        <v>0</v>
      </c>
      <c r="S196" s="216">
        <v>0</v>
      </c>
      <c r="T196" s="217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18" t="s">
        <v>156</v>
      </c>
      <c r="AT196" s="218" t="s">
        <v>152</v>
      </c>
      <c r="AU196" s="218" t="s">
        <v>80</v>
      </c>
      <c r="AY196" s="19" t="s">
        <v>149</v>
      </c>
      <c r="BE196" s="219">
        <f>IF(N196="základní",J196,0)</f>
        <v>0</v>
      </c>
      <c r="BF196" s="219">
        <f>IF(N196="snížená",J196,0)</f>
        <v>0</v>
      </c>
      <c r="BG196" s="219">
        <f>IF(N196="zákl. přenesená",J196,0)</f>
        <v>0</v>
      </c>
      <c r="BH196" s="219">
        <f>IF(N196="sníž. přenesená",J196,0)</f>
        <v>0</v>
      </c>
      <c r="BI196" s="219">
        <f>IF(N196="nulová",J196,0)</f>
        <v>0</v>
      </c>
      <c r="BJ196" s="19" t="s">
        <v>80</v>
      </c>
      <c r="BK196" s="219">
        <f>ROUND(I196*H196,2)</f>
        <v>0</v>
      </c>
      <c r="BL196" s="19" t="s">
        <v>156</v>
      </c>
      <c r="BM196" s="218" t="s">
        <v>1013</v>
      </c>
    </row>
    <row r="197" spans="1:47" s="2" customFormat="1" ht="12">
      <c r="A197" s="40"/>
      <c r="B197" s="41"/>
      <c r="C197" s="42"/>
      <c r="D197" s="227" t="s">
        <v>223</v>
      </c>
      <c r="E197" s="42"/>
      <c r="F197" s="269" t="s">
        <v>898</v>
      </c>
      <c r="G197" s="42"/>
      <c r="H197" s="42"/>
      <c r="I197" s="222"/>
      <c r="J197" s="42"/>
      <c r="K197" s="42"/>
      <c r="L197" s="46"/>
      <c r="M197" s="223"/>
      <c r="N197" s="224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223</v>
      </c>
      <c r="AU197" s="19" t="s">
        <v>80</v>
      </c>
    </row>
    <row r="198" spans="1:65" s="2" customFormat="1" ht="37.8" customHeight="1">
      <c r="A198" s="40"/>
      <c r="B198" s="41"/>
      <c r="C198" s="207" t="s">
        <v>502</v>
      </c>
      <c r="D198" s="207" t="s">
        <v>152</v>
      </c>
      <c r="E198" s="208" t="s">
        <v>1014</v>
      </c>
      <c r="F198" s="209" t="s">
        <v>1015</v>
      </c>
      <c r="G198" s="210" t="s">
        <v>239</v>
      </c>
      <c r="H198" s="211">
        <v>1</v>
      </c>
      <c r="I198" s="212"/>
      <c r="J198" s="213">
        <f>ROUND(I198*H198,2)</f>
        <v>0</v>
      </c>
      <c r="K198" s="209" t="s">
        <v>19</v>
      </c>
      <c r="L198" s="46"/>
      <c r="M198" s="214" t="s">
        <v>19</v>
      </c>
      <c r="N198" s="215" t="s">
        <v>43</v>
      </c>
      <c r="O198" s="86"/>
      <c r="P198" s="216">
        <f>O198*H198</f>
        <v>0</v>
      </c>
      <c r="Q198" s="216">
        <v>0</v>
      </c>
      <c r="R198" s="216">
        <f>Q198*H198</f>
        <v>0</v>
      </c>
      <c r="S198" s="216">
        <v>0</v>
      </c>
      <c r="T198" s="217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18" t="s">
        <v>156</v>
      </c>
      <c r="AT198" s="218" t="s">
        <v>152</v>
      </c>
      <c r="AU198" s="218" t="s">
        <v>80</v>
      </c>
      <c r="AY198" s="19" t="s">
        <v>149</v>
      </c>
      <c r="BE198" s="219">
        <f>IF(N198="základní",J198,0)</f>
        <v>0</v>
      </c>
      <c r="BF198" s="219">
        <f>IF(N198="snížená",J198,0)</f>
        <v>0</v>
      </c>
      <c r="BG198" s="219">
        <f>IF(N198="zákl. přenesená",J198,0)</f>
        <v>0</v>
      </c>
      <c r="BH198" s="219">
        <f>IF(N198="sníž. přenesená",J198,0)</f>
        <v>0</v>
      </c>
      <c r="BI198" s="219">
        <f>IF(N198="nulová",J198,0)</f>
        <v>0</v>
      </c>
      <c r="BJ198" s="19" t="s">
        <v>80</v>
      </c>
      <c r="BK198" s="219">
        <f>ROUND(I198*H198,2)</f>
        <v>0</v>
      </c>
      <c r="BL198" s="19" t="s">
        <v>156</v>
      </c>
      <c r="BM198" s="218" t="s">
        <v>1016</v>
      </c>
    </row>
    <row r="199" spans="1:47" s="2" customFormat="1" ht="12">
      <c r="A199" s="40"/>
      <c r="B199" s="41"/>
      <c r="C199" s="42"/>
      <c r="D199" s="227" t="s">
        <v>223</v>
      </c>
      <c r="E199" s="42"/>
      <c r="F199" s="269" t="s">
        <v>1017</v>
      </c>
      <c r="G199" s="42"/>
      <c r="H199" s="42"/>
      <c r="I199" s="222"/>
      <c r="J199" s="42"/>
      <c r="K199" s="42"/>
      <c r="L199" s="46"/>
      <c r="M199" s="223"/>
      <c r="N199" s="224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223</v>
      </c>
      <c r="AU199" s="19" t="s">
        <v>80</v>
      </c>
    </row>
    <row r="200" spans="1:65" s="2" customFormat="1" ht="16.5" customHeight="1">
      <c r="A200" s="40"/>
      <c r="B200" s="41"/>
      <c r="C200" s="207" t="s">
        <v>506</v>
      </c>
      <c r="D200" s="207" t="s">
        <v>152</v>
      </c>
      <c r="E200" s="208" t="s">
        <v>1018</v>
      </c>
      <c r="F200" s="209" t="s">
        <v>1019</v>
      </c>
      <c r="G200" s="210" t="s">
        <v>239</v>
      </c>
      <c r="H200" s="211">
        <v>1</v>
      </c>
      <c r="I200" s="212"/>
      <c r="J200" s="213">
        <f>ROUND(I200*H200,2)</f>
        <v>0</v>
      </c>
      <c r="K200" s="209" t="s">
        <v>19</v>
      </c>
      <c r="L200" s="46"/>
      <c r="M200" s="214" t="s">
        <v>19</v>
      </c>
      <c r="N200" s="215" t="s">
        <v>43</v>
      </c>
      <c r="O200" s="86"/>
      <c r="P200" s="216">
        <f>O200*H200</f>
        <v>0</v>
      </c>
      <c r="Q200" s="216">
        <v>0</v>
      </c>
      <c r="R200" s="216">
        <f>Q200*H200</f>
        <v>0</v>
      </c>
      <c r="S200" s="216">
        <v>0</v>
      </c>
      <c r="T200" s="217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18" t="s">
        <v>156</v>
      </c>
      <c r="AT200" s="218" t="s">
        <v>152</v>
      </c>
      <c r="AU200" s="218" t="s">
        <v>80</v>
      </c>
      <c r="AY200" s="19" t="s">
        <v>149</v>
      </c>
      <c r="BE200" s="219">
        <f>IF(N200="základní",J200,0)</f>
        <v>0</v>
      </c>
      <c r="BF200" s="219">
        <f>IF(N200="snížená",J200,0)</f>
        <v>0</v>
      </c>
      <c r="BG200" s="219">
        <f>IF(N200="zákl. přenesená",J200,0)</f>
        <v>0</v>
      </c>
      <c r="BH200" s="219">
        <f>IF(N200="sníž. přenesená",J200,0)</f>
        <v>0</v>
      </c>
      <c r="BI200" s="219">
        <f>IF(N200="nulová",J200,0)</f>
        <v>0</v>
      </c>
      <c r="BJ200" s="19" t="s">
        <v>80</v>
      </c>
      <c r="BK200" s="219">
        <f>ROUND(I200*H200,2)</f>
        <v>0</v>
      </c>
      <c r="BL200" s="19" t="s">
        <v>156</v>
      </c>
      <c r="BM200" s="218" t="s">
        <v>1020</v>
      </c>
    </row>
    <row r="201" spans="1:47" s="2" customFormat="1" ht="12">
      <c r="A201" s="40"/>
      <c r="B201" s="41"/>
      <c r="C201" s="42"/>
      <c r="D201" s="227" t="s">
        <v>223</v>
      </c>
      <c r="E201" s="42"/>
      <c r="F201" s="269" t="s">
        <v>898</v>
      </c>
      <c r="G201" s="42"/>
      <c r="H201" s="42"/>
      <c r="I201" s="222"/>
      <c r="J201" s="42"/>
      <c r="K201" s="42"/>
      <c r="L201" s="46"/>
      <c r="M201" s="223"/>
      <c r="N201" s="224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223</v>
      </c>
      <c r="AU201" s="19" t="s">
        <v>80</v>
      </c>
    </row>
    <row r="202" spans="1:65" s="2" customFormat="1" ht="16.5" customHeight="1">
      <c r="A202" s="40"/>
      <c r="B202" s="41"/>
      <c r="C202" s="207" t="s">
        <v>510</v>
      </c>
      <c r="D202" s="207" t="s">
        <v>152</v>
      </c>
      <c r="E202" s="208" t="s">
        <v>1021</v>
      </c>
      <c r="F202" s="209" t="s">
        <v>1022</v>
      </c>
      <c r="G202" s="210" t="s">
        <v>239</v>
      </c>
      <c r="H202" s="211">
        <v>1</v>
      </c>
      <c r="I202" s="212"/>
      <c r="J202" s="213">
        <f>ROUND(I202*H202,2)</f>
        <v>0</v>
      </c>
      <c r="K202" s="209" t="s">
        <v>19</v>
      </c>
      <c r="L202" s="46"/>
      <c r="M202" s="214" t="s">
        <v>19</v>
      </c>
      <c r="N202" s="215" t="s">
        <v>43</v>
      </c>
      <c r="O202" s="86"/>
      <c r="P202" s="216">
        <f>O202*H202</f>
        <v>0</v>
      </c>
      <c r="Q202" s="216">
        <v>0</v>
      </c>
      <c r="R202" s="216">
        <f>Q202*H202</f>
        <v>0</v>
      </c>
      <c r="S202" s="216">
        <v>0</v>
      </c>
      <c r="T202" s="217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18" t="s">
        <v>156</v>
      </c>
      <c r="AT202" s="218" t="s">
        <v>152</v>
      </c>
      <c r="AU202" s="218" t="s">
        <v>80</v>
      </c>
      <c r="AY202" s="19" t="s">
        <v>149</v>
      </c>
      <c r="BE202" s="219">
        <f>IF(N202="základní",J202,0)</f>
        <v>0</v>
      </c>
      <c r="BF202" s="219">
        <f>IF(N202="snížená",J202,0)</f>
        <v>0</v>
      </c>
      <c r="BG202" s="219">
        <f>IF(N202="zákl. přenesená",J202,0)</f>
        <v>0</v>
      </c>
      <c r="BH202" s="219">
        <f>IF(N202="sníž. přenesená",J202,0)</f>
        <v>0</v>
      </c>
      <c r="BI202" s="219">
        <f>IF(N202="nulová",J202,0)</f>
        <v>0</v>
      </c>
      <c r="BJ202" s="19" t="s">
        <v>80</v>
      </c>
      <c r="BK202" s="219">
        <f>ROUND(I202*H202,2)</f>
        <v>0</v>
      </c>
      <c r="BL202" s="19" t="s">
        <v>156</v>
      </c>
      <c r="BM202" s="218" t="s">
        <v>1023</v>
      </c>
    </row>
    <row r="203" spans="1:47" s="2" customFormat="1" ht="12">
      <c r="A203" s="40"/>
      <c r="B203" s="41"/>
      <c r="C203" s="42"/>
      <c r="D203" s="227" t="s">
        <v>223</v>
      </c>
      <c r="E203" s="42"/>
      <c r="F203" s="269" t="s">
        <v>898</v>
      </c>
      <c r="G203" s="42"/>
      <c r="H203" s="42"/>
      <c r="I203" s="222"/>
      <c r="J203" s="42"/>
      <c r="K203" s="42"/>
      <c r="L203" s="46"/>
      <c r="M203" s="223"/>
      <c r="N203" s="224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223</v>
      </c>
      <c r="AU203" s="19" t="s">
        <v>80</v>
      </c>
    </row>
    <row r="204" spans="1:65" s="2" customFormat="1" ht="16.5" customHeight="1">
      <c r="A204" s="40"/>
      <c r="B204" s="41"/>
      <c r="C204" s="207" t="s">
        <v>515</v>
      </c>
      <c r="D204" s="207" t="s">
        <v>152</v>
      </c>
      <c r="E204" s="208" t="s">
        <v>1024</v>
      </c>
      <c r="F204" s="209" t="s">
        <v>1025</v>
      </c>
      <c r="G204" s="210" t="s">
        <v>239</v>
      </c>
      <c r="H204" s="211">
        <v>1</v>
      </c>
      <c r="I204" s="212"/>
      <c r="J204" s="213">
        <f>ROUND(I204*H204,2)</f>
        <v>0</v>
      </c>
      <c r="K204" s="209" t="s">
        <v>19</v>
      </c>
      <c r="L204" s="46"/>
      <c r="M204" s="214" t="s">
        <v>19</v>
      </c>
      <c r="N204" s="215" t="s">
        <v>43</v>
      </c>
      <c r="O204" s="86"/>
      <c r="P204" s="216">
        <f>O204*H204</f>
        <v>0</v>
      </c>
      <c r="Q204" s="216">
        <v>0</v>
      </c>
      <c r="R204" s="216">
        <f>Q204*H204</f>
        <v>0</v>
      </c>
      <c r="S204" s="216">
        <v>0</v>
      </c>
      <c r="T204" s="217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18" t="s">
        <v>156</v>
      </c>
      <c r="AT204" s="218" t="s">
        <v>152</v>
      </c>
      <c r="AU204" s="218" t="s">
        <v>80</v>
      </c>
      <c r="AY204" s="19" t="s">
        <v>149</v>
      </c>
      <c r="BE204" s="219">
        <f>IF(N204="základní",J204,0)</f>
        <v>0</v>
      </c>
      <c r="BF204" s="219">
        <f>IF(N204="snížená",J204,0)</f>
        <v>0</v>
      </c>
      <c r="BG204" s="219">
        <f>IF(N204="zákl. přenesená",J204,0)</f>
        <v>0</v>
      </c>
      <c r="BH204" s="219">
        <f>IF(N204="sníž. přenesená",J204,0)</f>
        <v>0</v>
      </c>
      <c r="BI204" s="219">
        <f>IF(N204="nulová",J204,0)</f>
        <v>0</v>
      </c>
      <c r="BJ204" s="19" t="s">
        <v>80</v>
      </c>
      <c r="BK204" s="219">
        <f>ROUND(I204*H204,2)</f>
        <v>0</v>
      </c>
      <c r="BL204" s="19" t="s">
        <v>156</v>
      </c>
      <c r="BM204" s="218" t="s">
        <v>1026</v>
      </c>
    </row>
    <row r="205" spans="1:47" s="2" customFormat="1" ht="12">
      <c r="A205" s="40"/>
      <c r="B205" s="41"/>
      <c r="C205" s="42"/>
      <c r="D205" s="227" t="s">
        <v>223</v>
      </c>
      <c r="E205" s="42"/>
      <c r="F205" s="269" t="s">
        <v>1027</v>
      </c>
      <c r="G205" s="42"/>
      <c r="H205" s="42"/>
      <c r="I205" s="222"/>
      <c r="J205" s="42"/>
      <c r="K205" s="42"/>
      <c r="L205" s="46"/>
      <c r="M205" s="223"/>
      <c r="N205" s="224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9" t="s">
        <v>223</v>
      </c>
      <c r="AU205" s="19" t="s">
        <v>80</v>
      </c>
    </row>
    <row r="206" spans="1:63" s="12" customFormat="1" ht="25.9" customHeight="1">
      <c r="A206" s="12"/>
      <c r="B206" s="191"/>
      <c r="C206" s="192"/>
      <c r="D206" s="193" t="s">
        <v>71</v>
      </c>
      <c r="E206" s="194" t="s">
        <v>933</v>
      </c>
      <c r="F206" s="194" t="s">
        <v>1028</v>
      </c>
      <c r="G206" s="192"/>
      <c r="H206" s="192"/>
      <c r="I206" s="195"/>
      <c r="J206" s="196">
        <f>BK206</f>
        <v>0</v>
      </c>
      <c r="K206" s="192"/>
      <c r="L206" s="197"/>
      <c r="M206" s="198"/>
      <c r="N206" s="199"/>
      <c r="O206" s="199"/>
      <c r="P206" s="200">
        <f>SUM(P207:P210)</f>
        <v>0</v>
      </c>
      <c r="Q206" s="199"/>
      <c r="R206" s="200">
        <f>SUM(R207:R210)</f>
        <v>0</v>
      </c>
      <c r="S206" s="199"/>
      <c r="T206" s="201">
        <f>SUM(T207:T210)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02" t="s">
        <v>80</v>
      </c>
      <c r="AT206" s="203" t="s">
        <v>71</v>
      </c>
      <c r="AU206" s="203" t="s">
        <v>72</v>
      </c>
      <c r="AY206" s="202" t="s">
        <v>149</v>
      </c>
      <c r="BK206" s="204">
        <f>SUM(BK207:BK210)</f>
        <v>0</v>
      </c>
    </row>
    <row r="207" spans="1:65" s="2" customFormat="1" ht="24.15" customHeight="1">
      <c r="A207" s="40"/>
      <c r="B207" s="41"/>
      <c r="C207" s="207" t="s">
        <v>588</v>
      </c>
      <c r="D207" s="207" t="s">
        <v>152</v>
      </c>
      <c r="E207" s="208" t="s">
        <v>1029</v>
      </c>
      <c r="F207" s="209" t="s">
        <v>1030</v>
      </c>
      <c r="G207" s="210" t="s">
        <v>239</v>
      </c>
      <c r="H207" s="211">
        <v>1</v>
      </c>
      <c r="I207" s="212"/>
      <c r="J207" s="213">
        <f>ROUND(I207*H207,2)</f>
        <v>0</v>
      </c>
      <c r="K207" s="209" t="s">
        <v>19</v>
      </c>
      <c r="L207" s="46"/>
      <c r="M207" s="214" t="s">
        <v>19</v>
      </c>
      <c r="N207" s="215" t="s">
        <v>43</v>
      </c>
      <c r="O207" s="86"/>
      <c r="P207" s="216">
        <f>O207*H207</f>
        <v>0</v>
      </c>
      <c r="Q207" s="216">
        <v>0</v>
      </c>
      <c r="R207" s="216">
        <f>Q207*H207</f>
        <v>0</v>
      </c>
      <c r="S207" s="216">
        <v>0</v>
      </c>
      <c r="T207" s="217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18" t="s">
        <v>156</v>
      </c>
      <c r="AT207" s="218" t="s">
        <v>152</v>
      </c>
      <c r="AU207" s="218" t="s">
        <v>80</v>
      </c>
      <c r="AY207" s="19" t="s">
        <v>149</v>
      </c>
      <c r="BE207" s="219">
        <f>IF(N207="základní",J207,0)</f>
        <v>0</v>
      </c>
      <c r="BF207" s="219">
        <f>IF(N207="snížená",J207,0)</f>
        <v>0</v>
      </c>
      <c r="BG207" s="219">
        <f>IF(N207="zákl. přenesená",J207,0)</f>
        <v>0</v>
      </c>
      <c r="BH207" s="219">
        <f>IF(N207="sníž. přenesená",J207,0)</f>
        <v>0</v>
      </c>
      <c r="BI207" s="219">
        <f>IF(N207="nulová",J207,0)</f>
        <v>0</v>
      </c>
      <c r="BJ207" s="19" t="s">
        <v>80</v>
      </c>
      <c r="BK207" s="219">
        <f>ROUND(I207*H207,2)</f>
        <v>0</v>
      </c>
      <c r="BL207" s="19" t="s">
        <v>156</v>
      </c>
      <c r="BM207" s="218" t="s">
        <v>1031</v>
      </c>
    </row>
    <row r="208" spans="1:47" s="2" customFormat="1" ht="12">
      <c r="A208" s="40"/>
      <c r="B208" s="41"/>
      <c r="C208" s="42"/>
      <c r="D208" s="227" t="s">
        <v>223</v>
      </c>
      <c r="E208" s="42"/>
      <c r="F208" s="269" t="s">
        <v>1032</v>
      </c>
      <c r="G208" s="42"/>
      <c r="H208" s="42"/>
      <c r="I208" s="222"/>
      <c r="J208" s="42"/>
      <c r="K208" s="42"/>
      <c r="L208" s="46"/>
      <c r="M208" s="223"/>
      <c r="N208" s="224"/>
      <c r="O208" s="86"/>
      <c r="P208" s="86"/>
      <c r="Q208" s="86"/>
      <c r="R208" s="86"/>
      <c r="S208" s="86"/>
      <c r="T208" s="87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9" t="s">
        <v>223</v>
      </c>
      <c r="AU208" s="19" t="s">
        <v>80</v>
      </c>
    </row>
    <row r="209" spans="1:65" s="2" customFormat="1" ht="16.5" customHeight="1">
      <c r="A209" s="40"/>
      <c r="B209" s="41"/>
      <c r="C209" s="207" t="s">
        <v>591</v>
      </c>
      <c r="D209" s="207" t="s">
        <v>152</v>
      </c>
      <c r="E209" s="208" t="s">
        <v>1033</v>
      </c>
      <c r="F209" s="209" t="s">
        <v>1034</v>
      </c>
      <c r="G209" s="210" t="s">
        <v>239</v>
      </c>
      <c r="H209" s="211">
        <v>1</v>
      </c>
      <c r="I209" s="212"/>
      <c r="J209" s="213">
        <f>ROUND(I209*H209,2)</f>
        <v>0</v>
      </c>
      <c r="K209" s="209" t="s">
        <v>19</v>
      </c>
      <c r="L209" s="46"/>
      <c r="M209" s="214" t="s">
        <v>19</v>
      </c>
      <c r="N209" s="215" t="s">
        <v>43</v>
      </c>
      <c r="O209" s="86"/>
      <c r="P209" s="216">
        <f>O209*H209</f>
        <v>0</v>
      </c>
      <c r="Q209" s="216">
        <v>0</v>
      </c>
      <c r="R209" s="216">
        <f>Q209*H209</f>
        <v>0</v>
      </c>
      <c r="S209" s="216">
        <v>0</v>
      </c>
      <c r="T209" s="217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18" t="s">
        <v>156</v>
      </c>
      <c r="AT209" s="218" t="s">
        <v>152</v>
      </c>
      <c r="AU209" s="218" t="s">
        <v>80</v>
      </c>
      <c r="AY209" s="19" t="s">
        <v>149</v>
      </c>
      <c r="BE209" s="219">
        <f>IF(N209="základní",J209,0)</f>
        <v>0</v>
      </c>
      <c r="BF209" s="219">
        <f>IF(N209="snížená",J209,0)</f>
        <v>0</v>
      </c>
      <c r="BG209" s="219">
        <f>IF(N209="zákl. přenesená",J209,0)</f>
        <v>0</v>
      </c>
      <c r="BH209" s="219">
        <f>IF(N209="sníž. přenesená",J209,0)</f>
        <v>0</v>
      </c>
      <c r="BI209" s="219">
        <f>IF(N209="nulová",J209,0)</f>
        <v>0</v>
      </c>
      <c r="BJ209" s="19" t="s">
        <v>80</v>
      </c>
      <c r="BK209" s="219">
        <f>ROUND(I209*H209,2)</f>
        <v>0</v>
      </c>
      <c r="BL209" s="19" t="s">
        <v>156</v>
      </c>
      <c r="BM209" s="218" t="s">
        <v>1035</v>
      </c>
    </row>
    <row r="210" spans="1:47" s="2" customFormat="1" ht="12">
      <c r="A210" s="40"/>
      <c r="B210" s="41"/>
      <c r="C210" s="42"/>
      <c r="D210" s="227" t="s">
        <v>223</v>
      </c>
      <c r="E210" s="42"/>
      <c r="F210" s="269" t="s">
        <v>1032</v>
      </c>
      <c r="G210" s="42"/>
      <c r="H210" s="42"/>
      <c r="I210" s="222"/>
      <c r="J210" s="42"/>
      <c r="K210" s="42"/>
      <c r="L210" s="46"/>
      <c r="M210" s="223"/>
      <c r="N210" s="224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223</v>
      </c>
      <c r="AU210" s="19" t="s">
        <v>80</v>
      </c>
    </row>
    <row r="211" spans="1:63" s="12" customFormat="1" ht="25.9" customHeight="1">
      <c r="A211" s="12"/>
      <c r="B211" s="191"/>
      <c r="C211" s="192"/>
      <c r="D211" s="193" t="s">
        <v>71</v>
      </c>
      <c r="E211" s="194" t="s">
        <v>1036</v>
      </c>
      <c r="F211" s="194" t="s">
        <v>1037</v>
      </c>
      <c r="G211" s="192"/>
      <c r="H211" s="192"/>
      <c r="I211" s="195"/>
      <c r="J211" s="196">
        <f>BK211</f>
        <v>0</v>
      </c>
      <c r="K211" s="192"/>
      <c r="L211" s="197"/>
      <c r="M211" s="198"/>
      <c r="N211" s="199"/>
      <c r="O211" s="199"/>
      <c r="P211" s="200">
        <f>SUM(P212:P213)</f>
        <v>0</v>
      </c>
      <c r="Q211" s="199"/>
      <c r="R211" s="200">
        <f>SUM(R212:R213)</f>
        <v>0</v>
      </c>
      <c r="S211" s="199"/>
      <c r="T211" s="201">
        <f>SUM(T212:T213)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02" t="s">
        <v>80</v>
      </c>
      <c r="AT211" s="203" t="s">
        <v>71</v>
      </c>
      <c r="AU211" s="203" t="s">
        <v>72</v>
      </c>
      <c r="AY211" s="202" t="s">
        <v>149</v>
      </c>
      <c r="BK211" s="204">
        <f>SUM(BK212:BK213)</f>
        <v>0</v>
      </c>
    </row>
    <row r="212" spans="1:65" s="2" customFormat="1" ht="16.5" customHeight="1">
      <c r="A212" s="40"/>
      <c r="B212" s="41"/>
      <c r="C212" s="207" t="s">
        <v>664</v>
      </c>
      <c r="D212" s="207" t="s">
        <v>152</v>
      </c>
      <c r="E212" s="208" t="s">
        <v>1038</v>
      </c>
      <c r="F212" s="209" t="s">
        <v>1039</v>
      </c>
      <c r="G212" s="210" t="s">
        <v>347</v>
      </c>
      <c r="H212" s="211">
        <v>1</v>
      </c>
      <c r="I212" s="212"/>
      <c r="J212" s="213">
        <f>ROUND(I212*H212,2)</f>
        <v>0</v>
      </c>
      <c r="K212" s="209" t="s">
        <v>19</v>
      </c>
      <c r="L212" s="46"/>
      <c r="M212" s="214" t="s">
        <v>19</v>
      </c>
      <c r="N212" s="215" t="s">
        <v>43</v>
      </c>
      <c r="O212" s="86"/>
      <c r="P212" s="216">
        <f>O212*H212</f>
        <v>0</v>
      </c>
      <c r="Q212" s="216">
        <v>0</v>
      </c>
      <c r="R212" s="216">
        <f>Q212*H212</f>
        <v>0</v>
      </c>
      <c r="S212" s="216">
        <v>0</v>
      </c>
      <c r="T212" s="217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18" t="s">
        <v>156</v>
      </c>
      <c r="AT212" s="218" t="s">
        <v>152</v>
      </c>
      <c r="AU212" s="218" t="s">
        <v>80</v>
      </c>
      <c r="AY212" s="19" t="s">
        <v>149</v>
      </c>
      <c r="BE212" s="219">
        <f>IF(N212="základní",J212,0)</f>
        <v>0</v>
      </c>
      <c r="BF212" s="219">
        <f>IF(N212="snížená",J212,0)</f>
        <v>0</v>
      </c>
      <c r="BG212" s="219">
        <f>IF(N212="zákl. přenesená",J212,0)</f>
        <v>0</v>
      </c>
      <c r="BH212" s="219">
        <f>IF(N212="sníž. přenesená",J212,0)</f>
        <v>0</v>
      </c>
      <c r="BI212" s="219">
        <f>IF(N212="nulová",J212,0)</f>
        <v>0</v>
      </c>
      <c r="BJ212" s="19" t="s">
        <v>80</v>
      </c>
      <c r="BK212" s="219">
        <f>ROUND(I212*H212,2)</f>
        <v>0</v>
      </c>
      <c r="BL212" s="19" t="s">
        <v>156</v>
      </c>
      <c r="BM212" s="218" t="s">
        <v>1040</v>
      </c>
    </row>
    <row r="213" spans="1:47" s="2" customFormat="1" ht="12">
      <c r="A213" s="40"/>
      <c r="B213" s="41"/>
      <c r="C213" s="42"/>
      <c r="D213" s="227" t="s">
        <v>223</v>
      </c>
      <c r="E213" s="42"/>
      <c r="F213" s="269" t="s">
        <v>1041</v>
      </c>
      <c r="G213" s="42"/>
      <c r="H213" s="42"/>
      <c r="I213" s="222"/>
      <c r="J213" s="42"/>
      <c r="K213" s="42"/>
      <c r="L213" s="46"/>
      <c r="M213" s="280"/>
      <c r="N213" s="281"/>
      <c r="O213" s="282"/>
      <c r="P213" s="282"/>
      <c r="Q213" s="282"/>
      <c r="R213" s="282"/>
      <c r="S213" s="282"/>
      <c r="T213" s="283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9" t="s">
        <v>223</v>
      </c>
      <c r="AU213" s="19" t="s">
        <v>80</v>
      </c>
    </row>
    <row r="214" spans="1:31" s="2" customFormat="1" ht="6.95" customHeight="1">
      <c r="A214" s="40"/>
      <c r="B214" s="61"/>
      <c r="C214" s="62"/>
      <c r="D214" s="62"/>
      <c r="E214" s="62"/>
      <c r="F214" s="62"/>
      <c r="G214" s="62"/>
      <c r="H214" s="62"/>
      <c r="I214" s="62"/>
      <c r="J214" s="62"/>
      <c r="K214" s="62"/>
      <c r="L214" s="46"/>
      <c r="M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</row>
  </sheetData>
  <sheetProtection password="CC3D" sheet="1" objects="1" scenarios="1" formatColumns="0" formatRows="0" autoFilter="0"/>
  <autoFilter ref="C86:K213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88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82</v>
      </c>
    </row>
    <row r="4" spans="2:46" s="1" customFormat="1" ht="24.95" customHeight="1">
      <c r="B4" s="22"/>
      <c r="D4" s="133" t="s">
        <v>114</v>
      </c>
      <c r="L4" s="22"/>
      <c r="M4" s="13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5" t="s">
        <v>16</v>
      </c>
      <c r="L6" s="22"/>
    </row>
    <row r="7" spans="2:12" s="1" customFormat="1" ht="16.5" customHeight="1">
      <c r="B7" s="22"/>
      <c r="E7" s="136" t="str">
        <f>'Rekapitulace stavby'!K6</f>
        <v>Rekonstrukce kuchyně, ŠJ Brno</v>
      </c>
      <c r="F7" s="135"/>
      <c r="G7" s="135"/>
      <c r="H7" s="135"/>
      <c r="L7" s="22"/>
    </row>
    <row r="8" spans="1:31" s="2" customFormat="1" ht="12" customHeight="1">
      <c r="A8" s="40"/>
      <c r="B8" s="46"/>
      <c r="C8" s="40"/>
      <c r="D8" s="135" t="s">
        <v>115</v>
      </c>
      <c r="E8" s="40"/>
      <c r="F8" s="40"/>
      <c r="G8" s="40"/>
      <c r="H8" s="40"/>
      <c r="I8" s="40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8" t="s">
        <v>1042</v>
      </c>
      <c r="F9" s="40"/>
      <c r="G9" s="40"/>
      <c r="H9" s="40"/>
      <c r="I9" s="40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5" t="s">
        <v>18</v>
      </c>
      <c r="E11" s="40"/>
      <c r="F11" s="139" t="s">
        <v>19</v>
      </c>
      <c r="G11" s="40"/>
      <c r="H11" s="40"/>
      <c r="I11" s="135" t="s">
        <v>20</v>
      </c>
      <c r="J11" s="139" t="s">
        <v>19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5" t="s">
        <v>21</v>
      </c>
      <c r="E12" s="40"/>
      <c r="F12" s="139" t="s">
        <v>35</v>
      </c>
      <c r="G12" s="40"/>
      <c r="H12" s="40"/>
      <c r="I12" s="135" t="s">
        <v>23</v>
      </c>
      <c r="J12" s="140" t="str">
        <f>'Rekapitulace stavby'!AN8</f>
        <v>26. 2. 2023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5" t="s">
        <v>25</v>
      </c>
      <c r="E14" s="40"/>
      <c r="F14" s="40"/>
      <c r="G14" s="40"/>
      <c r="H14" s="40"/>
      <c r="I14" s="135" t="s">
        <v>26</v>
      </c>
      <c r="J14" s="139" t="str">
        <f>IF('Rekapitulace stavby'!AN10="","",'Rekapitulace stavby'!AN10)</f>
        <v/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9" t="str">
        <f>IF('Rekapitulace stavby'!E11="","",'Rekapitulace stavby'!E11)</f>
        <v>Staturní město Brno, MČ Brno - Střed</v>
      </c>
      <c r="F15" s="40"/>
      <c r="G15" s="40"/>
      <c r="H15" s="40"/>
      <c r="I15" s="135" t="s">
        <v>28</v>
      </c>
      <c r="J15" s="139" t="str">
        <f>IF('Rekapitulace stavby'!AN11="","",'Rekapitulace stavby'!AN11)</f>
        <v/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5" t="s">
        <v>29</v>
      </c>
      <c r="E17" s="40"/>
      <c r="F17" s="40"/>
      <c r="G17" s="40"/>
      <c r="H17" s="40"/>
      <c r="I17" s="135" t="s">
        <v>26</v>
      </c>
      <c r="J17" s="35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9"/>
      <c r="G18" s="139"/>
      <c r="H18" s="139"/>
      <c r="I18" s="135" t="s">
        <v>28</v>
      </c>
      <c r="J18" s="35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5" t="s">
        <v>31</v>
      </c>
      <c r="E20" s="40"/>
      <c r="F20" s="40"/>
      <c r="G20" s="40"/>
      <c r="H20" s="40"/>
      <c r="I20" s="135" t="s">
        <v>26</v>
      </c>
      <c r="J20" s="139" t="str">
        <f>IF('Rekapitulace stavby'!AN16="","",'Rekapitulace stavby'!AN16)</f>
        <v/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9" t="str">
        <f>IF('Rekapitulace stavby'!E17="","",'Rekapitulace stavby'!E17)</f>
        <v xml:space="preserve">MP technik </v>
      </c>
      <c r="F21" s="40"/>
      <c r="G21" s="40"/>
      <c r="H21" s="40"/>
      <c r="I21" s="135" t="s">
        <v>28</v>
      </c>
      <c r="J21" s="139" t="str">
        <f>IF('Rekapitulace stavby'!AN17="","",'Rekapitulace stavby'!AN17)</f>
        <v/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5" t="s">
        <v>34</v>
      </c>
      <c r="E23" s="40"/>
      <c r="F23" s="40"/>
      <c r="G23" s="40"/>
      <c r="H23" s="40"/>
      <c r="I23" s="135" t="s">
        <v>26</v>
      </c>
      <c r="J23" s="139" t="str">
        <f>IF('Rekapitulace stavby'!AN19="","",'Rekapitulace stavby'!AN19)</f>
        <v/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9" t="str">
        <f>IF('Rekapitulace stavby'!E20="","",'Rekapitulace stavby'!E20)</f>
        <v xml:space="preserve"> </v>
      </c>
      <c r="F24" s="40"/>
      <c r="G24" s="40"/>
      <c r="H24" s="40"/>
      <c r="I24" s="135" t="s">
        <v>28</v>
      </c>
      <c r="J24" s="139" t="str">
        <f>IF('Rekapitulace stavby'!AN20="","",'Rekapitulace stavby'!AN20)</f>
        <v/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5" t="s">
        <v>36</v>
      </c>
      <c r="E26" s="40"/>
      <c r="F26" s="40"/>
      <c r="G26" s="40"/>
      <c r="H26" s="40"/>
      <c r="I26" s="40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5"/>
      <c r="E29" s="145"/>
      <c r="F29" s="145"/>
      <c r="G29" s="145"/>
      <c r="H29" s="145"/>
      <c r="I29" s="145"/>
      <c r="J29" s="145"/>
      <c r="K29" s="145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6" t="s">
        <v>38</v>
      </c>
      <c r="E30" s="40"/>
      <c r="F30" s="40"/>
      <c r="G30" s="40"/>
      <c r="H30" s="40"/>
      <c r="I30" s="40"/>
      <c r="J30" s="147">
        <f>ROUND(J89,2)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5"/>
      <c r="E31" s="145"/>
      <c r="F31" s="145"/>
      <c r="G31" s="145"/>
      <c r="H31" s="145"/>
      <c r="I31" s="145"/>
      <c r="J31" s="145"/>
      <c r="K31" s="145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8" t="s">
        <v>40</v>
      </c>
      <c r="G32" s="40"/>
      <c r="H32" s="40"/>
      <c r="I32" s="148" t="s">
        <v>39</v>
      </c>
      <c r="J32" s="148" t="s">
        <v>41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9" t="s">
        <v>42</v>
      </c>
      <c r="E33" s="135" t="s">
        <v>43</v>
      </c>
      <c r="F33" s="150">
        <f>ROUND((SUM(BE89:BE246)),2)</f>
        <v>0</v>
      </c>
      <c r="G33" s="40"/>
      <c r="H33" s="40"/>
      <c r="I33" s="151">
        <v>0.21</v>
      </c>
      <c r="J33" s="150">
        <f>ROUND(((SUM(BE89:BE246))*I33),2)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5" t="s">
        <v>44</v>
      </c>
      <c r="F34" s="150">
        <f>ROUND((SUM(BF89:BF246)),2)</f>
        <v>0</v>
      </c>
      <c r="G34" s="40"/>
      <c r="H34" s="40"/>
      <c r="I34" s="151">
        <v>0.15</v>
      </c>
      <c r="J34" s="150">
        <f>ROUND(((SUM(BF89:BF246))*I34),2)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5" t="s">
        <v>45</v>
      </c>
      <c r="F35" s="150">
        <f>ROUND((SUM(BG89:BG246)),2)</f>
        <v>0</v>
      </c>
      <c r="G35" s="40"/>
      <c r="H35" s="40"/>
      <c r="I35" s="151">
        <v>0.21</v>
      </c>
      <c r="J35" s="150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5" t="s">
        <v>46</v>
      </c>
      <c r="F36" s="150">
        <f>ROUND((SUM(BH89:BH246)),2)</f>
        <v>0</v>
      </c>
      <c r="G36" s="40"/>
      <c r="H36" s="40"/>
      <c r="I36" s="151">
        <v>0.15</v>
      </c>
      <c r="J36" s="150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5" t="s">
        <v>47</v>
      </c>
      <c r="F37" s="150">
        <f>ROUND((SUM(BI89:BI246)),2)</f>
        <v>0</v>
      </c>
      <c r="G37" s="40"/>
      <c r="H37" s="40"/>
      <c r="I37" s="151">
        <v>0</v>
      </c>
      <c r="J37" s="150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2"/>
      <c r="D39" s="153" t="s">
        <v>48</v>
      </c>
      <c r="E39" s="154"/>
      <c r="F39" s="154"/>
      <c r="G39" s="155" t="s">
        <v>49</v>
      </c>
      <c r="H39" s="156" t="s">
        <v>50</v>
      </c>
      <c r="I39" s="154"/>
      <c r="J39" s="157">
        <f>SUM(J30:J37)</f>
        <v>0</v>
      </c>
      <c r="K39" s="158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117</v>
      </c>
      <c r="D45" s="42"/>
      <c r="E45" s="42"/>
      <c r="F45" s="42"/>
      <c r="G45" s="42"/>
      <c r="H45" s="42"/>
      <c r="I45" s="42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3" t="str">
        <f>E7</f>
        <v>Rekonstrukce kuchyně, ŠJ Brno</v>
      </c>
      <c r="F48" s="34"/>
      <c r="G48" s="34"/>
      <c r="H48" s="34"/>
      <c r="I48" s="42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115</v>
      </c>
      <c r="D49" s="42"/>
      <c r="E49" s="42"/>
      <c r="F49" s="42"/>
      <c r="G49" s="42"/>
      <c r="H49" s="42"/>
      <c r="I49" s="42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03 - Elektroinstalace</v>
      </c>
      <c r="F50" s="42"/>
      <c r="G50" s="42"/>
      <c r="H50" s="42"/>
      <c r="I50" s="42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34" t="s">
        <v>23</v>
      </c>
      <c r="J52" s="74" t="str">
        <f>IF(J12="","",J12)</f>
        <v>26. 2. 2023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Staturní město Brno, MČ Brno - Střed</v>
      </c>
      <c r="G54" s="42"/>
      <c r="H54" s="42"/>
      <c r="I54" s="34" t="s">
        <v>31</v>
      </c>
      <c r="J54" s="38" t="str">
        <f>E21</f>
        <v xml:space="preserve">MP technik 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 xml:space="preserve"> 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4" t="s">
        <v>118</v>
      </c>
      <c r="D57" s="165"/>
      <c r="E57" s="165"/>
      <c r="F57" s="165"/>
      <c r="G57" s="165"/>
      <c r="H57" s="165"/>
      <c r="I57" s="165"/>
      <c r="J57" s="166" t="s">
        <v>119</v>
      </c>
      <c r="K57" s="165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7" t="s">
        <v>70</v>
      </c>
      <c r="D59" s="42"/>
      <c r="E59" s="42"/>
      <c r="F59" s="42"/>
      <c r="G59" s="42"/>
      <c r="H59" s="42"/>
      <c r="I59" s="42"/>
      <c r="J59" s="104">
        <f>J89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120</v>
      </c>
    </row>
    <row r="60" spans="1:31" s="9" customFormat="1" ht="24.95" customHeight="1">
      <c r="A60" s="9"/>
      <c r="B60" s="168"/>
      <c r="C60" s="169"/>
      <c r="D60" s="170" t="s">
        <v>1043</v>
      </c>
      <c r="E60" s="171"/>
      <c r="F60" s="171"/>
      <c r="G60" s="171"/>
      <c r="H60" s="171"/>
      <c r="I60" s="171"/>
      <c r="J60" s="172">
        <f>J90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8"/>
      <c r="C61" s="169"/>
      <c r="D61" s="170" t="s">
        <v>1044</v>
      </c>
      <c r="E61" s="171"/>
      <c r="F61" s="171"/>
      <c r="G61" s="171"/>
      <c r="H61" s="171"/>
      <c r="I61" s="171"/>
      <c r="J61" s="172">
        <f>J110</f>
        <v>0</v>
      </c>
      <c r="K61" s="169"/>
      <c r="L61" s="173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68"/>
      <c r="C62" s="169"/>
      <c r="D62" s="170" t="s">
        <v>1045</v>
      </c>
      <c r="E62" s="171"/>
      <c r="F62" s="171"/>
      <c r="G62" s="171"/>
      <c r="H62" s="171"/>
      <c r="I62" s="171"/>
      <c r="J62" s="172">
        <f>J115</f>
        <v>0</v>
      </c>
      <c r="K62" s="169"/>
      <c r="L62" s="173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68"/>
      <c r="C63" s="169"/>
      <c r="D63" s="170" t="s">
        <v>1046</v>
      </c>
      <c r="E63" s="171"/>
      <c r="F63" s="171"/>
      <c r="G63" s="171"/>
      <c r="H63" s="171"/>
      <c r="I63" s="171"/>
      <c r="J63" s="172">
        <f>J148</f>
        <v>0</v>
      </c>
      <c r="K63" s="169"/>
      <c r="L63" s="173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68"/>
      <c r="C64" s="169"/>
      <c r="D64" s="170" t="s">
        <v>1047</v>
      </c>
      <c r="E64" s="171"/>
      <c r="F64" s="171"/>
      <c r="G64" s="171"/>
      <c r="H64" s="171"/>
      <c r="I64" s="171"/>
      <c r="J64" s="172">
        <f>J173</f>
        <v>0</v>
      </c>
      <c r="K64" s="169"/>
      <c r="L64" s="17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68"/>
      <c r="C65" s="169"/>
      <c r="D65" s="170" t="s">
        <v>1048</v>
      </c>
      <c r="E65" s="171"/>
      <c r="F65" s="171"/>
      <c r="G65" s="171"/>
      <c r="H65" s="171"/>
      <c r="I65" s="171"/>
      <c r="J65" s="172">
        <f>J179</f>
        <v>0</v>
      </c>
      <c r="K65" s="169"/>
      <c r="L65" s="173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68"/>
      <c r="C66" s="169"/>
      <c r="D66" s="170" t="s">
        <v>1049</v>
      </c>
      <c r="E66" s="171"/>
      <c r="F66" s="171"/>
      <c r="G66" s="171"/>
      <c r="H66" s="171"/>
      <c r="I66" s="171"/>
      <c r="J66" s="172">
        <f>J220</f>
        <v>0</v>
      </c>
      <c r="K66" s="169"/>
      <c r="L66" s="173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68"/>
      <c r="C67" s="169"/>
      <c r="D67" s="170" t="s">
        <v>1050</v>
      </c>
      <c r="E67" s="171"/>
      <c r="F67" s="171"/>
      <c r="G67" s="171"/>
      <c r="H67" s="171"/>
      <c r="I67" s="171"/>
      <c r="J67" s="172">
        <f>J231</f>
        <v>0</v>
      </c>
      <c r="K67" s="169"/>
      <c r="L67" s="173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>
      <c r="A68" s="9"/>
      <c r="B68" s="168"/>
      <c r="C68" s="169"/>
      <c r="D68" s="170" t="s">
        <v>1051</v>
      </c>
      <c r="E68" s="171"/>
      <c r="F68" s="171"/>
      <c r="G68" s="171"/>
      <c r="H68" s="171"/>
      <c r="I68" s="171"/>
      <c r="J68" s="172">
        <f>J237</f>
        <v>0</v>
      </c>
      <c r="K68" s="169"/>
      <c r="L68" s="173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68"/>
      <c r="C69" s="169"/>
      <c r="D69" s="170" t="s">
        <v>1052</v>
      </c>
      <c r="E69" s="171"/>
      <c r="F69" s="171"/>
      <c r="G69" s="171"/>
      <c r="H69" s="171"/>
      <c r="I69" s="171"/>
      <c r="J69" s="172">
        <f>J242</f>
        <v>0</v>
      </c>
      <c r="K69" s="169"/>
      <c r="L69" s="173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2" customFormat="1" ht="21.8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3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3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5" spans="1:31" s="2" customFormat="1" ht="6.95" customHeight="1">
      <c r="A75" s="40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13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24.95" customHeight="1">
      <c r="A76" s="40"/>
      <c r="B76" s="41"/>
      <c r="C76" s="25" t="s">
        <v>134</v>
      </c>
      <c r="D76" s="42"/>
      <c r="E76" s="42"/>
      <c r="F76" s="42"/>
      <c r="G76" s="42"/>
      <c r="H76" s="42"/>
      <c r="I76" s="42"/>
      <c r="J76" s="42"/>
      <c r="K76" s="42"/>
      <c r="L76" s="13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16</v>
      </c>
      <c r="D78" s="42"/>
      <c r="E78" s="42"/>
      <c r="F78" s="42"/>
      <c r="G78" s="42"/>
      <c r="H78" s="42"/>
      <c r="I78" s="42"/>
      <c r="J78" s="42"/>
      <c r="K78" s="42"/>
      <c r="L78" s="13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163" t="str">
        <f>E7</f>
        <v>Rekonstrukce kuchyně, ŠJ Brno</v>
      </c>
      <c r="F79" s="34"/>
      <c r="G79" s="34"/>
      <c r="H79" s="34"/>
      <c r="I79" s="42"/>
      <c r="J79" s="42"/>
      <c r="K79" s="42"/>
      <c r="L79" s="13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115</v>
      </c>
      <c r="D80" s="42"/>
      <c r="E80" s="42"/>
      <c r="F80" s="42"/>
      <c r="G80" s="42"/>
      <c r="H80" s="42"/>
      <c r="I80" s="42"/>
      <c r="J80" s="42"/>
      <c r="K80" s="42"/>
      <c r="L80" s="13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6.5" customHeight="1">
      <c r="A81" s="40"/>
      <c r="B81" s="41"/>
      <c r="C81" s="42"/>
      <c r="D81" s="42"/>
      <c r="E81" s="71" t="str">
        <f>E9</f>
        <v>03 - Elektroinstalace</v>
      </c>
      <c r="F81" s="42"/>
      <c r="G81" s="42"/>
      <c r="H81" s="42"/>
      <c r="I81" s="42"/>
      <c r="J81" s="42"/>
      <c r="K81" s="42"/>
      <c r="L81" s="13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21</v>
      </c>
      <c r="D83" s="42"/>
      <c r="E83" s="42"/>
      <c r="F83" s="29" t="str">
        <f>F12</f>
        <v xml:space="preserve"> </v>
      </c>
      <c r="G83" s="42"/>
      <c r="H83" s="42"/>
      <c r="I83" s="34" t="s">
        <v>23</v>
      </c>
      <c r="J83" s="74" t="str">
        <f>IF(J12="","",J12)</f>
        <v>26. 2. 2023</v>
      </c>
      <c r="K83" s="42"/>
      <c r="L83" s="13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5.15" customHeight="1">
      <c r="A85" s="40"/>
      <c r="B85" s="41"/>
      <c r="C85" s="34" t="s">
        <v>25</v>
      </c>
      <c r="D85" s="42"/>
      <c r="E85" s="42"/>
      <c r="F85" s="29" t="str">
        <f>E15</f>
        <v>Staturní město Brno, MČ Brno - Střed</v>
      </c>
      <c r="G85" s="42"/>
      <c r="H85" s="42"/>
      <c r="I85" s="34" t="s">
        <v>31</v>
      </c>
      <c r="J85" s="38" t="str">
        <f>E21</f>
        <v xml:space="preserve">MP technik </v>
      </c>
      <c r="K85" s="42"/>
      <c r="L85" s="13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5.15" customHeight="1">
      <c r="A86" s="40"/>
      <c r="B86" s="41"/>
      <c r="C86" s="34" t="s">
        <v>29</v>
      </c>
      <c r="D86" s="42"/>
      <c r="E86" s="42"/>
      <c r="F86" s="29" t="str">
        <f>IF(E18="","",E18)</f>
        <v>Vyplň údaj</v>
      </c>
      <c r="G86" s="42"/>
      <c r="H86" s="42"/>
      <c r="I86" s="34" t="s">
        <v>34</v>
      </c>
      <c r="J86" s="38" t="str">
        <f>E24</f>
        <v xml:space="preserve"> </v>
      </c>
      <c r="K86" s="42"/>
      <c r="L86" s="13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0.3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3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11" customFormat="1" ht="29.25" customHeight="1">
      <c r="A88" s="180"/>
      <c r="B88" s="181"/>
      <c r="C88" s="182" t="s">
        <v>135</v>
      </c>
      <c r="D88" s="183" t="s">
        <v>57</v>
      </c>
      <c r="E88" s="183" t="s">
        <v>53</v>
      </c>
      <c r="F88" s="183" t="s">
        <v>54</v>
      </c>
      <c r="G88" s="183" t="s">
        <v>136</v>
      </c>
      <c r="H88" s="183" t="s">
        <v>137</v>
      </c>
      <c r="I88" s="183" t="s">
        <v>138</v>
      </c>
      <c r="J88" s="183" t="s">
        <v>119</v>
      </c>
      <c r="K88" s="184" t="s">
        <v>139</v>
      </c>
      <c r="L88" s="185"/>
      <c r="M88" s="94" t="s">
        <v>19</v>
      </c>
      <c r="N88" s="95" t="s">
        <v>42</v>
      </c>
      <c r="O88" s="95" t="s">
        <v>140</v>
      </c>
      <c r="P88" s="95" t="s">
        <v>141</v>
      </c>
      <c r="Q88" s="95" t="s">
        <v>142</v>
      </c>
      <c r="R88" s="95" t="s">
        <v>143</v>
      </c>
      <c r="S88" s="95" t="s">
        <v>144</v>
      </c>
      <c r="T88" s="96" t="s">
        <v>145</v>
      </c>
      <c r="U88" s="180"/>
      <c r="V88" s="180"/>
      <c r="W88" s="180"/>
      <c r="X88" s="180"/>
      <c r="Y88" s="180"/>
      <c r="Z88" s="180"/>
      <c r="AA88" s="180"/>
      <c r="AB88" s="180"/>
      <c r="AC88" s="180"/>
      <c r="AD88" s="180"/>
      <c r="AE88" s="180"/>
    </row>
    <row r="89" spans="1:63" s="2" customFormat="1" ht="22.8" customHeight="1">
      <c r="A89" s="40"/>
      <c r="B89" s="41"/>
      <c r="C89" s="101" t="s">
        <v>146</v>
      </c>
      <c r="D89" s="42"/>
      <c r="E89" s="42"/>
      <c r="F89" s="42"/>
      <c r="G89" s="42"/>
      <c r="H89" s="42"/>
      <c r="I89" s="42"/>
      <c r="J89" s="186">
        <f>BK89</f>
        <v>0</v>
      </c>
      <c r="K89" s="42"/>
      <c r="L89" s="46"/>
      <c r="M89" s="97"/>
      <c r="N89" s="187"/>
      <c r="O89" s="98"/>
      <c r="P89" s="188">
        <f>P90+P110+P115+P148+P173+P179+P220+P231+P237+P242</f>
        <v>0</v>
      </c>
      <c r="Q89" s="98"/>
      <c r="R89" s="188">
        <f>R90+R110+R115+R148+R173+R179+R220+R231+R237+R242</f>
        <v>0</v>
      </c>
      <c r="S89" s="98"/>
      <c r="T89" s="189">
        <f>T90+T110+T115+T148+T173+T179+T220+T231+T237+T242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71</v>
      </c>
      <c r="AU89" s="19" t="s">
        <v>120</v>
      </c>
      <c r="BK89" s="190">
        <f>BK90+BK110+BK115+BK148+BK173+BK179+BK220+BK231+BK237+BK242</f>
        <v>0</v>
      </c>
    </row>
    <row r="90" spans="1:63" s="12" customFormat="1" ht="25.9" customHeight="1">
      <c r="A90" s="12"/>
      <c r="B90" s="191"/>
      <c r="C90" s="192"/>
      <c r="D90" s="193" t="s">
        <v>71</v>
      </c>
      <c r="E90" s="194" t="s">
        <v>861</v>
      </c>
      <c r="F90" s="194" t="s">
        <v>1053</v>
      </c>
      <c r="G90" s="192"/>
      <c r="H90" s="192"/>
      <c r="I90" s="195"/>
      <c r="J90" s="196">
        <f>BK90</f>
        <v>0</v>
      </c>
      <c r="K90" s="192"/>
      <c r="L90" s="197"/>
      <c r="M90" s="198"/>
      <c r="N90" s="199"/>
      <c r="O90" s="199"/>
      <c r="P90" s="200">
        <f>SUM(P91:P109)</f>
        <v>0</v>
      </c>
      <c r="Q90" s="199"/>
      <c r="R90" s="200">
        <f>SUM(R91:R109)</f>
        <v>0</v>
      </c>
      <c r="S90" s="199"/>
      <c r="T90" s="201">
        <f>SUM(T91:T109)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2" t="s">
        <v>80</v>
      </c>
      <c r="AT90" s="203" t="s">
        <v>71</v>
      </c>
      <c r="AU90" s="203" t="s">
        <v>72</v>
      </c>
      <c r="AY90" s="202" t="s">
        <v>149</v>
      </c>
      <c r="BK90" s="204">
        <f>SUM(BK91:BK109)</f>
        <v>0</v>
      </c>
    </row>
    <row r="91" spans="1:65" s="2" customFormat="1" ht="16.5" customHeight="1">
      <c r="A91" s="40"/>
      <c r="B91" s="41"/>
      <c r="C91" s="207" t="s">
        <v>72</v>
      </c>
      <c r="D91" s="207" t="s">
        <v>152</v>
      </c>
      <c r="E91" s="208" t="s">
        <v>1054</v>
      </c>
      <c r="F91" s="209" t="s">
        <v>1055</v>
      </c>
      <c r="G91" s="210" t="s">
        <v>1056</v>
      </c>
      <c r="H91" s="211">
        <v>14</v>
      </c>
      <c r="I91" s="212"/>
      <c r="J91" s="213">
        <f>ROUND(I91*H91,2)</f>
        <v>0</v>
      </c>
      <c r="K91" s="209" t="s">
        <v>19</v>
      </c>
      <c r="L91" s="46"/>
      <c r="M91" s="214" t="s">
        <v>19</v>
      </c>
      <c r="N91" s="215" t="s">
        <v>43</v>
      </c>
      <c r="O91" s="86"/>
      <c r="P91" s="216">
        <f>O91*H91</f>
        <v>0</v>
      </c>
      <c r="Q91" s="216">
        <v>0</v>
      </c>
      <c r="R91" s="216">
        <f>Q91*H91</f>
        <v>0</v>
      </c>
      <c r="S91" s="216">
        <v>0</v>
      </c>
      <c r="T91" s="217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8" t="s">
        <v>156</v>
      </c>
      <c r="AT91" s="218" t="s">
        <v>152</v>
      </c>
      <c r="AU91" s="218" t="s">
        <v>80</v>
      </c>
      <c r="AY91" s="19" t="s">
        <v>149</v>
      </c>
      <c r="BE91" s="219">
        <f>IF(N91="základní",J91,0)</f>
        <v>0</v>
      </c>
      <c r="BF91" s="219">
        <f>IF(N91="snížená",J91,0)</f>
        <v>0</v>
      </c>
      <c r="BG91" s="219">
        <f>IF(N91="zákl. přenesená",J91,0)</f>
        <v>0</v>
      </c>
      <c r="BH91" s="219">
        <f>IF(N91="sníž. přenesená",J91,0)</f>
        <v>0</v>
      </c>
      <c r="BI91" s="219">
        <f>IF(N91="nulová",J91,0)</f>
        <v>0</v>
      </c>
      <c r="BJ91" s="19" t="s">
        <v>80</v>
      </c>
      <c r="BK91" s="219">
        <f>ROUND(I91*H91,2)</f>
        <v>0</v>
      </c>
      <c r="BL91" s="19" t="s">
        <v>156</v>
      </c>
      <c r="BM91" s="218" t="s">
        <v>82</v>
      </c>
    </row>
    <row r="92" spans="1:47" s="2" customFormat="1" ht="12">
      <c r="A92" s="40"/>
      <c r="B92" s="41"/>
      <c r="C92" s="42"/>
      <c r="D92" s="227" t="s">
        <v>223</v>
      </c>
      <c r="E92" s="42"/>
      <c r="F92" s="269" t="s">
        <v>1057</v>
      </c>
      <c r="G92" s="42"/>
      <c r="H92" s="42"/>
      <c r="I92" s="222"/>
      <c r="J92" s="42"/>
      <c r="K92" s="42"/>
      <c r="L92" s="46"/>
      <c r="M92" s="223"/>
      <c r="N92" s="224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223</v>
      </c>
      <c r="AU92" s="19" t="s">
        <v>80</v>
      </c>
    </row>
    <row r="93" spans="1:65" s="2" customFormat="1" ht="16.5" customHeight="1">
      <c r="A93" s="40"/>
      <c r="B93" s="41"/>
      <c r="C93" s="207" t="s">
        <v>72</v>
      </c>
      <c r="D93" s="207" t="s">
        <v>152</v>
      </c>
      <c r="E93" s="208" t="s">
        <v>1058</v>
      </c>
      <c r="F93" s="209" t="s">
        <v>1059</v>
      </c>
      <c r="G93" s="210" t="s">
        <v>1056</v>
      </c>
      <c r="H93" s="211">
        <v>4</v>
      </c>
      <c r="I93" s="212"/>
      <c r="J93" s="213">
        <f>ROUND(I93*H93,2)</f>
        <v>0</v>
      </c>
      <c r="K93" s="209" t="s">
        <v>19</v>
      </c>
      <c r="L93" s="46"/>
      <c r="M93" s="214" t="s">
        <v>19</v>
      </c>
      <c r="N93" s="215" t="s">
        <v>43</v>
      </c>
      <c r="O93" s="86"/>
      <c r="P93" s="216">
        <f>O93*H93</f>
        <v>0</v>
      </c>
      <c r="Q93" s="216">
        <v>0</v>
      </c>
      <c r="R93" s="216">
        <f>Q93*H93</f>
        <v>0</v>
      </c>
      <c r="S93" s="216">
        <v>0</v>
      </c>
      <c r="T93" s="217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8" t="s">
        <v>156</v>
      </c>
      <c r="AT93" s="218" t="s">
        <v>152</v>
      </c>
      <c r="AU93" s="218" t="s">
        <v>80</v>
      </c>
      <c r="AY93" s="19" t="s">
        <v>149</v>
      </c>
      <c r="BE93" s="219">
        <f>IF(N93="základní",J93,0)</f>
        <v>0</v>
      </c>
      <c r="BF93" s="219">
        <f>IF(N93="snížená",J93,0)</f>
        <v>0</v>
      </c>
      <c r="BG93" s="219">
        <f>IF(N93="zákl. přenesená",J93,0)</f>
        <v>0</v>
      </c>
      <c r="BH93" s="219">
        <f>IF(N93="sníž. přenesená",J93,0)</f>
        <v>0</v>
      </c>
      <c r="BI93" s="219">
        <f>IF(N93="nulová",J93,0)</f>
        <v>0</v>
      </c>
      <c r="BJ93" s="19" t="s">
        <v>80</v>
      </c>
      <c r="BK93" s="219">
        <f>ROUND(I93*H93,2)</f>
        <v>0</v>
      </c>
      <c r="BL93" s="19" t="s">
        <v>156</v>
      </c>
      <c r="BM93" s="218" t="s">
        <v>156</v>
      </c>
    </row>
    <row r="94" spans="1:47" s="2" customFormat="1" ht="12">
      <c r="A94" s="40"/>
      <c r="B94" s="41"/>
      <c r="C94" s="42"/>
      <c r="D94" s="227" t="s">
        <v>223</v>
      </c>
      <c r="E94" s="42"/>
      <c r="F94" s="269" t="s">
        <v>1060</v>
      </c>
      <c r="G94" s="42"/>
      <c r="H94" s="42"/>
      <c r="I94" s="222"/>
      <c r="J94" s="42"/>
      <c r="K94" s="42"/>
      <c r="L94" s="46"/>
      <c r="M94" s="223"/>
      <c r="N94" s="224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223</v>
      </c>
      <c r="AU94" s="19" t="s">
        <v>80</v>
      </c>
    </row>
    <row r="95" spans="1:65" s="2" customFormat="1" ht="16.5" customHeight="1">
      <c r="A95" s="40"/>
      <c r="B95" s="41"/>
      <c r="C95" s="207" t="s">
        <v>72</v>
      </c>
      <c r="D95" s="207" t="s">
        <v>152</v>
      </c>
      <c r="E95" s="208" t="s">
        <v>1061</v>
      </c>
      <c r="F95" s="209" t="s">
        <v>1062</v>
      </c>
      <c r="G95" s="210" t="s">
        <v>1056</v>
      </c>
      <c r="H95" s="211">
        <v>3</v>
      </c>
      <c r="I95" s="212"/>
      <c r="J95" s="213">
        <f>ROUND(I95*H95,2)</f>
        <v>0</v>
      </c>
      <c r="K95" s="209" t="s">
        <v>19</v>
      </c>
      <c r="L95" s="46"/>
      <c r="M95" s="214" t="s">
        <v>19</v>
      </c>
      <c r="N95" s="215" t="s">
        <v>43</v>
      </c>
      <c r="O95" s="86"/>
      <c r="P95" s="216">
        <f>O95*H95</f>
        <v>0</v>
      </c>
      <c r="Q95" s="216">
        <v>0</v>
      </c>
      <c r="R95" s="216">
        <f>Q95*H95</f>
        <v>0</v>
      </c>
      <c r="S95" s="216">
        <v>0</v>
      </c>
      <c r="T95" s="217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8" t="s">
        <v>156</v>
      </c>
      <c r="AT95" s="218" t="s">
        <v>152</v>
      </c>
      <c r="AU95" s="218" t="s">
        <v>80</v>
      </c>
      <c r="AY95" s="19" t="s">
        <v>149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9" t="s">
        <v>80</v>
      </c>
      <c r="BK95" s="219">
        <f>ROUND(I95*H95,2)</f>
        <v>0</v>
      </c>
      <c r="BL95" s="19" t="s">
        <v>156</v>
      </c>
      <c r="BM95" s="218" t="s">
        <v>150</v>
      </c>
    </row>
    <row r="96" spans="1:47" s="2" customFormat="1" ht="12">
      <c r="A96" s="40"/>
      <c r="B96" s="41"/>
      <c r="C96" s="42"/>
      <c r="D96" s="227" t="s">
        <v>223</v>
      </c>
      <c r="E96" s="42"/>
      <c r="F96" s="269" t="s">
        <v>1063</v>
      </c>
      <c r="G96" s="42"/>
      <c r="H96" s="42"/>
      <c r="I96" s="222"/>
      <c r="J96" s="42"/>
      <c r="K96" s="42"/>
      <c r="L96" s="46"/>
      <c r="M96" s="223"/>
      <c r="N96" s="224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223</v>
      </c>
      <c r="AU96" s="19" t="s">
        <v>80</v>
      </c>
    </row>
    <row r="97" spans="1:65" s="2" customFormat="1" ht="16.5" customHeight="1">
      <c r="A97" s="40"/>
      <c r="B97" s="41"/>
      <c r="C97" s="207" t="s">
        <v>72</v>
      </c>
      <c r="D97" s="207" t="s">
        <v>152</v>
      </c>
      <c r="E97" s="208" t="s">
        <v>1064</v>
      </c>
      <c r="F97" s="209" t="s">
        <v>1065</v>
      </c>
      <c r="G97" s="210" t="s">
        <v>1056</v>
      </c>
      <c r="H97" s="211">
        <v>1</v>
      </c>
      <c r="I97" s="212"/>
      <c r="J97" s="213">
        <f>ROUND(I97*H97,2)</f>
        <v>0</v>
      </c>
      <c r="K97" s="209" t="s">
        <v>19</v>
      </c>
      <c r="L97" s="46"/>
      <c r="M97" s="214" t="s">
        <v>19</v>
      </c>
      <c r="N97" s="215" t="s">
        <v>43</v>
      </c>
      <c r="O97" s="86"/>
      <c r="P97" s="216">
        <f>O97*H97</f>
        <v>0</v>
      </c>
      <c r="Q97" s="216">
        <v>0</v>
      </c>
      <c r="R97" s="216">
        <f>Q97*H97</f>
        <v>0</v>
      </c>
      <c r="S97" s="216">
        <v>0</v>
      </c>
      <c r="T97" s="217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8" t="s">
        <v>156</v>
      </c>
      <c r="AT97" s="218" t="s">
        <v>152</v>
      </c>
      <c r="AU97" s="218" t="s">
        <v>80</v>
      </c>
      <c r="AY97" s="19" t="s">
        <v>149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9" t="s">
        <v>80</v>
      </c>
      <c r="BK97" s="219">
        <f>ROUND(I97*H97,2)</f>
        <v>0</v>
      </c>
      <c r="BL97" s="19" t="s">
        <v>156</v>
      </c>
      <c r="BM97" s="218" t="s">
        <v>210</v>
      </c>
    </row>
    <row r="98" spans="1:47" s="2" customFormat="1" ht="12">
      <c r="A98" s="40"/>
      <c r="B98" s="41"/>
      <c r="C98" s="42"/>
      <c r="D98" s="227" t="s">
        <v>223</v>
      </c>
      <c r="E98" s="42"/>
      <c r="F98" s="269" t="s">
        <v>1066</v>
      </c>
      <c r="G98" s="42"/>
      <c r="H98" s="42"/>
      <c r="I98" s="222"/>
      <c r="J98" s="42"/>
      <c r="K98" s="42"/>
      <c r="L98" s="46"/>
      <c r="M98" s="223"/>
      <c r="N98" s="224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223</v>
      </c>
      <c r="AU98" s="19" t="s">
        <v>80</v>
      </c>
    </row>
    <row r="99" spans="1:65" s="2" customFormat="1" ht="16.5" customHeight="1">
      <c r="A99" s="40"/>
      <c r="B99" s="41"/>
      <c r="C99" s="207" t="s">
        <v>72</v>
      </c>
      <c r="D99" s="207" t="s">
        <v>152</v>
      </c>
      <c r="E99" s="208" t="s">
        <v>1067</v>
      </c>
      <c r="F99" s="209" t="s">
        <v>1068</v>
      </c>
      <c r="G99" s="210" t="s">
        <v>1056</v>
      </c>
      <c r="H99" s="211">
        <v>24</v>
      </c>
      <c r="I99" s="212"/>
      <c r="J99" s="213">
        <f>ROUND(I99*H99,2)</f>
        <v>0</v>
      </c>
      <c r="K99" s="209" t="s">
        <v>19</v>
      </c>
      <c r="L99" s="46"/>
      <c r="M99" s="214" t="s">
        <v>19</v>
      </c>
      <c r="N99" s="215" t="s">
        <v>43</v>
      </c>
      <c r="O99" s="86"/>
      <c r="P99" s="216">
        <f>O99*H99</f>
        <v>0</v>
      </c>
      <c r="Q99" s="216">
        <v>0</v>
      </c>
      <c r="R99" s="216">
        <f>Q99*H99</f>
        <v>0</v>
      </c>
      <c r="S99" s="216">
        <v>0</v>
      </c>
      <c r="T99" s="217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8" t="s">
        <v>156</v>
      </c>
      <c r="AT99" s="218" t="s">
        <v>152</v>
      </c>
      <c r="AU99" s="218" t="s">
        <v>80</v>
      </c>
      <c r="AY99" s="19" t="s">
        <v>149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19" t="s">
        <v>80</v>
      </c>
      <c r="BK99" s="219">
        <f>ROUND(I99*H99,2)</f>
        <v>0</v>
      </c>
      <c r="BL99" s="19" t="s">
        <v>156</v>
      </c>
      <c r="BM99" s="218" t="s">
        <v>225</v>
      </c>
    </row>
    <row r="100" spans="1:47" s="2" customFormat="1" ht="12">
      <c r="A100" s="40"/>
      <c r="B100" s="41"/>
      <c r="C100" s="42"/>
      <c r="D100" s="227" t="s">
        <v>223</v>
      </c>
      <c r="E100" s="42"/>
      <c r="F100" s="269" t="s">
        <v>1069</v>
      </c>
      <c r="G100" s="42"/>
      <c r="H100" s="42"/>
      <c r="I100" s="222"/>
      <c r="J100" s="42"/>
      <c r="K100" s="42"/>
      <c r="L100" s="46"/>
      <c r="M100" s="223"/>
      <c r="N100" s="224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223</v>
      </c>
      <c r="AU100" s="19" t="s">
        <v>80</v>
      </c>
    </row>
    <row r="101" spans="1:65" s="2" customFormat="1" ht="16.5" customHeight="1">
      <c r="A101" s="40"/>
      <c r="B101" s="41"/>
      <c r="C101" s="207" t="s">
        <v>72</v>
      </c>
      <c r="D101" s="207" t="s">
        <v>152</v>
      </c>
      <c r="E101" s="208" t="s">
        <v>1070</v>
      </c>
      <c r="F101" s="209" t="s">
        <v>1071</v>
      </c>
      <c r="G101" s="210" t="s">
        <v>1056</v>
      </c>
      <c r="H101" s="211">
        <v>8</v>
      </c>
      <c r="I101" s="212"/>
      <c r="J101" s="213">
        <f>ROUND(I101*H101,2)</f>
        <v>0</v>
      </c>
      <c r="K101" s="209" t="s">
        <v>19</v>
      </c>
      <c r="L101" s="46"/>
      <c r="M101" s="214" t="s">
        <v>19</v>
      </c>
      <c r="N101" s="215" t="s">
        <v>43</v>
      </c>
      <c r="O101" s="86"/>
      <c r="P101" s="216">
        <f>O101*H101</f>
        <v>0</v>
      </c>
      <c r="Q101" s="216">
        <v>0</v>
      </c>
      <c r="R101" s="216">
        <f>Q101*H101</f>
        <v>0</v>
      </c>
      <c r="S101" s="216">
        <v>0</v>
      </c>
      <c r="T101" s="217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8" t="s">
        <v>156</v>
      </c>
      <c r="AT101" s="218" t="s">
        <v>152</v>
      </c>
      <c r="AU101" s="218" t="s">
        <v>80</v>
      </c>
      <c r="AY101" s="19" t="s">
        <v>149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19" t="s">
        <v>80</v>
      </c>
      <c r="BK101" s="219">
        <f>ROUND(I101*H101,2)</f>
        <v>0</v>
      </c>
      <c r="BL101" s="19" t="s">
        <v>156</v>
      </c>
      <c r="BM101" s="218" t="s">
        <v>236</v>
      </c>
    </row>
    <row r="102" spans="1:47" s="2" customFormat="1" ht="12">
      <c r="A102" s="40"/>
      <c r="B102" s="41"/>
      <c r="C102" s="42"/>
      <c r="D102" s="227" t="s">
        <v>223</v>
      </c>
      <c r="E102" s="42"/>
      <c r="F102" s="269" t="s">
        <v>1072</v>
      </c>
      <c r="G102" s="42"/>
      <c r="H102" s="42"/>
      <c r="I102" s="222"/>
      <c r="J102" s="42"/>
      <c r="K102" s="42"/>
      <c r="L102" s="46"/>
      <c r="M102" s="223"/>
      <c r="N102" s="224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223</v>
      </c>
      <c r="AU102" s="19" t="s">
        <v>80</v>
      </c>
    </row>
    <row r="103" spans="1:65" s="2" customFormat="1" ht="16.5" customHeight="1">
      <c r="A103" s="40"/>
      <c r="B103" s="41"/>
      <c r="C103" s="207" t="s">
        <v>72</v>
      </c>
      <c r="D103" s="207" t="s">
        <v>152</v>
      </c>
      <c r="E103" s="208" t="s">
        <v>1073</v>
      </c>
      <c r="F103" s="209" t="s">
        <v>1074</v>
      </c>
      <c r="G103" s="210" t="s">
        <v>1056</v>
      </c>
      <c r="H103" s="211">
        <v>2</v>
      </c>
      <c r="I103" s="212"/>
      <c r="J103" s="213">
        <f>ROUND(I103*H103,2)</f>
        <v>0</v>
      </c>
      <c r="K103" s="209" t="s">
        <v>19</v>
      </c>
      <c r="L103" s="46"/>
      <c r="M103" s="214" t="s">
        <v>19</v>
      </c>
      <c r="N103" s="215" t="s">
        <v>43</v>
      </c>
      <c r="O103" s="86"/>
      <c r="P103" s="216">
        <f>O103*H103</f>
        <v>0</v>
      </c>
      <c r="Q103" s="216">
        <v>0</v>
      </c>
      <c r="R103" s="216">
        <f>Q103*H103</f>
        <v>0</v>
      </c>
      <c r="S103" s="216">
        <v>0</v>
      </c>
      <c r="T103" s="217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8" t="s">
        <v>156</v>
      </c>
      <c r="AT103" s="218" t="s">
        <v>152</v>
      </c>
      <c r="AU103" s="218" t="s">
        <v>80</v>
      </c>
      <c r="AY103" s="19" t="s">
        <v>149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19" t="s">
        <v>80</v>
      </c>
      <c r="BK103" s="219">
        <f>ROUND(I103*H103,2)</f>
        <v>0</v>
      </c>
      <c r="BL103" s="19" t="s">
        <v>156</v>
      </c>
      <c r="BM103" s="218" t="s">
        <v>253</v>
      </c>
    </row>
    <row r="104" spans="1:47" s="2" customFormat="1" ht="12">
      <c r="A104" s="40"/>
      <c r="B104" s="41"/>
      <c r="C104" s="42"/>
      <c r="D104" s="227" t="s">
        <v>223</v>
      </c>
      <c r="E104" s="42"/>
      <c r="F104" s="269" t="s">
        <v>1075</v>
      </c>
      <c r="G104" s="42"/>
      <c r="H104" s="42"/>
      <c r="I104" s="222"/>
      <c r="J104" s="42"/>
      <c r="K104" s="42"/>
      <c r="L104" s="46"/>
      <c r="M104" s="223"/>
      <c r="N104" s="224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223</v>
      </c>
      <c r="AU104" s="19" t="s">
        <v>80</v>
      </c>
    </row>
    <row r="105" spans="1:65" s="2" customFormat="1" ht="16.5" customHeight="1">
      <c r="A105" s="40"/>
      <c r="B105" s="41"/>
      <c r="C105" s="207" t="s">
        <v>72</v>
      </c>
      <c r="D105" s="207" t="s">
        <v>152</v>
      </c>
      <c r="E105" s="208" t="s">
        <v>1076</v>
      </c>
      <c r="F105" s="209" t="s">
        <v>1077</v>
      </c>
      <c r="G105" s="210" t="s">
        <v>1056</v>
      </c>
      <c r="H105" s="211">
        <v>1</v>
      </c>
      <c r="I105" s="212"/>
      <c r="J105" s="213">
        <f>ROUND(I105*H105,2)</f>
        <v>0</v>
      </c>
      <c r="K105" s="209" t="s">
        <v>19</v>
      </c>
      <c r="L105" s="46"/>
      <c r="M105" s="214" t="s">
        <v>19</v>
      </c>
      <c r="N105" s="215" t="s">
        <v>43</v>
      </c>
      <c r="O105" s="86"/>
      <c r="P105" s="216">
        <f>O105*H105</f>
        <v>0</v>
      </c>
      <c r="Q105" s="216">
        <v>0</v>
      </c>
      <c r="R105" s="216">
        <f>Q105*H105</f>
        <v>0</v>
      </c>
      <c r="S105" s="216">
        <v>0</v>
      </c>
      <c r="T105" s="217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8" t="s">
        <v>156</v>
      </c>
      <c r="AT105" s="218" t="s">
        <v>152</v>
      </c>
      <c r="AU105" s="218" t="s">
        <v>80</v>
      </c>
      <c r="AY105" s="19" t="s">
        <v>149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19" t="s">
        <v>80</v>
      </c>
      <c r="BK105" s="219">
        <f>ROUND(I105*H105,2)</f>
        <v>0</v>
      </c>
      <c r="BL105" s="19" t="s">
        <v>156</v>
      </c>
      <c r="BM105" s="218" t="s">
        <v>260</v>
      </c>
    </row>
    <row r="106" spans="1:65" s="2" customFormat="1" ht="16.5" customHeight="1">
      <c r="A106" s="40"/>
      <c r="B106" s="41"/>
      <c r="C106" s="207" t="s">
        <v>72</v>
      </c>
      <c r="D106" s="207" t="s">
        <v>152</v>
      </c>
      <c r="E106" s="208" t="s">
        <v>1078</v>
      </c>
      <c r="F106" s="209" t="s">
        <v>1079</v>
      </c>
      <c r="G106" s="210" t="s">
        <v>1056</v>
      </c>
      <c r="H106" s="211">
        <v>13</v>
      </c>
      <c r="I106" s="212"/>
      <c r="J106" s="213">
        <f>ROUND(I106*H106,2)</f>
        <v>0</v>
      </c>
      <c r="K106" s="209" t="s">
        <v>19</v>
      </c>
      <c r="L106" s="46"/>
      <c r="M106" s="214" t="s">
        <v>19</v>
      </c>
      <c r="N106" s="215" t="s">
        <v>43</v>
      </c>
      <c r="O106" s="86"/>
      <c r="P106" s="216">
        <f>O106*H106</f>
        <v>0</v>
      </c>
      <c r="Q106" s="216">
        <v>0</v>
      </c>
      <c r="R106" s="216">
        <f>Q106*H106</f>
        <v>0</v>
      </c>
      <c r="S106" s="216">
        <v>0</v>
      </c>
      <c r="T106" s="217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8" t="s">
        <v>156</v>
      </c>
      <c r="AT106" s="218" t="s">
        <v>152</v>
      </c>
      <c r="AU106" s="218" t="s">
        <v>80</v>
      </c>
      <c r="AY106" s="19" t="s">
        <v>149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19" t="s">
        <v>80</v>
      </c>
      <c r="BK106" s="219">
        <f>ROUND(I106*H106,2)</f>
        <v>0</v>
      </c>
      <c r="BL106" s="19" t="s">
        <v>156</v>
      </c>
      <c r="BM106" s="218" t="s">
        <v>271</v>
      </c>
    </row>
    <row r="107" spans="1:47" s="2" customFormat="1" ht="12">
      <c r="A107" s="40"/>
      <c r="B107" s="41"/>
      <c r="C107" s="42"/>
      <c r="D107" s="227" t="s">
        <v>223</v>
      </c>
      <c r="E107" s="42"/>
      <c r="F107" s="269" t="s">
        <v>1080</v>
      </c>
      <c r="G107" s="42"/>
      <c r="H107" s="42"/>
      <c r="I107" s="222"/>
      <c r="J107" s="42"/>
      <c r="K107" s="42"/>
      <c r="L107" s="46"/>
      <c r="M107" s="223"/>
      <c r="N107" s="224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223</v>
      </c>
      <c r="AU107" s="19" t="s">
        <v>80</v>
      </c>
    </row>
    <row r="108" spans="1:65" s="2" customFormat="1" ht="16.5" customHeight="1">
      <c r="A108" s="40"/>
      <c r="B108" s="41"/>
      <c r="C108" s="207" t="s">
        <v>72</v>
      </c>
      <c r="D108" s="207" t="s">
        <v>152</v>
      </c>
      <c r="E108" s="208" t="s">
        <v>1081</v>
      </c>
      <c r="F108" s="209" t="s">
        <v>1082</v>
      </c>
      <c r="G108" s="210" t="s">
        <v>1056</v>
      </c>
      <c r="H108" s="211">
        <v>50</v>
      </c>
      <c r="I108" s="212"/>
      <c r="J108" s="213">
        <f>ROUND(I108*H108,2)</f>
        <v>0</v>
      </c>
      <c r="K108" s="209" t="s">
        <v>19</v>
      </c>
      <c r="L108" s="46"/>
      <c r="M108" s="214" t="s">
        <v>19</v>
      </c>
      <c r="N108" s="215" t="s">
        <v>43</v>
      </c>
      <c r="O108" s="86"/>
      <c r="P108" s="216">
        <f>O108*H108</f>
        <v>0</v>
      </c>
      <c r="Q108" s="216">
        <v>0</v>
      </c>
      <c r="R108" s="216">
        <f>Q108*H108</f>
        <v>0</v>
      </c>
      <c r="S108" s="216">
        <v>0</v>
      </c>
      <c r="T108" s="217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8" t="s">
        <v>156</v>
      </c>
      <c r="AT108" s="218" t="s">
        <v>152</v>
      </c>
      <c r="AU108" s="218" t="s">
        <v>80</v>
      </c>
      <c r="AY108" s="19" t="s">
        <v>149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19" t="s">
        <v>80</v>
      </c>
      <c r="BK108" s="219">
        <f>ROUND(I108*H108,2)</f>
        <v>0</v>
      </c>
      <c r="BL108" s="19" t="s">
        <v>156</v>
      </c>
      <c r="BM108" s="218" t="s">
        <v>281</v>
      </c>
    </row>
    <row r="109" spans="1:65" s="2" customFormat="1" ht="16.5" customHeight="1">
      <c r="A109" s="40"/>
      <c r="B109" s="41"/>
      <c r="C109" s="207" t="s">
        <v>72</v>
      </c>
      <c r="D109" s="207" t="s">
        <v>152</v>
      </c>
      <c r="E109" s="208" t="s">
        <v>1083</v>
      </c>
      <c r="F109" s="209" t="s">
        <v>1084</v>
      </c>
      <c r="G109" s="210" t="s">
        <v>1085</v>
      </c>
      <c r="H109" s="211">
        <v>1</v>
      </c>
      <c r="I109" s="212"/>
      <c r="J109" s="213">
        <f>ROUND(I109*H109,2)</f>
        <v>0</v>
      </c>
      <c r="K109" s="209" t="s">
        <v>19</v>
      </c>
      <c r="L109" s="46"/>
      <c r="M109" s="214" t="s">
        <v>19</v>
      </c>
      <c r="N109" s="215" t="s">
        <v>43</v>
      </c>
      <c r="O109" s="86"/>
      <c r="P109" s="216">
        <f>O109*H109</f>
        <v>0</v>
      </c>
      <c r="Q109" s="216">
        <v>0</v>
      </c>
      <c r="R109" s="216">
        <f>Q109*H109</f>
        <v>0</v>
      </c>
      <c r="S109" s="216">
        <v>0</v>
      </c>
      <c r="T109" s="217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8" t="s">
        <v>156</v>
      </c>
      <c r="AT109" s="218" t="s">
        <v>152</v>
      </c>
      <c r="AU109" s="218" t="s">
        <v>80</v>
      </c>
      <c r="AY109" s="19" t="s">
        <v>149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19" t="s">
        <v>80</v>
      </c>
      <c r="BK109" s="219">
        <f>ROUND(I109*H109,2)</f>
        <v>0</v>
      </c>
      <c r="BL109" s="19" t="s">
        <v>156</v>
      </c>
      <c r="BM109" s="218" t="s">
        <v>301</v>
      </c>
    </row>
    <row r="110" spans="1:63" s="12" customFormat="1" ht="25.9" customHeight="1">
      <c r="A110" s="12"/>
      <c r="B110" s="191"/>
      <c r="C110" s="192"/>
      <c r="D110" s="193" t="s">
        <v>71</v>
      </c>
      <c r="E110" s="194" t="s">
        <v>882</v>
      </c>
      <c r="F110" s="194" t="s">
        <v>1086</v>
      </c>
      <c r="G110" s="192"/>
      <c r="H110" s="192"/>
      <c r="I110" s="195"/>
      <c r="J110" s="196">
        <f>BK110</f>
        <v>0</v>
      </c>
      <c r="K110" s="192"/>
      <c r="L110" s="197"/>
      <c r="M110" s="198"/>
      <c r="N110" s="199"/>
      <c r="O110" s="199"/>
      <c r="P110" s="200">
        <f>SUM(P111:P114)</f>
        <v>0</v>
      </c>
      <c r="Q110" s="199"/>
      <c r="R110" s="200">
        <f>SUM(R111:R114)</f>
        <v>0</v>
      </c>
      <c r="S110" s="199"/>
      <c r="T110" s="201">
        <f>SUM(T111:T114)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02" t="s">
        <v>80</v>
      </c>
      <c r="AT110" s="203" t="s">
        <v>71</v>
      </c>
      <c r="AU110" s="203" t="s">
        <v>72</v>
      </c>
      <c r="AY110" s="202" t="s">
        <v>149</v>
      </c>
      <c r="BK110" s="204">
        <f>SUM(BK111:BK114)</f>
        <v>0</v>
      </c>
    </row>
    <row r="111" spans="1:65" s="2" customFormat="1" ht="16.5" customHeight="1">
      <c r="A111" s="40"/>
      <c r="B111" s="41"/>
      <c r="C111" s="207" t="s">
        <v>72</v>
      </c>
      <c r="D111" s="207" t="s">
        <v>152</v>
      </c>
      <c r="E111" s="208" t="s">
        <v>1087</v>
      </c>
      <c r="F111" s="209" t="s">
        <v>1088</v>
      </c>
      <c r="G111" s="210" t="s">
        <v>1056</v>
      </c>
      <c r="H111" s="211">
        <v>1</v>
      </c>
      <c r="I111" s="212"/>
      <c r="J111" s="213">
        <f>ROUND(I111*H111,2)</f>
        <v>0</v>
      </c>
      <c r="K111" s="209" t="s">
        <v>19</v>
      </c>
      <c r="L111" s="46"/>
      <c r="M111" s="214" t="s">
        <v>19</v>
      </c>
      <c r="N111" s="215" t="s">
        <v>43</v>
      </c>
      <c r="O111" s="86"/>
      <c r="P111" s="216">
        <f>O111*H111</f>
        <v>0</v>
      </c>
      <c r="Q111" s="216">
        <v>0</v>
      </c>
      <c r="R111" s="216">
        <f>Q111*H111</f>
        <v>0</v>
      </c>
      <c r="S111" s="216">
        <v>0</v>
      </c>
      <c r="T111" s="217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8" t="s">
        <v>156</v>
      </c>
      <c r="AT111" s="218" t="s">
        <v>152</v>
      </c>
      <c r="AU111" s="218" t="s">
        <v>80</v>
      </c>
      <c r="AY111" s="19" t="s">
        <v>149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19" t="s">
        <v>80</v>
      </c>
      <c r="BK111" s="219">
        <f>ROUND(I111*H111,2)</f>
        <v>0</v>
      </c>
      <c r="BL111" s="19" t="s">
        <v>156</v>
      </c>
      <c r="BM111" s="218" t="s">
        <v>314</v>
      </c>
    </row>
    <row r="112" spans="1:65" s="2" customFormat="1" ht="16.5" customHeight="1">
      <c r="A112" s="40"/>
      <c r="B112" s="41"/>
      <c r="C112" s="207" t="s">
        <v>72</v>
      </c>
      <c r="D112" s="207" t="s">
        <v>152</v>
      </c>
      <c r="E112" s="208" t="s">
        <v>1089</v>
      </c>
      <c r="F112" s="209" t="s">
        <v>1090</v>
      </c>
      <c r="G112" s="210" t="s">
        <v>1056</v>
      </c>
      <c r="H112" s="211">
        <v>3</v>
      </c>
      <c r="I112" s="212"/>
      <c r="J112" s="213">
        <f>ROUND(I112*H112,2)</f>
        <v>0</v>
      </c>
      <c r="K112" s="209" t="s">
        <v>19</v>
      </c>
      <c r="L112" s="46"/>
      <c r="M112" s="214" t="s">
        <v>19</v>
      </c>
      <c r="N112" s="215" t="s">
        <v>43</v>
      </c>
      <c r="O112" s="86"/>
      <c r="P112" s="216">
        <f>O112*H112</f>
        <v>0</v>
      </c>
      <c r="Q112" s="216">
        <v>0</v>
      </c>
      <c r="R112" s="216">
        <f>Q112*H112</f>
        <v>0</v>
      </c>
      <c r="S112" s="216">
        <v>0</v>
      </c>
      <c r="T112" s="217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8" t="s">
        <v>156</v>
      </c>
      <c r="AT112" s="218" t="s">
        <v>152</v>
      </c>
      <c r="AU112" s="218" t="s">
        <v>80</v>
      </c>
      <c r="AY112" s="19" t="s">
        <v>149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19" t="s">
        <v>80</v>
      </c>
      <c r="BK112" s="219">
        <f>ROUND(I112*H112,2)</f>
        <v>0</v>
      </c>
      <c r="BL112" s="19" t="s">
        <v>156</v>
      </c>
      <c r="BM112" s="218" t="s">
        <v>328</v>
      </c>
    </row>
    <row r="113" spans="1:65" s="2" customFormat="1" ht="16.5" customHeight="1">
      <c r="A113" s="40"/>
      <c r="B113" s="41"/>
      <c r="C113" s="207" t="s">
        <v>72</v>
      </c>
      <c r="D113" s="207" t="s">
        <v>152</v>
      </c>
      <c r="E113" s="208" t="s">
        <v>1091</v>
      </c>
      <c r="F113" s="209" t="s">
        <v>1092</v>
      </c>
      <c r="G113" s="210" t="s">
        <v>1056</v>
      </c>
      <c r="H113" s="211">
        <v>16</v>
      </c>
      <c r="I113" s="212"/>
      <c r="J113" s="213">
        <f>ROUND(I113*H113,2)</f>
        <v>0</v>
      </c>
      <c r="K113" s="209" t="s">
        <v>19</v>
      </c>
      <c r="L113" s="46"/>
      <c r="M113" s="214" t="s">
        <v>19</v>
      </c>
      <c r="N113" s="215" t="s">
        <v>43</v>
      </c>
      <c r="O113" s="86"/>
      <c r="P113" s="216">
        <f>O113*H113</f>
        <v>0</v>
      </c>
      <c r="Q113" s="216">
        <v>0</v>
      </c>
      <c r="R113" s="216">
        <f>Q113*H113</f>
        <v>0</v>
      </c>
      <c r="S113" s="216">
        <v>0</v>
      </c>
      <c r="T113" s="217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8" t="s">
        <v>156</v>
      </c>
      <c r="AT113" s="218" t="s">
        <v>152</v>
      </c>
      <c r="AU113" s="218" t="s">
        <v>80</v>
      </c>
      <c r="AY113" s="19" t="s">
        <v>149</v>
      </c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19" t="s">
        <v>80</v>
      </c>
      <c r="BK113" s="219">
        <f>ROUND(I113*H113,2)</f>
        <v>0</v>
      </c>
      <c r="BL113" s="19" t="s">
        <v>156</v>
      </c>
      <c r="BM113" s="218" t="s">
        <v>339</v>
      </c>
    </row>
    <row r="114" spans="1:65" s="2" customFormat="1" ht="16.5" customHeight="1">
      <c r="A114" s="40"/>
      <c r="B114" s="41"/>
      <c r="C114" s="207" t="s">
        <v>72</v>
      </c>
      <c r="D114" s="207" t="s">
        <v>152</v>
      </c>
      <c r="E114" s="208" t="s">
        <v>1093</v>
      </c>
      <c r="F114" s="209" t="s">
        <v>1094</v>
      </c>
      <c r="G114" s="210" t="s">
        <v>1056</v>
      </c>
      <c r="H114" s="211">
        <v>4</v>
      </c>
      <c r="I114" s="212"/>
      <c r="J114" s="213">
        <f>ROUND(I114*H114,2)</f>
        <v>0</v>
      </c>
      <c r="K114" s="209" t="s">
        <v>19</v>
      </c>
      <c r="L114" s="46"/>
      <c r="M114" s="214" t="s">
        <v>19</v>
      </c>
      <c r="N114" s="215" t="s">
        <v>43</v>
      </c>
      <c r="O114" s="86"/>
      <c r="P114" s="216">
        <f>O114*H114</f>
        <v>0</v>
      </c>
      <c r="Q114" s="216">
        <v>0</v>
      </c>
      <c r="R114" s="216">
        <f>Q114*H114</f>
        <v>0</v>
      </c>
      <c r="S114" s="216">
        <v>0</v>
      </c>
      <c r="T114" s="217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8" t="s">
        <v>156</v>
      </c>
      <c r="AT114" s="218" t="s">
        <v>152</v>
      </c>
      <c r="AU114" s="218" t="s">
        <v>80</v>
      </c>
      <c r="AY114" s="19" t="s">
        <v>149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19" t="s">
        <v>80</v>
      </c>
      <c r="BK114" s="219">
        <f>ROUND(I114*H114,2)</f>
        <v>0</v>
      </c>
      <c r="BL114" s="19" t="s">
        <v>156</v>
      </c>
      <c r="BM114" s="218" t="s">
        <v>352</v>
      </c>
    </row>
    <row r="115" spans="1:63" s="12" customFormat="1" ht="25.9" customHeight="1">
      <c r="A115" s="12"/>
      <c r="B115" s="191"/>
      <c r="C115" s="192"/>
      <c r="D115" s="193" t="s">
        <v>71</v>
      </c>
      <c r="E115" s="194" t="s">
        <v>909</v>
      </c>
      <c r="F115" s="194" t="s">
        <v>1095</v>
      </c>
      <c r="G115" s="192"/>
      <c r="H115" s="192"/>
      <c r="I115" s="195"/>
      <c r="J115" s="196">
        <f>BK115</f>
        <v>0</v>
      </c>
      <c r="K115" s="192"/>
      <c r="L115" s="197"/>
      <c r="M115" s="198"/>
      <c r="N115" s="199"/>
      <c r="O115" s="199"/>
      <c r="P115" s="200">
        <f>SUM(P116:P147)</f>
        <v>0</v>
      </c>
      <c r="Q115" s="199"/>
      <c r="R115" s="200">
        <f>SUM(R116:R147)</f>
        <v>0</v>
      </c>
      <c r="S115" s="199"/>
      <c r="T115" s="201">
        <f>SUM(T116:T147)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2" t="s">
        <v>80</v>
      </c>
      <c r="AT115" s="203" t="s">
        <v>71</v>
      </c>
      <c r="AU115" s="203" t="s">
        <v>72</v>
      </c>
      <c r="AY115" s="202" t="s">
        <v>149</v>
      </c>
      <c r="BK115" s="204">
        <f>SUM(BK116:BK147)</f>
        <v>0</v>
      </c>
    </row>
    <row r="116" spans="1:65" s="2" customFormat="1" ht="16.5" customHeight="1">
      <c r="A116" s="40"/>
      <c r="B116" s="41"/>
      <c r="C116" s="207" t="s">
        <v>72</v>
      </c>
      <c r="D116" s="207" t="s">
        <v>152</v>
      </c>
      <c r="E116" s="208" t="s">
        <v>1096</v>
      </c>
      <c r="F116" s="209" t="s">
        <v>1097</v>
      </c>
      <c r="G116" s="210" t="s">
        <v>1056</v>
      </c>
      <c r="H116" s="211">
        <v>24</v>
      </c>
      <c r="I116" s="212"/>
      <c r="J116" s="213">
        <f>ROUND(I116*H116,2)</f>
        <v>0</v>
      </c>
      <c r="K116" s="209" t="s">
        <v>19</v>
      </c>
      <c r="L116" s="46"/>
      <c r="M116" s="214" t="s">
        <v>19</v>
      </c>
      <c r="N116" s="215" t="s">
        <v>43</v>
      </c>
      <c r="O116" s="86"/>
      <c r="P116" s="216">
        <f>O116*H116</f>
        <v>0</v>
      </c>
      <c r="Q116" s="216">
        <v>0</v>
      </c>
      <c r="R116" s="216">
        <f>Q116*H116</f>
        <v>0</v>
      </c>
      <c r="S116" s="216">
        <v>0</v>
      </c>
      <c r="T116" s="217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8" t="s">
        <v>156</v>
      </c>
      <c r="AT116" s="218" t="s">
        <v>152</v>
      </c>
      <c r="AU116" s="218" t="s">
        <v>80</v>
      </c>
      <c r="AY116" s="19" t="s">
        <v>149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19" t="s">
        <v>80</v>
      </c>
      <c r="BK116" s="219">
        <f>ROUND(I116*H116,2)</f>
        <v>0</v>
      </c>
      <c r="BL116" s="19" t="s">
        <v>156</v>
      </c>
      <c r="BM116" s="218" t="s">
        <v>362</v>
      </c>
    </row>
    <row r="117" spans="1:65" s="2" customFormat="1" ht="16.5" customHeight="1">
      <c r="A117" s="40"/>
      <c r="B117" s="41"/>
      <c r="C117" s="207" t="s">
        <v>72</v>
      </c>
      <c r="D117" s="207" t="s">
        <v>152</v>
      </c>
      <c r="E117" s="208" t="s">
        <v>1098</v>
      </c>
      <c r="F117" s="209" t="s">
        <v>1099</v>
      </c>
      <c r="G117" s="210" t="s">
        <v>1056</v>
      </c>
      <c r="H117" s="211">
        <v>10</v>
      </c>
      <c r="I117" s="212"/>
      <c r="J117" s="213">
        <f>ROUND(I117*H117,2)</f>
        <v>0</v>
      </c>
      <c r="K117" s="209" t="s">
        <v>19</v>
      </c>
      <c r="L117" s="46"/>
      <c r="M117" s="214" t="s">
        <v>19</v>
      </c>
      <c r="N117" s="215" t="s">
        <v>43</v>
      </c>
      <c r="O117" s="86"/>
      <c r="P117" s="216">
        <f>O117*H117</f>
        <v>0</v>
      </c>
      <c r="Q117" s="216">
        <v>0</v>
      </c>
      <c r="R117" s="216">
        <f>Q117*H117</f>
        <v>0</v>
      </c>
      <c r="S117" s="216">
        <v>0</v>
      </c>
      <c r="T117" s="217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8" t="s">
        <v>156</v>
      </c>
      <c r="AT117" s="218" t="s">
        <v>152</v>
      </c>
      <c r="AU117" s="218" t="s">
        <v>80</v>
      </c>
      <c r="AY117" s="19" t="s">
        <v>149</v>
      </c>
      <c r="BE117" s="219">
        <f>IF(N117="základní",J117,0)</f>
        <v>0</v>
      </c>
      <c r="BF117" s="219">
        <f>IF(N117="snížená",J117,0)</f>
        <v>0</v>
      </c>
      <c r="BG117" s="219">
        <f>IF(N117="zákl. přenesená",J117,0)</f>
        <v>0</v>
      </c>
      <c r="BH117" s="219">
        <f>IF(N117="sníž. přenesená",J117,0)</f>
        <v>0</v>
      </c>
      <c r="BI117" s="219">
        <f>IF(N117="nulová",J117,0)</f>
        <v>0</v>
      </c>
      <c r="BJ117" s="19" t="s">
        <v>80</v>
      </c>
      <c r="BK117" s="219">
        <f>ROUND(I117*H117,2)</f>
        <v>0</v>
      </c>
      <c r="BL117" s="19" t="s">
        <v>156</v>
      </c>
      <c r="BM117" s="218" t="s">
        <v>375</v>
      </c>
    </row>
    <row r="118" spans="1:65" s="2" customFormat="1" ht="21.75" customHeight="1">
      <c r="A118" s="40"/>
      <c r="B118" s="41"/>
      <c r="C118" s="207" t="s">
        <v>72</v>
      </c>
      <c r="D118" s="207" t="s">
        <v>152</v>
      </c>
      <c r="E118" s="208" t="s">
        <v>1100</v>
      </c>
      <c r="F118" s="209" t="s">
        <v>1101</v>
      </c>
      <c r="G118" s="210" t="s">
        <v>1056</v>
      </c>
      <c r="H118" s="211">
        <v>12</v>
      </c>
      <c r="I118" s="212"/>
      <c r="J118" s="213">
        <f>ROUND(I118*H118,2)</f>
        <v>0</v>
      </c>
      <c r="K118" s="209" t="s">
        <v>19</v>
      </c>
      <c r="L118" s="46"/>
      <c r="M118" s="214" t="s">
        <v>19</v>
      </c>
      <c r="N118" s="215" t="s">
        <v>43</v>
      </c>
      <c r="O118" s="86"/>
      <c r="P118" s="216">
        <f>O118*H118</f>
        <v>0</v>
      </c>
      <c r="Q118" s="216">
        <v>0</v>
      </c>
      <c r="R118" s="216">
        <f>Q118*H118</f>
        <v>0</v>
      </c>
      <c r="S118" s="216">
        <v>0</v>
      </c>
      <c r="T118" s="217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8" t="s">
        <v>156</v>
      </c>
      <c r="AT118" s="218" t="s">
        <v>152</v>
      </c>
      <c r="AU118" s="218" t="s">
        <v>80</v>
      </c>
      <c r="AY118" s="19" t="s">
        <v>149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19" t="s">
        <v>80</v>
      </c>
      <c r="BK118" s="219">
        <f>ROUND(I118*H118,2)</f>
        <v>0</v>
      </c>
      <c r="BL118" s="19" t="s">
        <v>156</v>
      </c>
      <c r="BM118" s="218" t="s">
        <v>395</v>
      </c>
    </row>
    <row r="119" spans="1:65" s="2" customFormat="1" ht="16.5" customHeight="1">
      <c r="A119" s="40"/>
      <c r="B119" s="41"/>
      <c r="C119" s="207" t="s">
        <v>72</v>
      </c>
      <c r="D119" s="207" t="s">
        <v>152</v>
      </c>
      <c r="E119" s="208" t="s">
        <v>1102</v>
      </c>
      <c r="F119" s="209" t="s">
        <v>1103</v>
      </c>
      <c r="G119" s="210" t="s">
        <v>1056</v>
      </c>
      <c r="H119" s="211">
        <v>3</v>
      </c>
      <c r="I119" s="212"/>
      <c r="J119" s="213">
        <f>ROUND(I119*H119,2)</f>
        <v>0</v>
      </c>
      <c r="K119" s="209" t="s">
        <v>19</v>
      </c>
      <c r="L119" s="46"/>
      <c r="M119" s="214" t="s">
        <v>19</v>
      </c>
      <c r="N119" s="215" t="s">
        <v>43</v>
      </c>
      <c r="O119" s="86"/>
      <c r="P119" s="216">
        <f>O119*H119</f>
        <v>0</v>
      </c>
      <c r="Q119" s="216">
        <v>0</v>
      </c>
      <c r="R119" s="216">
        <f>Q119*H119</f>
        <v>0</v>
      </c>
      <c r="S119" s="216">
        <v>0</v>
      </c>
      <c r="T119" s="217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8" t="s">
        <v>156</v>
      </c>
      <c r="AT119" s="218" t="s">
        <v>152</v>
      </c>
      <c r="AU119" s="218" t="s">
        <v>80</v>
      </c>
      <c r="AY119" s="19" t="s">
        <v>149</v>
      </c>
      <c r="BE119" s="219">
        <f>IF(N119="základní",J119,0)</f>
        <v>0</v>
      </c>
      <c r="BF119" s="219">
        <f>IF(N119="snížená",J119,0)</f>
        <v>0</v>
      </c>
      <c r="BG119" s="219">
        <f>IF(N119="zákl. přenesená",J119,0)</f>
        <v>0</v>
      </c>
      <c r="BH119" s="219">
        <f>IF(N119="sníž. přenesená",J119,0)</f>
        <v>0</v>
      </c>
      <c r="BI119" s="219">
        <f>IF(N119="nulová",J119,0)</f>
        <v>0</v>
      </c>
      <c r="BJ119" s="19" t="s">
        <v>80</v>
      </c>
      <c r="BK119" s="219">
        <f>ROUND(I119*H119,2)</f>
        <v>0</v>
      </c>
      <c r="BL119" s="19" t="s">
        <v>156</v>
      </c>
      <c r="BM119" s="218" t="s">
        <v>409</v>
      </c>
    </row>
    <row r="120" spans="1:47" s="2" customFormat="1" ht="12">
      <c r="A120" s="40"/>
      <c r="B120" s="41"/>
      <c r="C120" s="42"/>
      <c r="D120" s="227" t="s">
        <v>223</v>
      </c>
      <c r="E120" s="42"/>
      <c r="F120" s="269" t="s">
        <v>1104</v>
      </c>
      <c r="G120" s="42"/>
      <c r="H120" s="42"/>
      <c r="I120" s="222"/>
      <c r="J120" s="42"/>
      <c r="K120" s="42"/>
      <c r="L120" s="46"/>
      <c r="M120" s="223"/>
      <c r="N120" s="224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223</v>
      </c>
      <c r="AU120" s="19" t="s">
        <v>80</v>
      </c>
    </row>
    <row r="121" spans="1:65" s="2" customFormat="1" ht="16.5" customHeight="1">
      <c r="A121" s="40"/>
      <c r="B121" s="41"/>
      <c r="C121" s="207" t="s">
        <v>72</v>
      </c>
      <c r="D121" s="207" t="s">
        <v>152</v>
      </c>
      <c r="E121" s="208" t="s">
        <v>1105</v>
      </c>
      <c r="F121" s="209" t="s">
        <v>1106</v>
      </c>
      <c r="G121" s="210" t="s">
        <v>1056</v>
      </c>
      <c r="H121" s="211">
        <v>1</v>
      </c>
      <c r="I121" s="212"/>
      <c r="J121" s="213">
        <f>ROUND(I121*H121,2)</f>
        <v>0</v>
      </c>
      <c r="K121" s="209" t="s">
        <v>19</v>
      </c>
      <c r="L121" s="46"/>
      <c r="M121" s="214" t="s">
        <v>19</v>
      </c>
      <c r="N121" s="215" t="s">
        <v>43</v>
      </c>
      <c r="O121" s="86"/>
      <c r="P121" s="216">
        <f>O121*H121</f>
        <v>0</v>
      </c>
      <c r="Q121" s="216">
        <v>0</v>
      </c>
      <c r="R121" s="216">
        <f>Q121*H121</f>
        <v>0</v>
      </c>
      <c r="S121" s="216">
        <v>0</v>
      </c>
      <c r="T121" s="217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8" t="s">
        <v>156</v>
      </c>
      <c r="AT121" s="218" t="s">
        <v>152</v>
      </c>
      <c r="AU121" s="218" t="s">
        <v>80</v>
      </c>
      <c r="AY121" s="19" t="s">
        <v>149</v>
      </c>
      <c r="BE121" s="219">
        <f>IF(N121="základní",J121,0)</f>
        <v>0</v>
      </c>
      <c r="BF121" s="219">
        <f>IF(N121="snížená",J121,0)</f>
        <v>0</v>
      </c>
      <c r="BG121" s="219">
        <f>IF(N121="zákl. přenesená",J121,0)</f>
        <v>0</v>
      </c>
      <c r="BH121" s="219">
        <f>IF(N121="sníž. přenesená",J121,0)</f>
        <v>0</v>
      </c>
      <c r="BI121" s="219">
        <f>IF(N121="nulová",J121,0)</f>
        <v>0</v>
      </c>
      <c r="BJ121" s="19" t="s">
        <v>80</v>
      </c>
      <c r="BK121" s="219">
        <f>ROUND(I121*H121,2)</f>
        <v>0</v>
      </c>
      <c r="BL121" s="19" t="s">
        <v>156</v>
      </c>
      <c r="BM121" s="218" t="s">
        <v>422</v>
      </c>
    </row>
    <row r="122" spans="1:47" s="2" customFormat="1" ht="12">
      <c r="A122" s="40"/>
      <c r="B122" s="41"/>
      <c r="C122" s="42"/>
      <c r="D122" s="227" t="s">
        <v>223</v>
      </c>
      <c r="E122" s="42"/>
      <c r="F122" s="269" t="s">
        <v>1107</v>
      </c>
      <c r="G122" s="42"/>
      <c r="H122" s="42"/>
      <c r="I122" s="222"/>
      <c r="J122" s="42"/>
      <c r="K122" s="42"/>
      <c r="L122" s="46"/>
      <c r="M122" s="223"/>
      <c r="N122" s="224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223</v>
      </c>
      <c r="AU122" s="19" t="s">
        <v>80</v>
      </c>
    </row>
    <row r="123" spans="1:65" s="2" customFormat="1" ht="16.5" customHeight="1">
      <c r="A123" s="40"/>
      <c r="B123" s="41"/>
      <c r="C123" s="207" t="s">
        <v>72</v>
      </c>
      <c r="D123" s="207" t="s">
        <v>152</v>
      </c>
      <c r="E123" s="208" t="s">
        <v>1108</v>
      </c>
      <c r="F123" s="209" t="s">
        <v>1109</v>
      </c>
      <c r="G123" s="210" t="s">
        <v>1056</v>
      </c>
      <c r="H123" s="211">
        <v>15</v>
      </c>
      <c r="I123" s="212"/>
      <c r="J123" s="213">
        <f>ROUND(I123*H123,2)</f>
        <v>0</v>
      </c>
      <c r="K123" s="209" t="s">
        <v>19</v>
      </c>
      <c r="L123" s="46"/>
      <c r="M123" s="214" t="s">
        <v>19</v>
      </c>
      <c r="N123" s="215" t="s">
        <v>43</v>
      </c>
      <c r="O123" s="86"/>
      <c r="P123" s="216">
        <f>O123*H123</f>
        <v>0</v>
      </c>
      <c r="Q123" s="216">
        <v>0</v>
      </c>
      <c r="R123" s="216">
        <f>Q123*H123</f>
        <v>0</v>
      </c>
      <c r="S123" s="216">
        <v>0</v>
      </c>
      <c r="T123" s="217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8" t="s">
        <v>156</v>
      </c>
      <c r="AT123" s="218" t="s">
        <v>152</v>
      </c>
      <c r="AU123" s="218" t="s">
        <v>80</v>
      </c>
      <c r="AY123" s="19" t="s">
        <v>149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19" t="s">
        <v>80</v>
      </c>
      <c r="BK123" s="219">
        <f>ROUND(I123*H123,2)</f>
        <v>0</v>
      </c>
      <c r="BL123" s="19" t="s">
        <v>156</v>
      </c>
      <c r="BM123" s="218" t="s">
        <v>439</v>
      </c>
    </row>
    <row r="124" spans="1:47" s="2" customFormat="1" ht="12">
      <c r="A124" s="40"/>
      <c r="B124" s="41"/>
      <c r="C124" s="42"/>
      <c r="D124" s="227" t="s">
        <v>223</v>
      </c>
      <c r="E124" s="42"/>
      <c r="F124" s="269" t="s">
        <v>1110</v>
      </c>
      <c r="G124" s="42"/>
      <c r="H124" s="42"/>
      <c r="I124" s="222"/>
      <c r="J124" s="42"/>
      <c r="K124" s="42"/>
      <c r="L124" s="46"/>
      <c r="M124" s="223"/>
      <c r="N124" s="224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223</v>
      </c>
      <c r="AU124" s="19" t="s">
        <v>80</v>
      </c>
    </row>
    <row r="125" spans="1:65" s="2" customFormat="1" ht="16.5" customHeight="1">
      <c r="A125" s="40"/>
      <c r="B125" s="41"/>
      <c r="C125" s="207" t="s">
        <v>72</v>
      </c>
      <c r="D125" s="207" t="s">
        <v>152</v>
      </c>
      <c r="E125" s="208" t="s">
        <v>1111</v>
      </c>
      <c r="F125" s="209" t="s">
        <v>1112</v>
      </c>
      <c r="G125" s="210" t="s">
        <v>1056</v>
      </c>
      <c r="H125" s="211">
        <v>3</v>
      </c>
      <c r="I125" s="212"/>
      <c r="J125" s="213">
        <f>ROUND(I125*H125,2)</f>
        <v>0</v>
      </c>
      <c r="K125" s="209" t="s">
        <v>19</v>
      </c>
      <c r="L125" s="46"/>
      <c r="M125" s="214" t="s">
        <v>19</v>
      </c>
      <c r="N125" s="215" t="s">
        <v>43</v>
      </c>
      <c r="O125" s="86"/>
      <c r="P125" s="216">
        <f>O125*H125</f>
        <v>0</v>
      </c>
      <c r="Q125" s="216">
        <v>0</v>
      </c>
      <c r="R125" s="216">
        <f>Q125*H125</f>
        <v>0</v>
      </c>
      <c r="S125" s="216">
        <v>0</v>
      </c>
      <c r="T125" s="217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18" t="s">
        <v>156</v>
      </c>
      <c r="AT125" s="218" t="s">
        <v>152</v>
      </c>
      <c r="AU125" s="218" t="s">
        <v>80</v>
      </c>
      <c r="AY125" s="19" t="s">
        <v>149</v>
      </c>
      <c r="BE125" s="219">
        <f>IF(N125="základní",J125,0)</f>
        <v>0</v>
      </c>
      <c r="BF125" s="219">
        <f>IF(N125="snížená",J125,0)</f>
        <v>0</v>
      </c>
      <c r="BG125" s="219">
        <f>IF(N125="zákl. přenesená",J125,0)</f>
        <v>0</v>
      </c>
      <c r="BH125" s="219">
        <f>IF(N125="sníž. přenesená",J125,0)</f>
        <v>0</v>
      </c>
      <c r="BI125" s="219">
        <f>IF(N125="nulová",J125,0)</f>
        <v>0</v>
      </c>
      <c r="BJ125" s="19" t="s">
        <v>80</v>
      </c>
      <c r="BK125" s="219">
        <f>ROUND(I125*H125,2)</f>
        <v>0</v>
      </c>
      <c r="BL125" s="19" t="s">
        <v>156</v>
      </c>
      <c r="BM125" s="218" t="s">
        <v>449</v>
      </c>
    </row>
    <row r="126" spans="1:47" s="2" customFormat="1" ht="12">
      <c r="A126" s="40"/>
      <c r="B126" s="41"/>
      <c r="C126" s="42"/>
      <c r="D126" s="227" t="s">
        <v>223</v>
      </c>
      <c r="E126" s="42"/>
      <c r="F126" s="269" t="s">
        <v>1110</v>
      </c>
      <c r="G126" s="42"/>
      <c r="H126" s="42"/>
      <c r="I126" s="222"/>
      <c r="J126" s="42"/>
      <c r="K126" s="42"/>
      <c r="L126" s="46"/>
      <c r="M126" s="223"/>
      <c r="N126" s="224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223</v>
      </c>
      <c r="AU126" s="19" t="s">
        <v>80</v>
      </c>
    </row>
    <row r="127" spans="1:65" s="2" customFormat="1" ht="16.5" customHeight="1">
      <c r="A127" s="40"/>
      <c r="B127" s="41"/>
      <c r="C127" s="207" t="s">
        <v>72</v>
      </c>
      <c r="D127" s="207" t="s">
        <v>152</v>
      </c>
      <c r="E127" s="208" t="s">
        <v>1113</v>
      </c>
      <c r="F127" s="209" t="s">
        <v>1114</v>
      </c>
      <c r="G127" s="210" t="s">
        <v>1056</v>
      </c>
      <c r="H127" s="211">
        <v>4</v>
      </c>
      <c r="I127" s="212"/>
      <c r="J127" s="213">
        <f>ROUND(I127*H127,2)</f>
        <v>0</v>
      </c>
      <c r="K127" s="209" t="s">
        <v>19</v>
      </c>
      <c r="L127" s="46"/>
      <c r="M127" s="214" t="s">
        <v>19</v>
      </c>
      <c r="N127" s="215" t="s">
        <v>43</v>
      </c>
      <c r="O127" s="86"/>
      <c r="P127" s="216">
        <f>O127*H127</f>
        <v>0</v>
      </c>
      <c r="Q127" s="216">
        <v>0</v>
      </c>
      <c r="R127" s="216">
        <f>Q127*H127</f>
        <v>0</v>
      </c>
      <c r="S127" s="216">
        <v>0</v>
      </c>
      <c r="T127" s="217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8" t="s">
        <v>156</v>
      </c>
      <c r="AT127" s="218" t="s">
        <v>152</v>
      </c>
      <c r="AU127" s="218" t="s">
        <v>80</v>
      </c>
      <c r="AY127" s="19" t="s">
        <v>149</v>
      </c>
      <c r="BE127" s="219">
        <f>IF(N127="základní",J127,0)</f>
        <v>0</v>
      </c>
      <c r="BF127" s="219">
        <f>IF(N127="snížená",J127,0)</f>
        <v>0</v>
      </c>
      <c r="BG127" s="219">
        <f>IF(N127="zákl. přenesená",J127,0)</f>
        <v>0</v>
      </c>
      <c r="BH127" s="219">
        <f>IF(N127="sníž. přenesená",J127,0)</f>
        <v>0</v>
      </c>
      <c r="BI127" s="219">
        <f>IF(N127="nulová",J127,0)</f>
        <v>0</v>
      </c>
      <c r="BJ127" s="19" t="s">
        <v>80</v>
      </c>
      <c r="BK127" s="219">
        <f>ROUND(I127*H127,2)</f>
        <v>0</v>
      </c>
      <c r="BL127" s="19" t="s">
        <v>156</v>
      </c>
      <c r="BM127" s="218" t="s">
        <v>458</v>
      </c>
    </row>
    <row r="128" spans="1:47" s="2" customFormat="1" ht="12">
      <c r="A128" s="40"/>
      <c r="B128" s="41"/>
      <c r="C128" s="42"/>
      <c r="D128" s="227" t="s">
        <v>223</v>
      </c>
      <c r="E128" s="42"/>
      <c r="F128" s="269" t="s">
        <v>1110</v>
      </c>
      <c r="G128" s="42"/>
      <c r="H128" s="42"/>
      <c r="I128" s="222"/>
      <c r="J128" s="42"/>
      <c r="K128" s="42"/>
      <c r="L128" s="46"/>
      <c r="M128" s="223"/>
      <c r="N128" s="224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223</v>
      </c>
      <c r="AU128" s="19" t="s">
        <v>80</v>
      </c>
    </row>
    <row r="129" spans="1:65" s="2" customFormat="1" ht="16.5" customHeight="1">
      <c r="A129" s="40"/>
      <c r="B129" s="41"/>
      <c r="C129" s="207" t="s">
        <v>72</v>
      </c>
      <c r="D129" s="207" t="s">
        <v>152</v>
      </c>
      <c r="E129" s="208" t="s">
        <v>1115</v>
      </c>
      <c r="F129" s="209" t="s">
        <v>1116</v>
      </c>
      <c r="G129" s="210" t="s">
        <v>1056</v>
      </c>
      <c r="H129" s="211">
        <v>6</v>
      </c>
      <c r="I129" s="212"/>
      <c r="J129" s="213">
        <f>ROUND(I129*H129,2)</f>
        <v>0</v>
      </c>
      <c r="K129" s="209" t="s">
        <v>19</v>
      </c>
      <c r="L129" s="46"/>
      <c r="M129" s="214" t="s">
        <v>19</v>
      </c>
      <c r="N129" s="215" t="s">
        <v>43</v>
      </c>
      <c r="O129" s="86"/>
      <c r="P129" s="216">
        <f>O129*H129</f>
        <v>0</v>
      </c>
      <c r="Q129" s="216">
        <v>0</v>
      </c>
      <c r="R129" s="216">
        <f>Q129*H129</f>
        <v>0</v>
      </c>
      <c r="S129" s="216">
        <v>0</v>
      </c>
      <c r="T129" s="217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8" t="s">
        <v>156</v>
      </c>
      <c r="AT129" s="218" t="s">
        <v>152</v>
      </c>
      <c r="AU129" s="218" t="s">
        <v>80</v>
      </c>
      <c r="AY129" s="19" t="s">
        <v>149</v>
      </c>
      <c r="BE129" s="219">
        <f>IF(N129="základní",J129,0)</f>
        <v>0</v>
      </c>
      <c r="BF129" s="219">
        <f>IF(N129="snížená",J129,0)</f>
        <v>0</v>
      </c>
      <c r="BG129" s="219">
        <f>IF(N129="zákl. přenesená",J129,0)</f>
        <v>0</v>
      </c>
      <c r="BH129" s="219">
        <f>IF(N129="sníž. přenesená",J129,0)</f>
        <v>0</v>
      </c>
      <c r="BI129" s="219">
        <f>IF(N129="nulová",J129,0)</f>
        <v>0</v>
      </c>
      <c r="BJ129" s="19" t="s">
        <v>80</v>
      </c>
      <c r="BK129" s="219">
        <f>ROUND(I129*H129,2)</f>
        <v>0</v>
      </c>
      <c r="BL129" s="19" t="s">
        <v>156</v>
      </c>
      <c r="BM129" s="218" t="s">
        <v>468</v>
      </c>
    </row>
    <row r="130" spans="1:47" s="2" customFormat="1" ht="12">
      <c r="A130" s="40"/>
      <c r="B130" s="41"/>
      <c r="C130" s="42"/>
      <c r="D130" s="227" t="s">
        <v>223</v>
      </c>
      <c r="E130" s="42"/>
      <c r="F130" s="269" t="s">
        <v>1110</v>
      </c>
      <c r="G130" s="42"/>
      <c r="H130" s="42"/>
      <c r="I130" s="222"/>
      <c r="J130" s="42"/>
      <c r="K130" s="42"/>
      <c r="L130" s="46"/>
      <c r="M130" s="223"/>
      <c r="N130" s="224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223</v>
      </c>
      <c r="AU130" s="19" t="s">
        <v>80</v>
      </c>
    </row>
    <row r="131" spans="1:65" s="2" customFormat="1" ht="16.5" customHeight="1">
      <c r="A131" s="40"/>
      <c r="B131" s="41"/>
      <c r="C131" s="207" t="s">
        <v>72</v>
      </c>
      <c r="D131" s="207" t="s">
        <v>152</v>
      </c>
      <c r="E131" s="208" t="s">
        <v>1117</v>
      </c>
      <c r="F131" s="209" t="s">
        <v>1118</v>
      </c>
      <c r="G131" s="210" t="s">
        <v>1056</v>
      </c>
      <c r="H131" s="211">
        <v>3</v>
      </c>
      <c r="I131" s="212"/>
      <c r="J131" s="213">
        <f>ROUND(I131*H131,2)</f>
        <v>0</v>
      </c>
      <c r="K131" s="209" t="s">
        <v>19</v>
      </c>
      <c r="L131" s="46"/>
      <c r="M131" s="214" t="s">
        <v>19</v>
      </c>
      <c r="N131" s="215" t="s">
        <v>43</v>
      </c>
      <c r="O131" s="86"/>
      <c r="P131" s="216">
        <f>O131*H131</f>
        <v>0</v>
      </c>
      <c r="Q131" s="216">
        <v>0</v>
      </c>
      <c r="R131" s="216">
        <f>Q131*H131</f>
        <v>0</v>
      </c>
      <c r="S131" s="216">
        <v>0</v>
      </c>
      <c r="T131" s="217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8" t="s">
        <v>156</v>
      </c>
      <c r="AT131" s="218" t="s">
        <v>152</v>
      </c>
      <c r="AU131" s="218" t="s">
        <v>80</v>
      </c>
      <c r="AY131" s="19" t="s">
        <v>149</v>
      </c>
      <c r="BE131" s="219">
        <f>IF(N131="základní",J131,0)</f>
        <v>0</v>
      </c>
      <c r="BF131" s="219">
        <f>IF(N131="snížená",J131,0)</f>
        <v>0</v>
      </c>
      <c r="BG131" s="219">
        <f>IF(N131="zákl. přenesená",J131,0)</f>
        <v>0</v>
      </c>
      <c r="BH131" s="219">
        <f>IF(N131="sníž. přenesená",J131,0)</f>
        <v>0</v>
      </c>
      <c r="BI131" s="219">
        <f>IF(N131="nulová",J131,0)</f>
        <v>0</v>
      </c>
      <c r="BJ131" s="19" t="s">
        <v>80</v>
      </c>
      <c r="BK131" s="219">
        <f>ROUND(I131*H131,2)</f>
        <v>0</v>
      </c>
      <c r="BL131" s="19" t="s">
        <v>156</v>
      </c>
      <c r="BM131" s="218" t="s">
        <v>478</v>
      </c>
    </row>
    <row r="132" spans="1:47" s="2" customFormat="1" ht="12">
      <c r="A132" s="40"/>
      <c r="B132" s="41"/>
      <c r="C132" s="42"/>
      <c r="D132" s="227" t="s">
        <v>223</v>
      </c>
      <c r="E132" s="42"/>
      <c r="F132" s="269" t="s">
        <v>1110</v>
      </c>
      <c r="G132" s="42"/>
      <c r="H132" s="42"/>
      <c r="I132" s="222"/>
      <c r="J132" s="42"/>
      <c r="K132" s="42"/>
      <c r="L132" s="46"/>
      <c r="M132" s="223"/>
      <c r="N132" s="224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223</v>
      </c>
      <c r="AU132" s="19" t="s">
        <v>80</v>
      </c>
    </row>
    <row r="133" spans="1:65" s="2" customFormat="1" ht="16.5" customHeight="1">
      <c r="A133" s="40"/>
      <c r="B133" s="41"/>
      <c r="C133" s="207" t="s">
        <v>72</v>
      </c>
      <c r="D133" s="207" t="s">
        <v>152</v>
      </c>
      <c r="E133" s="208" t="s">
        <v>1119</v>
      </c>
      <c r="F133" s="209" t="s">
        <v>1120</v>
      </c>
      <c r="G133" s="210" t="s">
        <v>1056</v>
      </c>
      <c r="H133" s="211">
        <v>4</v>
      </c>
      <c r="I133" s="212"/>
      <c r="J133" s="213">
        <f>ROUND(I133*H133,2)</f>
        <v>0</v>
      </c>
      <c r="K133" s="209" t="s">
        <v>19</v>
      </c>
      <c r="L133" s="46"/>
      <c r="M133" s="214" t="s">
        <v>19</v>
      </c>
      <c r="N133" s="215" t="s">
        <v>43</v>
      </c>
      <c r="O133" s="86"/>
      <c r="P133" s="216">
        <f>O133*H133</f>
        <v>0</v>
      </c>
      <c r="Q133" s="216">
        <v>0</v>
      </c>
      <c r="R133" s="216">
        <f>Q133*H133</f>
        <v>0</v>
      </c>
      <c r="S133" s="216">
        <v>0</v>
      </c>
      <c r="T133" s="217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8" t="s">
        <v>156</v>
      </c>
      <c r="AT133" s="218" t="s">
        <v>152</v>
      </c>
      <c r="AU133" s="218" t="s">
        <v>80</v>
      </c>
      <c r="AY133" s="19" t="s">
        <v>149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19" t="s">
        <v>80</v>
      </c>
      <c r="BK133" s="219">
        <f>ROUND(I133*H133,2)</f>
        <v>0</v>
      </c>
      <c r="BL133" s="19" t="s">
        <v>156</v>
      </c>
      <c r="BM133" s="218" t="s">
        <v>488</v>
      </c>
    </row>
    <row r="134" spans="1:65" s="2" customFormat="1" ht="16.5" customHeight="1">
      <c r="A134" s="40"/>
      <c r="B134" s="41"/>
      <c r="C134" s="207" t="s">
        <v>72</v>
      </c>
      <c r="D134" s="207" t="s">
        <v>152</v>
      </c>
      <c r="E134" s="208" t="s">
        <v>1121</v>
      </c>
      <c r="F134" s="209" t="s">
        <v>1122</v>
      </c>
      <c r="G134" s="210" t="s">
        <v>1056</v>
      </c>
      <c r="H134" s="211">
        <v>3</v>
      </c>
      <c r="I134" s="212"/>
      <c r="J134" s="213">
        <f>ROUND(I134*H134,2)</f>
        <v>0</v>
      </c>
      <c r="K134" s="209" t="s">
        <v>19</v>
      </c>
      <c r="L134" s="46"/>
      <c r="M134" s="214" t="s">
        <v>19</v>
      </c>
      <c r="N134" s="215" t="s">
        <v>43</v>
      </c>
      <c r="O134" s="86"/>
      <c r="P134" s="216">
        <f>O134*H134</f>
        <v>0</v>
      </c>
      <c r="Q134" s="216">
        <v>0</v>
      </c>
      <c r="R134" s="216">
        <f>Q134*H134</f>
        <v>0</v>
      </c>
      <c r="S134" s="216">
        <v>0</v>
      </c>
      <c r="T134" s="217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8" t="s">
        <v>156</v>
      </c>
      <c r="AT134" s="218" t="s">
        <v>152</v>
      </c>
      <c r="AU134" s="218" t="s">
        <v>80</v>
      </c>
      <c r="AY134" s="19" t="s">
        <v>149</v>
      </c>
      <c r="BE134" s="219">
        <f>IF(N134="základní",J134,0)</f>
        <v>0</v>
      </c>
      <c r="BF134" s="219">
        <f>IF(N134="snížená",J134,0)</f>
        <v>0</v>
      </c>
      <c r="BG134" s="219">
        <f>IF(N134="zákl. přenesená",J134,0)</f>
        <v>0</v>
      </c>
      <c r="BH134" s="219">
        <f>IF(N134="sníž. přenesená",J134,0)</f>
        <v>0</v>
      </c>
      <c r="BI134" s="219">
        <f>IF(N134="nulová",J134,0)</f>
        <v>0</v>
      </c>
      <c r="BJ134" s="19" t="s">
        <v>80</v>
      </c>
      <c r="BK134" s="219">
        <f>ROUND(I134*H134,2)</f>
        <v>0</v>
      </c>
      <c r="BL134" s="19" t="s">
        <v>156</v>
      </c>
      <c r="BM134" s="218" t="s">
        <v>497</v>
      </c>
    </row>
    <row r="135" spans="1:47" s="2" customFormat="1" ht="12">
      <c r="A135" s="40"/>
      <c r="B135" s="41"/>
      <c r="C135" s="42"/>
      <c r="D135" s="227" t="s">
        <v>223</v>
      </c>
      <c r="E135" s="42"/>
      <c r="F135" s="269" t="s">
        <v>1123</v>
      </c>
      <c r="G135" s="42"/>
      <c r="H135" s="42"/>
      <c r="I135" s="222"/>
      <c r="J135" s="42"/>
      <c r="K135" s="42"/>
      <c r="L135" s="46"/>
      <c r="M135" s="223"/>
      <c r="N135" s="224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223</v>
      </c>
      <c r="AU135" s="19" t="s">
        <v>80</v>
      </c>
    </row>
    <row r="136" spans="1:65" s="2" customFormat="1" ht="16.5" customHeight="1">
      <c r="A136" s="40"/>
      <c r="B136" s="41"/>
      <c r="C136" s="207" t="s">
        <v>72</v>
      </c>
      <c r="D136" s="207" t="s">
        <v>152</v>
      </c>
      <c r="E136" s="208" t="s">
        <v>1124</v>
      </c>
      <c r="F136" s="209" t="s">
        <v>1125</v>
      </c>
      <c r="G136" s="210" t="s">
        <v>1056</v>
      </c>
      <c r="H136" s="211">
        <v>1</v>
      </c>
      <c r="I136" s="212"/>
      <c r="J136" s="213">
        <f>ROUND(I136*H136,2)</f>
        <v>0</v>
      </c>
      <c r="K136" s="209" t="s">
        <v>19</v>
      </c>
      <c r="L136" s="46"/>
      <c r="M136" s="214" t="s">
        <v>19</v>
      </c>
      <c r="N136" s="215" t="s">
        <v>43</v>
      </c>
      <c r="O136" s="86"/>
      <c r="P136" s="216">
        <f>O136*H136</f>
        <v>0</v>
      </c>
      <c r="Q136" s="216">
        <v>0</v>
      </c>
      <c r="R136" s="216">
        <f>Q136*H136</f>
        <v>0</v>
      </c>
      <c r="S136" s="216">
        <v>0</v>
      </c>
      <c r="T136" s="217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8" t="s">
        <v>156</v>
      </c>
      <c r="AT136" s="218" t="s">
        <v>152</v>
      </c>
      <c r="AU136" s="218" t="s">
        <v>80</v>
      </c>
      <c r="AY136" s="19" t="s">
        <v>149</v>
      </c>
      <c r="BE136" s="219">
        <f>IF(N136="základní",J136,0)</f>
        <v>0</v>
      </c>
      <c r="BF136" s="219">
        <f>IF(N136="snížená",J136,0)</f>
        <v>0</v>
      </c>
      <c r="BG136" s="219">
        <f>IF(N136="zákl. přenesená",J136,0)</f>
        <v>0</v>
      </c>
      <c r="BH136" s="219">
        <f>IF(N136="sníž. přenesená",J136,0)</f>
        <v>0</v>
      </c>
      <c r="BI136" s="219">
        <f>IF(N136="nulová",J136,0)</f>
        <v>0</v>
      </c>
      <c r="BJ136" s="19" t="s">
        <v>80</v>
      </c>
      <c r="BK136" s="219">
        <f>ROUND(I136*H136,2)</f>
        <v>0</v>
      </c>
      <c r="BL136" s="19" t="s">
        <v>156</v>
      </c>
      <c r="BM136" s="218" t="s">
        <v>506</v>
      </c>
    </row>
    <row r="137" spans="1:47" s="2" customFormat="1" ht="12">
      <c r="A137" s="40"/>
      <c r="B137" s="41"/>
      <c r="C137" s="42"/>
      <c r="D137" s="227" t="s">
        <v>223</v>
      </c>
      <c r="E137" s="42"/>
      <c r="F137" s="269" t="s">
        <v>1123</v>
      </c>
      <c r="G137" s="42"/>
      <c r="H137" s="42"/>
      <c r="I137" s="222"/>
      <c r="J137" s="42"/>
      <c r="K137" s="42"/>
      <c r="L137" s="46"/>
      <c r="M137" s="223"/>
      <c r="N137" s="224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223</v>
      </c>
      <c r="AU137" s="19" t="s">
        <v>80</v>
      </c>
    </row>
    <row r="138" spans="1:65" s="2" customFormat="1" ht="16.5" customHeight="1">
      <c r="A138" s="40"/>
      <c r="B138" s="41"/>
      <c r="C138" s="207" t="s">
        <v>72</v>
      </c>
      <c r="D138" s="207" t="s">
        <v>152</v>
      </c>
      <c r="E138" s="208" t="s">
        <v>1126</v>
      </c>
      <c r="F138" s="209" t="s">
        <v>1127</v>
      </c>
      <c r="G138" s="210" t="s">
        <v>1056</v>
      </c>
      <c r="H138" s="211">
        <v>3</v>
      </c>
      <c r="I138" s="212"/>
      <c r="J138" s="213">
        <f>ROUND(I138*H138,2)</f>
        <v>0</v>
      </c>
      <c r="K138" s="209" t="s">
        <v>19</v>
      </c>
      <c r="L138" s="46"/>
      <c r="M138" s="214" t="s">
        <v>19</v>
      </c>
      <c r="N138" s="215" t="s">
        <v>43</v>
      </c>
      <c r="O138" s="86"/>
      <c r="P138" s="216">
        <f>O138*H138</f>
        <v>0</v>
      </c>
      <c r="Q138" s="216">
        <v>0</v>
      </c>
      <c r="R138" s="216">
        <f>Q138*H138</f>
        <v>0</v>
      </c>
      <c r="S138" s="216">
        <v>0</v>
      </c>
      <c r="T138" s="217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8" t="s">
        <v>156</v>
      </c>
      <c r="AT138" s="218" t="s">
        <v>152</v>
      </c>
      <c r="AU138" s="218" t="s">
        <v>80</v>
      </c>
      <c r="AY138" s="19" t="s">
        <v>149</v>
      </c>
      <c r="BE138" s="219">
        <f>IF(N138="základní",J138,0)</f>
        <v>0</v>
      </c>
      <c r="BF138" s="219">
        <f>IF(N138="snížená",J138,0)</f>
        <v>0</v>
      </c>
      <c r="BG138" s="219">
        <f>IF(N138="zákl. přenesená",J138,0)</f>
        <v>0</v>
      </c>
      <c r="BH138" s="219">
        <f>IF(N138="sníž. přenesená",J138,0)</f>
        <v>0</v>
      </c>
      <c r="BI138" s="219">
        <f>IF(N138="nulová",J138,0)</f>
        <v>0</v>
      </c>
      <c r="BJ138" s="19" t="s">
        <v>80</v>
      </c>
      <c r="BK138" s="219">
        <f>ROUND(I138*H138,2)</f>
        <v>0</v>
      </c>
      <c r="BL138" s="19" t="s">
        <v>156</v>
      </c>
      <c r="BM138" s="218" t="s">
        <v>515</v>
      </c>
    </row>
    <row r="139" spans="1:47" s="2" customFormat="1" ht="12">
      <c r="A139" s="40"/>
      <c r="B139" s="41"/>
      <c r="C139" s="42"/>
      <c r="D139" s="227" t="s">
        <v>223</v>
      </c>
      <c r="E139" s="42"/>
      <c r="F139" s="269" t="s">
        <v>1123</v>
      </c>
      <c r="G139" s="42"/>
      <c r="H139" s="42"/>
      <c r="I139" s="222"/>
      <c r="J139" s="42"/>
      <c r="K139" s="42"/>
      <c r="L139" s="46"/>
      <c r="M139" s="223"/>
      <c r="N139" s="224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223</v>
      </c>
      <c r="AU139" s="19" t="s">
        <v>80</v>
      </c>
    </row>
    <row r="140" spans="1:65" s="2" customFormat="1" ht="16.5" customHeight="1">
      <c r="A140" s="40"/>
      <c r="B140" s="41"/>
      <c r="C140" s="207" t="s">
        <v>72</v>
      </c>
      <c r="D140" s="207" t="s">
        <v>152</v>
      </c>
      <c r="E140" s="208" t="s">
        <v>1128</v>
      </c>
      <c r="F140" s="209" t="s">
        <v>1129</v>
      </c>
      <c r="G140" s="210" t="s">
        <v>1056</v>
      </c>
      <c r="H140" s="211">
        <v>4</v>
      </c>
      <c r="I140" s="212"/>
      <c r="J140" s="213">
        <f>ROUND(I140*H140,2)</f>
        <v>0</v>
      </c>
      <c r="K140" s="209" t="s">
        <v>19</v>
      </c>
      <c r="L140" s="46"/>
      <c r="M140" s="214" t="s">
        <v>19</v>
      </c>
      <c r="N140" s="215" t="s">
        <v>43</v>
      </c>
      <c r="O140" s="86"/>
      <c r="P140" s="216">
        <f>O140*H140</f>
        <v>0</v>
      </c>
      <c r="Q140" s="216">
        <v>0</v>
      </c>
      <c r="R140" s="216">
        <f>Q140*H140</f>
        <v>0</v>
      </c>
      <c r="S140" s="216">
        <v>0</v>
      </c>
      <c r="T140" s="217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8" t="s">
        <v>156</v>
      </c>
      <c r="AT140" s="218" t="s">
        <v>152</v>
      </c>
      <c r="AU140" s="218" t="s">
        <v>80</v>
      </c>
      <c r="AY140" s="19" t="s">
        <v>149</v>
      </c>
      <c r="BE140" s="219">
        <f>IF(N140="základní",J140,0)</f>
        <v>0</v>
      </c>
      <c r="BF140" s="219">
        <f>IF(N140="snížená",J140,0)</f>
        <v>0</v>
      </c>
      <c r="BG140" s="219">
        <f>IF(N140="zákl. přenesená",J140,0)</f>
        <v>0</v>
      </c>
      <c r="BH140" s="219">
        <f>IF(N140="sníž. přenesená",J140,0)</f>
        <v>0</v>
      </c>
      <c r="BI140" s="219">
        <f>IF(N140="nulová",J140,0)</f>
        <v>0</v>
      </c>
      <c r="BJ140" s="19" t="s">
        <v>80</v>
      </c>
      <c r="BK140" s="219">
        <f>ROUND(I140*H140,2)</f>
        <v>0</v>
      </c>
      <c r="BL140" s="19" t="s">
        <v>156</v>
      </c>
      <c r="BM140" s="218" t="s">
        <v>527</v>
      </c>
    </row>
    <row r="141" spans="1:47" s="2" customFormat="1" ht="12">
      <c r="A141" s="40"/>
      <c r="B141" s="41"/>
      <c r="C141" s="42"/>
      <c r="D141" s="227" t="s">
        <v>223</v>
      </c>
      <c r="E141" s="42"/>
      <c r="F141" s="269" t="s">
        <v>1123</v>
      </c>
      <c r="G141" s="42"/>
      <c r="H141" s="42"/>
      <c r="I141" s="222"/>
      <c r="J141" s="42"/>
      <c r="K141" s="42"/>
      <c r="L141" s="46"/>
      <c r="M141" s="223"/>
      <c r="N141" s="224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223</v>
      </c>
      <c r="AU141" s="19" t="s">
        <v>80</v>
      </c>
    </row>
    <row r="142" spans="1:65" s="2" customFormat="1" ht="16.5" customHeight="1">
      <c r="A142" s="40"/>
      <c r="B142" s="41"/>
      <c r="C142" s="207" t="s">
        <v>72</v>
      </c>
      <c r="D142" s="207" t="s">
        <v>152</v>
      </c>
      <c r="E142" s="208" t="s">
        <v>1130</v>
      </c>
      <c r="F142" s="209" t="s">
        <v>1131</v>
      </c>
      <c r="G142" s="210" t="s">
        <v>1056</v>
      </c>
      <c r="H142" s="211">
        <v>1</v>
      </c>
      <c r="I142" s="212"/>
      <c r="J142" s="213">
        <f>ROUND(I142*H142,2)</f>
        <v>0</v>
      </c>
      <c r="K142" s="209" t="s">
        <v>19</v>
      </c>
      <c r="L142" s="46"/>
      <c r="M142" s="214" t="s">
        <v>19</v>
      </c>
      <c r="N142" s="215" t="s">
        <v>43</v>
      </c>
      <c r="O142" s="86"/>
      <c r="P142" s="216">
        <f>O142*H142</f>
        <v>0</v>
      </c>
      <c r="Q142" s="216">
        <v>0</v>
      </c>
      <c r="R142" s="216">
        <f>Q142*H142</f>
        <v>0</v>
      </c>
      <c r="S142" s="216">
        <v>0</v>
      </c>
      <c r="T142" s="217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8" t="s">
        <v>156</v>
      </c>
      <c r="AT142" s="218" t="s">
        <v>152</v>
      </c>
      <c r="AU142" s="218" t="s">
        <v>80</v>
      </c>
      <c r="AY142" s="19" t="s">
        <v>149</v>
      </c>
      <c r="BE142" s="219">
        <f>IF(N142="základní",J142,0)</f>
        <v>0</v>
      </c>
      <c r="BF142" s="219">
        <f>IF(N142="snížená",J142,0)</f>
        <v>0</v>
      </c>
      <c r="BG142" s="219">
        <f>IF(N142="zákl. přenesená",J142,0)</f>
        <v>0</v>
      </c>
      <c r="BH142" s="219">
        <f>IF(N142="sníž. přenesená",J142,0)</f>
        <v>0</v>
      </c>
      <c r="BI142" s="219">
        <f>IF(N142="nulová",J142,0)</f>
        <v>0</v>
      </c>
      <c r="BJ142" s="19" t="s">
        <v>80</v>
      </c>
      <c r="BK142" s="219">
        <f>ROUND(I142*H142,2)</f>
        <v>0</v>
      </c>
      <c r="BL142" s="19" t="s">
        <v>156</v>
      </c>
      <c r="BM142" s="218" t="s">
        <v>536</v>
      </c>
    </row>
    <row r="143" spans="1:47" s="2" customFormat="1" ht="12">
      <c r="A143" s="40"/>
      <c r="B143" s="41"/>
      <c r="C143" s="42"/>
      <c r="D143" s="227" t="s">
        <v>223</v>
      </c>
      <c r="E143" s="42"/>
      <c r="F143" s="269" t="s">
        <v>1123</v>
      </c>
      <c r="G143" s="42"/>
      <c r="H143" s="42"/>
      <c r="I143" s="222"/>
      <c r="J143" s="42"/>
      <c r="K143" s="42"/>
      <c r="L143" s="46"/>
      <c r="M143" s="223"/>
      <c r="N143" s="224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223</v>
      </c>
      <c r="AU143" s="19" t="s">
        <v>80</v>
      </c>
    </row>
    <row r="144" spans="1:65" s="2" customFormat="1" ht="16.5" customHeight="1">
      <c r="A144" s="40"/>
      <c r="B144" s="41"/>
      <c r="C144" s="207" t="s">
        <v>72</v>
      </c>
      <c r="D144" s="207" t="s">
        <v>152</v>
      </c>
      <c r="E144" s="208" t="s">
        <v>1132</v>
      </c>
      <c r="F144" s="209" t="s">
        <v>1133</v>
      </c>
      <c r="G144" s="210" t="s">
        <v>1056</v>
      </c>
      <c r="H144" s="211">
        <v>100</v>
      </c>
      <c r="I144" s="212"/>
      <c r="J144" s="213">
        <f>ROUND(I144*H144,2)</f>
        <v>0</v>
      </c>
      <c r="K144" s="209" t="s">
        <v>19</v>
      </c>
      <c r="L144" s="46"/>
      <c r="M144" s="214" t="s">
        <v>19</v>
      </c>
      <c r="N144" s="215" t="s">
        <v>43</v>
      </c>
      <c r="O144" s="86"/>
      <c r="P144" s="216">
        <f>O144*H144</f>
        <v>0</v>
      </c>
      <c r="Q144" s="216">
        <v>0</v>
      </c>
      <c r="R144" s="216">
        <f>Q144*H144</f>
        <v>0</v>
      </c>
      <c r="S144" s="216">
        <v>0</v>
      </c>
      <c r="T144" s="217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8" t="s">
        <v>156</v>
      </c>
      <c r="AT144" s="218" t="s">
        <v>152</v>
      </c>
      <c r="AU144" s="218" t="s">
        <v>80</v>
      </c>
      <c r="AY144" s="19" t="s">
        <v>149</v>
      </c>
      <c r="BE144" s="219">
        <f>IF(N144="základní",J144,0)</f>
        <v>0</v>
      </c>
      <c r="BF144" s="219">
        <f>IF(N144="snížená",J144,0)</f>
        <v>0</v>
      </c>
      <c r="BG144" s="219">
        <f>IF(N144="zákl. přenesená",J144,0)</f>
        <v>0</v>
      </c>
      <c r="BH144" s="219">
        <f>IF(N144="sníž. přenesená",J144,0)</f>
        <v>0</v>
      </c>
      <c r="BI144" s="219">
        <f>IF(N144="nulová",J144,0)</f>
        <v>0</v>
      </c>
      <c r="BJ144" s="19" t="s">
        <v>80</v>
      </c>
      <c r="BK144" s="219">
        <f>ROUND(I144*H144,2)</f>
        <v>0</v>
      </c>
      <c r="BL144" s="19" t="s">
        <v>156</v>
      </c>
      <c r="BM144" s="218" t="s">
        <v>546</v>
      </c>
    </row>
    <row r="145" spans="1:65" s="2" customFormat="1" ht="16.5" customHeight="1">
      <c r="A145" s="40"/>
      <c r="B145" s="41"/>
      <c r="C145" s="207" t="s">
        <v>72</v>
      </c>
      <c r="D145" s="207" t="s">
        <v>152</v>
      </c>
      <c r="E145" s="208" t="s">
        <v>1134</v>
      </c>
      <c r="F145" s="209" t="s">
        <v>1135</v>
      </c>
      <c r="G145" s="210" t="s">
        <v>1085</v>
      </c>
      <c r="H145" s="211">
        <v>1</v>
      </c>
      <c r="I145" s="212"/>
      <c r="J145" s="213">
        <f>ROUND(I145*H145,2)</f>
        <v>0</v>
      </c>
      <c r="K145" s="209" t="s">
        <v>19</v>
      </c>
      <c r="L145" s="46"/>
      <c r="M145" s="214" t="s">
        <v>19</v>
      </c>
      <c r="N145" s="215" t="s">
        <v>43</v>
      </c>
      <c r="O145" s="86"/>
      <c r="P145" s="216">
        <f>O145*H145</f>
        <v>0</v>
      </c>
      <c r="Q145" s="216">
        <v>0</v>
      </c>
      <c r="R145" s="216">
        <f>Q145*H145</f>
        <v>0</v>
      </c>
      <c r="S145" s="216">
        <v>0</v>
      </c>
      <c r="T145" s="217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8" t="s">
        <v>156</v>
      </c>
      <c r="AT145" s="218" t="s">
        <v>152</v>
      </c>
      <c r="AU145" s="218" t="s">
        <v>80</v>
      </c>
      <c r="AY145" s="19" t="s">
        <v>149</v>
      </c>
      <c r="BE145" s="219">
        <f>IF(N145="základní",J145,0)</f>
        <v>0</v>
      </c>
      <c r="BF145" s="219">
        <f>IF(N145="snížená",J145,0)</f>
        <v>0</v>
      </c>
      <c r="BG145" s="219">
        <f>IF(N145="zákl. přenesená",J145,0)</f>
        <v>0</v>
      </c>
      <c r="BH145" s="219">
        <f>IF(N145="sníž. přenesená",J145,0)</f>
        <v>0</v>
      </c>
      <c r="BI145" s="219">
        <f>IF(N145="nulová",J145,0)</f>
        <v>0</v>
      </c>
      <c r="BJ145" s="19" t="s">
        <v>80</v>
      </c>
      <c r="BK145" s="219">
        <f>ROUND(I145*H145,2)</f>
        <v>0</v>
      </c>
      <c r="BL145" s="19" t="s">
        <v>156</v>
      </c>
      <c r="BM145" s="218" t="s">
        <v>558</v>
      </c>
    </row>
    <row r="146" spans="1:65" s="2" customFormat="1" ht="16.5" customHeight="1">
      <c r="A146" s="40"/>
      <c r="B146" s="41"/>
      <c r="C146" s="207" t="s">
        <v>72</v>
      </c>
      <c r="D146" s="207" t="s">
        <v>152</v>
      </c>
      <c r="E146" s="208" t="s">
        <v>1136</v>
      </c>
      <c r="F146" s="209" t="s">
        <v>1137</v>
      </c>
      <c r="G146" s="210" t="s">
        <v>1056</v>
      </c>
      <c r="H146" s="211">
        <v>1</v>
      </c>
      <c r="I146" s="212"/>
      <c r="J146" s="213">
        <f>ROUND(I146*H146,2)</f>
        <v>0</v>
      </c>
      <c r="K146" s="209" t="s">
        <v>19</v>
      </c>
      <c r="L146" s="46"/>
      <c r="M146" s="214" t="s">
        <v>19</v>
      </c>
      <c r="N146" s="215" t="s">
        <v>43</v>
      </c>
      <c r="O146" s="86"/>
      <c r="P146" s="216">
        <f>O146*H146</f>
        <v>0</v>
      </c>
      <c r="Q146" s="216">
        <v>0</v>
      </c>
      <c r="R146" s="216">
        <f>Q146*H146</f>
        <v>0</v>
      </c>
      <c r="S146" s="216">
        <v>0</v>
      </c>
      <c r="T146" s="217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8" t="s">
        <v>156</v>
      </c>
      <c r="AT146" s="218" t="s">
        <v>152</v>
      </c>
      <c r="AU146" s="218" t="s">
        <v>80</v>
      </c>
      <c r="AY146" s="19" t="s">
        <v>149</v>
      </c>
      <c r="BE146" s="219">
        <f>IF(N146="základní",J146,0)</f>
        <v>0</v>
      </c>
      <c r="BF146" s="219">
        <f>IF(N146="snížená",J146,0)</f>
        <v>0</v>
      </c>
      <c r="BG146" s="219">
        <f>IF(N146="zákl. přenesená",J146,0)</f>
        <v>0</v>
      </c>
      <c r="BH146" s="219">
        <f>IF(N146="sníž. přenesená",J146,0)</f>
        <v>0</v>
      </c>
      <c r="BI146" s="219">
        <f>IF(N146="nulová",J146,0)</f>
        <v>0</v>
      </c>
      <c r="BJ146" s="19" t="s">
        <v>80</v>
      </c>
      <c r="BK146" s="219">
        <f>ROUND(I146*H146,2)</f>
        <v>0</v>
      </c>
      <c r="BL146" s="19" t="s">
        <v>156</v>
      </c>
      <c r="BM146" s="218" t="s">
        <v>572</v>
      </c>
    </row>
    <row r="147" spans="1:65" s="2" customFormat="1" ht="16.5" customHeight="1">
      <c r="A147" s="40"/>
      <c r="B147" s="41"/>
      <c r="C147" s="207" t="s">
        <v>72</v>
      </c>
      <c r="D147" s="207" t="s">
        <v>152</v>
      </c>
      <c r="E147" s="208" t="s">
        <v>1138</v>
      </c>
      <c r="F147" s="209" t="s">
        <v>1139</v>
      </c>
      <c r="G147" s="210" t="s">
        <v>1085</v>
      </c>
      <c r="H147" s="211">
        <v>1</v>
      </c>
      <c r="I147" s="212"/>
      <c r="J147" s="213">
        <f>ROUND(I147*H147,2)</f>
        <v>0</v>
      </c>
      <c r="K147" s="209" t="s">
        <v>19</v>
      </c>
      <c r="L147" s="46"/>
      <c r="M147" s="214" t="s">
        <v>19</v>
      </c>
      <c r="N147" s="215" t="s">
        <v>43</v>
      </c>
      <c r="O147" s="86"/>
      <c r="P147" s="216">
        <f>O147*H147</f>
        <v>0</v>
      </c>
      <c r="Q147" s="216">
        <v>0</v>
      </c>
      <c r="R147" s="216">
        <f>Q147*H147</f>
        <v>0</v>
      </c>
      <c r="S147" s="216">
        <v>0</v>
      </c>
      <c r="T147" s="217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18" t="s">
        <v>156</v>
      </c>
      <c r="AT147" s="218" t="s">
        <v>152</v>
      </c>
      <c r="AU147" s="218" t="s">
        <v>80</v>
      </c>
      <c r="AY147" s="19" t="s">
        <v>149</v>
      </c>
      <c r="BE147" s="219">
        <f>IF(N147="základní",J147,0)</f>
        <v>0</v>
      </c>
      <c r="BF147" s="219">
        <f>IF(N147="snížená",J147,0)</f>
        <v>0</v>
      </c>
      <c r="BG147" s="219">
        <f>IF(N147="zákl. přenesená",J147,0)</f>
        <v>0</v>
      </c>
      <c r="BH147" s="219">
        <f>IF(N147="sníž. přenesená",J147,0)</f>
        <v>0</v>
      </c>
      <c r="BI147" s="219">
        <f>IF(N147="nulová",J147,0)</f>
        <v>0</v>
      </c>
      <c r="BJ147" s="19" t="s">
        <v>80</v>
      </c>
      <c r="BK147" s="219">
        <f>ROUND(I147*H147,2)</f>
        <v>0</v>
      </c>
      <c r="BL147" s="19" t="s">
        <v>156</v>
      </c>
      <c r="BM147" s="218" t="s">
        <v>583</v>
      </c>
    </row>
    <row r="148" spans="1:63" s="12" customFormat="1" ht="25.9" customHeight="1">
      <c r="A148" s="12"/>
      <c r="B148" s="191"/>
      <c r="C148" s="192"/>
      <c r="D148" s="193" t="s">
        <v>71</v>
      </c>
      <c r="E148" s="194" t="s">
        <v>920</v>
      </c>
      <c r="F148" s="194" t="s">
        <v>1140</v>
      </c>
      <c r="G148" s="192"/>
      <c r="H148" s="192"/>
      <c r="I148" s="195"/>
      <c r="J148" s="196">
        <f>BK148</f>
        <v>0</v>
      </c>
      <c r="K148" s="192"/>
      <c r="L148" s="197"/>
      <c r="M148" s="198"/>
      <c r="N148" s="199"/>
      <c r="O148" s="199"/>
      <c r="P148" s="200">
        <f>SUM(P149:P172)</f>
        <v>0</v>
      </c>
      <c r="Q148" s="199"/>
      <c r="R148" s="200">
        <f>SUM(R149:R172)</f>
        <v>0</v>
      </c>
      <c r="S148" s="199"/>
      <c r="T148" s="201">
        <f>SUM(T149:T172)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02" t="s">
        <v>80</v>
      </c>
      <c r="AT148" s="203" t="s">
        <v>71</v>
      </c>
      <c r="AU148" s="203" t="s">
        <v>72</v>
      </c>
      <c r="AY148" s="202" t="s">
        <v>149</v>
      </c>
      <c r="BK148" s="204">
        <f>SUM(BK149:BK172)</f>
        <v>0</v>
      </c>
    </row>
    <row r="149" spans="1:65" s="2" customFormat="1" ht="16.5" customHeight="1">
      <c r="A149" s="40"/>
      <c r="B149" s="41"/>
      <c r="C149" s="207" t="s">
        <v>72</v>
      </c>
      <c r="D149" s="207" t="s">
        <v>152</v>
      </c>
      <c r="E149" s="208" t="s">
        <v>1141</v>
      </c>
      <c r="F149" s="209" t="s">
        <v>1142</v>
      </c>
      <c r="G149" s="210" t="s">
        <v>184</v>
      </c>
      <c r="H149" s="211">
        <v>30</v>
      </c>
      <c r="I149" s="212"/>
      <c r="J149" s="213">
        <f>ROUND(I149*H149,2)</f>
        <v>0</v>
      </c>
      <c r="K149" s="209" t="s">
        <v>19</v>
      </c>
      <c r="L149" s="46"/>
      <c r="M149" s="214" t="s">
        <v>19</v>
      </c>
      <c r="N149" s="215" t="s">
        <v>43</v>
      </c>
      <c r="O149" s="86"/>
      <c r="P149" s="216">
        <f>O149*H149</f>
        <v>0</v>
      </c>
      <c r="Q149" s="216">
        <v>0</v>
      </c>
      <c r="R149" s="216">
        <f>Q149*H149</f>
        <v>0</v>
      </c>
      <c r="S149" s="216">
        <v>0</v>
      </c>
      <c r="T149" s="217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8" t="s">
        <v>156</v>
      </c>
      <c r="AT149" s="218" t="s">
        <v>152</v>
      </c>
      <c r="AU149" s="218" t="s">
        <v>80</v>
      </c>
      <c r="AY149" s="19" t="s">
        <v>149</v>
      </c>
      <c r="BE149" s="219">
        <f>IF(N149="základní",J149,0)</f>
        <v>0</v>
      </c>
      <c r="BF149" s="219">
        <f>IF(N149="snížená",J149,0)</f>
        <v>0</v>
      </c>
      <c r="BG149" s="219">
        <f>IF(N149="zákl. přenesená",J149,0)</f>
        <v>0</v>
      </c>
      <c r="BH149" s="219">
        <f>IF(N149="sníž. přenesená",J149,0)</f>
        <v>0</v>
      </c>
      <c r="BI149" s="219">
        <f>IF(N149="nulová",J149,0)</f>
        <v>0</v>
      </c>
      <c r="BJ149" s="19" t="s">
        <v>80</v>
      </c>
      <c r="BK149" s="219">
        <f>ROUND(I149*H149,2)</f>
        <v>0</v>
      </c>
      <c r="BL149" s="19" t="s">
        <v>156</v>
      </c>
      <c r="BM149" s="218" t="s">
        <v>591</v>
      </c>
    </row>
    <row r="150" spans="1:65" s="2" customFormat="1" ht="16.5" customHeight="1">
      <c r="A150" s="40"/>
      <c r="B150" s="41"/>
      <c r="C150" s="207" t="s">
        <v>72</v>
      </c>
      <c r="D150" s="207" t="s">
        <v>152</v>
      </c>
      <c r="E150" s="208" t="s">
        <v>1143</v>
      </c>
      <c r="F150" s="209" t="s">
        <v>1144</v>
      </c>
      <c r="G150" s="210" t="s">
        <v>184</v>
      </c>
      <c r="H150" s="211">
        <v>360</v>
      </c>
      <c r="I150" s="212"/>
      <c r="J150" s="213">
        <f>ROUND(I150*H150,2)</f>
        <v>0</v>
      </c>
      <c r="K150" s="209" t="s">
        <v>19</v>
      </c>
      <c r="L150" s="46"/>
      <c r="M150" s="214" t="s">
        <v>19</v>
      </c>
      <c r="N150" s="215" t="s">
        <v>43</v>
      </c>
      <c r="O150" s="86"/>
      <c r="P150" s="216">
        <f>O150*H150</f>
        <v>0</v>
      </c>
      <c r="Q150" s="216">
        <v>0</v>
      </c>
      <c r="R150" s="216">
        <f>Q150*H150</f>
        <v>0</v>
      </c>
      <c r="S150" s="216">
        <v>0</v>
      </c>
      <c r="T150" s="217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8" t="s">
        <v>156</v>
      </c>
      <c r="AT150" s="218" t="s">
        <v>152</v>
      </c>
      <c r="AU150" s="218" t="s">
        <v>80</v>
      </c>
      <c r="AY150" s="19" t="s">
        <v>149</v>
      </c>
      <c r="BE150" s="219">
        <f>IF(N150="základní",J150,0)</f>
        <v>0</v>
      </c>
      <c r="BF150" s="219">
        <f>IF(N150="snížená",J150,0)</f>
        <v>0</v>
      </c>
      <c r="BG150" s="219">
        <f>IF(N150="zákl. přenesená",J150,0)</f>
        <v>0</v>
      </c>
      <c r="BH150" s="219">
        <f>IF(N150="sníž. přenesená",J150,0)</f>
        <v>0</v>
      </c>
      <c r="BI150" s="219">
        <f>IF(N150="nulová",J150,0)</f>
        <v>0</v>
      </c>
      <c r="BJ150" s="19" t="s">
        <v>80</v>
      </c>
      <c r="BK150" s="219">
        <f>ROUND(I150*H150,2)</f>
        <v>0</v>
      </c>
      <c r="BL150" s="19" t="s">
        <v>156</v>
      </c>
      <c r="BM150" s="218" t="s">
        <v>609</v>
      </c>
    </row>
    <row r="151" spans="1:65" s="2" customFormat="1" ht="16.5" customHeight="1">
      <c r="A151" s="40"/>
      <c r="B151" s="41"/>
      <c r="C151" s="207" t="s">
        <v>72</v>
      </c>
      <c r="D151" s="207" t="s">
        <v>152</v>
      </c>
      <c r="E151" s="208" t="s">
        <v>1145</v>
      </c>
      <c r="F151" s="209" t="s">
        <v>1146</v>
      </c>
      <c r="G151" s="210" t="s">
        <v>184</v>
      </c>
      <c r="H151" s="211">
        <v>450</v>
      </c>
      <c r="I151" s="212"/>
      <c r="J151" s="213">
        <f>ROUND(I151*H151,2)</f>
        <v>0</v>
      </c>
      <c r="K151" s="209" t="s">
        <v>19</v>
      </c>
      <c r="L151" s="46"/>
      <c r="M151" s="214" t="s">
        <v>19</v>
      </c>
      <c r="N151" s="215" t="s">
        <v>43</v>
      </c>
      <c r="O151" s="86"/>
      <c r="P151" s="216">
        <f>O151*H151</f>
        <v>0</v>
      </c>
      <c r="Q151" s="216">
        <v>0</v>
      </c>
      <c r="R151" s="216">
        <f>Q151*H151</f>
        <v>0</v>
      </c>
      <c r="S151" s="216">
        <v>0</v>
      </c>
      <c r="T151" s="217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18" t="s">
        <v>156</v>
      </c>
      <c r="AT151" s="218" t="s">
        <v>152</v>
      </c>
      <c r="AU151" s="218" t="s">
        <v>80</v>
      </c>
      <c r="AY151" s="19" t="s">
        <v>149</v>
      </c>
      <c r="BE151" s="219">
        <f>IF(N151="základní",J151,0)</f>
        <v>0</v>
      </c>
      <c r="BF151" s="219">
        <f>IF(N151="snížená",J151,0)</f>
        <v>0</v>
      </c>
      <c r="BG151" s="219">
        <f>IF(N151="zákl. přenesená",J151,0)</f>
        <v>0</v>
      </c>
      <c r="BH151" s="219">
        <f>IF(N151="sníž. přenesená",J151,0)</f>
        <v>0</v>
      </c>
      <c r="BI151" s="219">
        <f>IF(N151="nulová",J151,0)</f>
        <v>0</v>
      </c>
      <c r="BJ151" s="19" t="s">
        <v>80</v>
      </c>
      <c r="BK151" s="219">
        <f>ROUND(I151*H151,2)</f>
        <v>0</v>
      </c>
      <c r="BL151" s="19" t="s">
        <v>156</v>
      </c>
      <c r="BM151" s="218" t="s">
        <v>628</v>
      </c>
    </row>
    <row r="152" spans="1:65" s="2" customFormat="1" ht="16.5" customHeight="1">
      <c r="A152" s="40"/>
      <c r="B152" s="41"/>
      <c r="C152" s="207" t="s">
        <v>72</v>
      </c>
      <c r="D152" s="207" t="s">
        <v>152</v>
      </c>
      <c r="E152" s="208" t="s">
        <v>1147</v>
      </c>
      <c r="F152" s="209" t="s">
        <v>1148</v>
      </c>
      <c r="G152" s="210" t="s">
        <v>184</v>
      </c>
      <c r="H152" s="211">
        <v>900</v>
      </c>
      <c r="I152" s="212"/>
      <c r="J152" s="213">
        <f>ROUND(I152*H152,2)</f>
        <v>0</v>
      </c>
      <c r="K152" s="209" t="s">
        <v>19</v>
      </c>
      <c r="L152" s="46"/>
      <c r="M152" s="214" t="s">
        <v>19</v>
      </c>
      <c r="N152" s="215" t="s">
        <v>43</v>
      </c>
      <c r="O152" s="86"/>
      <c r="P152" s="216">
        <f>O152*H152</f>
        <v>0</v>
      </c>
      <c r="Q152" s="216">
        <v>0</v>
      </c>
      <c r="R152" s="216">
        <f>Q152*H152</f>
        <v>0</v>
      </c>
      <c r="S152" s="216">
        <v>0</v>
      </c>
      <c r="T152" s="217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8" t="s">
        <v>156</v>
      </c>
      <c r="AT152" s="218" t="s">
        <v>152</v>
      </c>
      <c r="AU152" s="218" t="s">
        <v>80</v>
      </c>
      <c r="AY152" s="19" t="s">
        <v>149</v>
      </c>
      <c r="BE152" s="219">
        <f>IF(N152="základní",J152,0)</f>
        <v>0</v>
      </c>
      <c r="BF152" s="219">
        <f>IF(N152="snížená",J152,0)</f>
        <v>0</v>
      </c>
      <c r="BG152" s="219">
        <f>IF(N152="zákl. přenesená",J152,0)</f>
        <v>0</v>
      </c>
      <c r="BH152" s="219">
        <f>IF(N152="sníž. přenesená",J152,0)</f>
        <v>0</v>
      </c>
      <c r="BI152" s="219">
        <f>IF(N152="nulová",J152,0)</f>
        <v>0</v>
      </c>
      <c r="BJ152" s="19" t="s">
        <v>80</v>
      </c>
      <c r="BK152" s="219">
        <f>ROUND(I152*H152,2)</f>
        <v>0</v>
      </c>
      <c r="BL152" s="19" t="s">
        <v>156</v>
      </c>
      <c r="BM152" s="218" t="s">
        <v>654</v>
      </c>
    </row>
    <row r="153" spans="1:65" s="2" customFormat="1" ht="16.5" customHeight="1">
      <c r="A153" s="40"/>
      <c r="B153" s="41"/>
      <c r="C153" s="207" t="s">
        <v>72</v>
      </c>
      <c r="D153" s="207" t="s">
        <v>152</v>
      </c>
      <c r="E153" s="208" t="s">
        <v>1149</v>
      </c>
      <c r="F153" s="209" t="s">
        <v>1150</v>
      </c>
      <c r="G153" s="210" t="s">
        <v>184</v>
      </c>
      <c r="H153" s="211">
        <v>75</v>
      </c>
      <c r="I153" s="212"/>
      <c r="J153" s="213">
        <f>ROUND(I153*H153,2)</f>
        <v>0</v>
      </c>
      <c r="K153" s="209" t="s">
        <v>19</v>
      </c>
      <c r="L153" s="46"/>
      <c r="M153" s="214" t="s">
        <v>19</v>
      </c>
      <c r="N153" s="215" t="s">
        <v>43</v>
      </c>
      <c r="O153" s="86"/>
      <c r="P153" s="216">
        <f>O153*H153</f>
        <v>0</v>
      </c>
      <c r="Q153" s="216">
        <v>0</v>
      </c>
      <c r="R153" s="216">
        <f>Q153*H153</f>
        <v>0</v>
      </c>
      <c r="S153" s="216">
        <v>0</v>
      </c>
      <c r="T153" s="217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8" t="s">
        <v>156</v>
      </c>
      <c r="AT153" s="218" t="s">
        <v>152</v>
      </c>
      <c r="AU153" s="218" t="s">
        <v>80</v>
      </c>
      <c r="AY153" s="19" t="s">
        <v>149</v>
      </c>
      <c r="BE153" s="219">
        <f>IF(N153="základní",J153,0)</f>
        <v>0</v>
      </c>
      <c r="BF153" s="219">
        <f>IF(N153="snížená",J153,0)</f>
        <v>0</v>
      </c>
      <c r="BG153" s="219">
        <f>IF(N153="zákl. přenesená",J153,0)</f>
        <v>0</v>
      </c>
      <c r="BH153" s="219">
        <f>IF(N153="sníž. přenesená",J153,0)</f>
        <v>0</v>
      </c>
      <c r="BI153" s="219">
        <f>IF(N153="nulová",J153,0)</f>
        <v>0</v>
      </c>
      <c r="BJ153" s="19" t="s">
        <v>80</v>
      </c>
      <c r="BK153" s="219">
        <f>ROUND(I153*H153,2)</f>
        <v>0</v>
      </c>
      <c r="BL153" s="19" t="s">
        <v>156</v>
      </c>
      <c r="BM153" s="218" t="s">
        <v>664</v>
      </c>
    </row>
    <row r="154" spans="1:65" s="2" customFormat="1" ht="16.5" customHeight="1">
      <c r="A154" s="40"/>
      <c r="B154" s="41"/>
      <c r="C154" s="207" t="s">
        <v>72</v>
      </c>
      <c r="D154" s="207" t="s">
        <v>152</v>
      </c>
      <c r="E154" s="208" t="s">
        <v>1151</v>
      </c>
      <c r="F154" s="209" t="s">
        <v>1152</v>
      </c>
      <c r="G154" s="210" t="s">
        <v>184</v>
      </c>
      <c r="H154" s="211">
        <v>150</v>
      </c>
      <c r="I154" s="212"/>
      <c r="J154" s="213">
        <f>ROUND(I154*H154,2)</f>
        <v>0</v>
      </c>
      <c r="K154" s="209" t="s">
        <v>19</v>
      </c>
      <c r="L154" s="46"/>
      <c r="M154" s="214" t="s">
        <v>19</v>
      </c>
      <c r="N154" s="215" t="s">
        <v>43</v>
      </c>
      <c r="O154" s="86"/>
      <c r="P154" s="216">
        <f>O154*H154</f>
        <v>0</v>
      </c>
      <c r="Q154" s="216">
        <v>0</v>
      </c>
      <c r="R154" s="216">
        <f>Q154*H154</f>
        <v>0</v>
      </c>
      <c r="S154" s="216">
        <v>0</v>
      </c>
      <c r="T154" s="217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8" t="s">
        <v>156</v>
      </c>
      <c r="AT154" s="218" t="s">
        <v>152</v>
      </c>
      <c r="AU154" s="218" t="s">
        <v>80</v>
      </c>
      <c r="AY154" s="19" t="s">
        <v>149</v>
      </c>
      <c r="BE154" s="219">
        <f>IF(N154="základní",J154,0)</f>
        <v>0</v>
      </c>
      <c r="BF154" s="219">
        <f>IF(N154="snížená",J154,0)</f>
        <v>0</v>
      </c>
      <c r="BG154" s="219">
        <f>IF(N154="zákl. přenesená",J154,0)</f>
        <v>0</v>
      </c>
      <c r="BH154" s="219">
        <f>IF(N154="sníž. přenesená",J154,0)</f>
        <v>0</v>
      </c>
      <c r="BI154" s="219">
        <f>IF(N154="nulová",J154,0)</f>
        <v>0</v>
      </c>
      <c r="BJ154" s="19" t="s">
        <v>80</v>
      </c>
      <c r="BK154" s="219">
        <f>ROUND(I154*H154,2)</f>
        <v>0</v>
      </c>
      <c r="BL154" s="19" t="s">
        <v>156</v>
      </c>
      <c r="BM154" s="218" t="s">
        <v>685</v>
      </c>
    </row>
    <row r="155" spans="1:65" s="2" customFormat="1" ht="16.5" customHeight="1">
      <c r="A155" s="40"/>
      <c r="B155" s="41"/>
      <c r="C155" s="207" t="s">
        <v>72</v>
      </c>
      <c r="D155" s="207" t="s">
        <v>152</v>
      </c>
      <c r="E155" s="208" t="s">
        <v>1153</v>
      </c>
      <c r="F155" s="209" t="s">
        <v>1154</v>
      </c>
      <c r="G155" s="210" t="s">
        <v>184</v>
      </c>
      <c r="H155" s="211">
        <v>30</v>
      </c>
      <c r="I155" s="212"/>
      <c r="J155" s="213">
        <f>ROUND(I155*H155,2)</f>
        <v>0</v>
      </c>
      <c r="K155" s="209" t="s">
        <v>19</v>
      </c>
      <c r="L155" s="46"/>
      <c r="M155" s="214" t="s">
        <v>19</v>
      </c>
      <c r="N155" s="215" t="s">
        <v>43</v>
      </c>
      <c r="O155" s="86"/>
      <c r="P155" s="216">
        <f>O155*H155</f>
        <v>0</v>
      </c>
      <c r="Q155" s="216">
        <v>0</v>
      </c>
      <c r="R155" s="216">
        <f>Q155*H155</f>
        <v>0</v>
      </c>
      <c r="S155" s="216">
        <v>0</v>
      </c>
      <c r="T155" s="217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18" t="s">
        <v>156</v>
      </c>
      <c r="AT155" s="218" t="s">
        <v>152</v>
      </c>
      <c r="AU155" s="218" t="s">
        <v>80</v>
      </c>
      <c r="AY155" s="19" t="s">
        <v>149</v>
      </c>
      <c r="BE155" s="219">
        <f>IF(N155="základní",J155,0)</f>
        <v>0</v>
      </c>
      <c r="BF155" s="219">
        <f>IF(N155="snížená",J155,0)</f>
        <v>0</v>
      </c>
      <c r="BG155" s="219">
        <f>IF(N155="zákl. přenesená",J155,0)</f>
        <v>0</v>
      </c>
      <c r="BH155" s="219">
        <f>IF(N155="sníž. přenesená",J155,0)</f>
        <v>0</v>
      </c>
      <c r="BI155" s="219">
        <f>IF(N155="nulová",J155,0)</f>
        <v>0</v>
      </c>
      <c r="BJ155" s="19" t="s">
        <v>80</v>
      </c>
      <c r="BK155" s="219">
        <f>ROUND(I155*H155,2)</f>
        <v>0</v>
      </c>
      <c r="BL155" s="19" t="s">
        <v>156</v>
      </c>
      <c r="BM155" s="218" t="s">
        <v>706</v>
      </c>
    </row>
    <row r="156" spans="1:65" s="2" customFormat="1" ht="16.5" customHeight="1">
      <c r="A156" s="40"/>
      <c r="B156" s="41"/>
      <c r="C156" s="207" t="s">
        <v>72</v>
      </c>
      <c r="D156" s="207" t="s">
        <v>152</v>
      </c>
      <c r="E156" s="208" t="s">
        <v>1155</v>
      </c>
      <c r="F156" s="209" t="s">
        <v>1156</v>
      </c>
      <c r="G156" s="210" t="s">
        <v>184</v>
      </c>
      <c r="H156" s="211">
        <v>60</v>
      </c>
      <c r="I156" s="212"/>
      <c r="J156" s="213">
        <f>ROUND(I156*H156,2)</f>
        <v>0</v>
      </c>
      <c r="K156" s="209" t="s">
        <v>19</v>
      </c>
      <c r="L156" s="46"/>
      <c r="M156" s="214" t="s">
        <v>19</v>
      </c>
      <c r="N156" s="215" t="s">
        <v>43</v>
      </c>
      <c r="O156" s="86"/>
      <c r="P156" s="216">
        <f>O156*H156</f>
        <v>0</v>
      </c>
      <c r="Q156" s="216">
        <v>0</v>
      </c>
      <c r="R156" s="216">
        <f>Q156*H156</f>
        <v>0</v>
      </c>
      <c r="S156" s="216">
        <v>0</v>
      </c>
      <c r="T156" s="217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8" t="s">
        <v>156</v>
      </c>
      <c r="AT156" s="218" t="s">
        <v>152</v>
      </c>
      <c r="AU156" s="218" t="s">
        <v>80</v>
      </c>
      <c r="AY156" s="19" t="s">
        <v>149</v>
      </c>
      <c r="BE156" s="219">
        <f>IF(N156="základní",J156,0)</f>
        <v>0</v>
      </c>
      <c r="BF156" s="219">
        <f>IF(N156="snížená",J156,0)</f>
        <v>0</v>
      </c>
      <c r="BG156" s="219">
        <f>IF(N156="zákl. přenesená",J156,0)</f>
        <v>0</v>
      </c>
      <c r="BH156" s="219">
        <f>IF(N156="sníž. přenesená",J156,0)</f>
        <v>0</v>
      </c>
      <c r="BI156" s="219">
        <f>IF(N156="nulová",J156,0)</f>
        <v>0</v>
      </c>
      <c r="BJ156" s="19" t="s">
        <v>80</v>
      </c>
      <c r="BK156" s="219">
        <f>ROUND(I156*H156,2)</f>
        <v>0</v>
      </c>
      <c r="BL156" s="19" t="s">
        <v>156</v>
      </c>
      <c r="BM156" s="218" t="s">
        <v>717</v>
      </c>
    </row>
    <row r="157" spans="1:65" s="2" customFormat="1" ht="16.5" customHeight="1">
      <c r="A157" s="40"/>
      <c r="B157" s="41"/>
      <c r="C157" s="207" t="s">
        <v>72</v>
      </c>
      <c r="D157" s="207" t="s">
        <v>152</v>
      </c>
      <c r="E157" s="208" t="s">
        <v>1157</v>
      </c>
      <c r="F157" s="209" t="s">
        <v>1158</v>
      </c>
      <c r="G157" s="210" t="s">
        <v>184</v>
      </c>
      <c r="H157" s="211">
        <v>100</v>
      </c>
      <c r="I157" s="212"/>
      <c r="J157" s="213">
        <f>ROUND(I157*H157,2)</f>
        <v>0</v>
      </c>
      <c r="K157" s="209" t="s">
        <v>19</v>
      </c>
      <c r="L157" s="46"/>
      <c r="M157" s="214" t="s">
        <v>19</v>
      </c>
      <c r="N157" s="215" t="s">
        <v>43</v>
      </c>
      <c r="O157" s="86"/>
      <c r="P157" s="216">
        <f>O157*H157</f>
        <v>0</v>
      </c>
      <c r="Q157" s="216">
        <v>0</v>
      </c>
      <c r="R157" s="216">
        <f>Q157*H157</f>
        <v>0</v>
      </c>
      <c r="S157" s="216">
        <v>0</v>
      </c>
      <c r="T157" s="217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18" t="s">
        <v>156</v>
      </c>
      <c r="AT157" s="218" t="s">
        <v>152</v>
      </c>
      <c r="AU157" s="218" t="s">
        <v>80</v>
      </c>
      <c r="AY157" s="19" t="s">
        <v>149</v>
      </c>
      <c r="BE157" s="219">
        <f>IF(N157="základní",J157,0)</f>
        <v>0</v>
      </c>
      <c r="BF157" s="219">
        <f>IF(N157="snížená",J157,0)</f>
        <v>0</v>
      </c>
      <c r="BG157" s="219">
        <f>IF(N157="zákl. přenesená",J157,0)</f>
        <v>0</v>
      </c>
      <c r="BH157" s="219">
        <f>IF(N157="sníž. přenesená",J157,0)</f>
        <v>0</v>
      </c>
      <c r="BI157" s="219">
        <f>IF(N157="nulová",J157,0)</f>
        <v>0</v>
      </c>
      <c r="BJ157" s="19" t="s">
        <v>80</v>
      </c>
      <c r="BK157" s="219">
        <f>ROUND(I157*H157,2)</f>
        <v>0</v>
      </c>
      <c r="BL157" s="19" t="s">
        <v>156</v>
      </c>
      <c r="BM157" s="218" t="s">
        <v>742</v>
      </c>
    </row>
    <row r="158" spans="1:65" s="2" customFormat="1" ht="16.5" customHeight="1">
      <c r="A158" s="40"/>
      <c r="B158" s="41"/>
      <c r="C158" s="207" t="s">
        <v>72</v>
      </c>
      <c r="D158" s="207" t="s">
        <v>152</v>
      </c>
      <c r="E158" s="208" t="s">
        <v>1159</v>
      </c>
      <c r="F158" s="209" t="s">
        <v>1160</v>
      </c>
      <c r="G158" s="210" t="s">
        <v>184</v>
      </c>
      <c r="H158" s="211">
        <v>25</v>
      </c>
      <c r="I158" s="212"/>
      <c r="J158" s="213">
        <f>ROUND(I158*H158,2)</f>
        <v>0</v>
      </c>
      <c r="K158" s="209" t="s">
        <v>19</v>
      </c>
      <c r="L158" s="46"/>
      <c r="M158" s="214" t="s">
        <v>19</v>
      </c>
      <c r="N158" s="215" t="s">
        <v>43</v>
      </c>
      <c r="O158" s="86"/>
      <c r="P158" s="216">
        <f>O158*H158</f>
        <v>0</v>
      </c>
      <c r="Q158" s="216">
        <v>0</v>
      </c>
      <c r="R158" s="216">
        <f>Q158*H158</f>
        <v>0</v>
      </c>
      <c r="S158" s="216">
        <v>0</v>
      </c>
      <c r="T158" s="217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18" t="s">
        <v>156</v>
      </c>
      <c r="AT158" s="218" t="s">
        <v>152</v>
      </c>
      <c r="AU158" s="218" t="s">
        <v>80</v>
      </c>
      <c r="AY158" s="19" t="s">
        <v>149</v>
      </c>
      <c r="BE158" s="219">
        <f>IF(N158="základní",J158,0)</f>
        <v>0</v>
      </c>
      <c r="BF158" s="219">
        <f>IF(N158="snížená",J158,0)</f>
        <v>0</v>
      </c>
      <c r="BG158" s="219">
        <f>IF(N158="zákl. přenesená",J158,0)</f>
        <v>0</v>
      </c>
      <c r="BH158" s="219">
        <f>IF(N158="sníž. přenesená",J158,0)</f>
        <v>0</v>
      </c>
      <c r="BI158" s="219">
        <f>IF(N158="nulová",J158,0)</f>
        <v>0</v>
      </c>
      <c r="BJ158" s="19" t="s">
        <v>80</v>
      </c>
      <c r="BK158" s="219">
        <f>ROUND(I158*H158,2)</f>
        <v>0</v>
      </c>
      <c r="BL158" s="19" t="s">
        <v>156</v>
      </c>
      <c r="BM158" s="218" t="s">
        <v>759</v>
      </c>
    </row>
    <row r="159" spans="1:65" s="2" customFormat="1" ht="16.5" customHeight="1">
      <c r="A159" s="40"/>
      <c r="B159" s="41"/>
      <c r="C159" s="207" t="s">
        <v>72</v>
      </c>
      <c r="D159" s="207" t="s">
        <v>152</v>
      </c>
      <c r="E159" s="208" t="s">
        <v>1161</v>
      </c>
      <c r="F159" s="209" t="s">
        <v>1162</v>
      </c>
      <c r="G159" s="210" t="s">
        <v>184</v>
      </c>
      <c r="H159" s="211">
        <v>15</v>
      </c>
      <c r="I159" s="212"/>
      <c r="J159" s="213">
        <f>ROUND(I159*H159,2)</f>
        <v>0</v>
      </c>
      <c r="K159" s="209" t="s">
        <v>19</v>
      </c>
      <c r="L159" s="46"/>
      <c r="M159" s="214" t="s">
        <v>19</v>
      </c>
      <c r="N159" s="215" t="s">
        <v>43</v>
      </c>
      <c r="O159" s="86"/>
      <c r="P159" s="216">
        <f>O159*H159</f>
        <v>0</v>
      </c>
      <c r="Q159" s="216">
        <v>0</v>
      </c>
      <c r="R159" s="216">
        <f>Q159*H159</f>
        <v>0</v>
      </c>
      <c r="S159" s="216">
        <v>0</v>
      </c>
      <c r="T159" s="217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18" t="s">
        <v>156</v>
      </c>
      <c r="AT159" s="218" t="s">
        <v>152</v>
      </c>
      <c r="AU159" s="218" t="s">
        <v>80</v>
      </c>
      <c r="AY159" s="19" t="s">
        <v>149</v>
      </c>
      <c r="BE159" s="219">
        <f>IF(N159="základní",J159,0)</f>
        <v>0</v>
      </c>
      <c r="BF159" s="219">
        <f>IF(N159="snížená",J159,0)</f>
        <v>0</v>
      </c>
      <c r="BG159" s="219">
        <f>IF(N159="zákl. přenesená",J159,0)</f>
        <v>0</v>
      </c>
      <c r="BH159" s="219">
        <f>IF(N159="sníž. přenesená",J159,0)</f>
        <v>0</v>
      </c>
      <c r="BI159" s="219">
        <f>IF(N159="nulová",J159,0)</f>
        <v>0</v>
      </c>
      <c r="BJ159" s="19" t="s">
        <v>80</v>
      </c>
      <c r="BK159" s="219">
        <f>ROUND(I159*H159,2)</f>
        <v>0</v>
      </c>
      <c r="BL159" s="19" t="s">
        <v>156</v>
      </c>
      <c r="BM159" s="218" t="s">
        <v>770</v>
      </c>
    </row>
    <row r="160" spans="1:65" s="2" customFormat="1" ht="16.5" customHeight="1">
      <c r="A160" s="40"/>
      <c r="B160" s="41"/>
      <c r="C160" s="207" t="s">
        <v>72</v>
      </c>
      <c r="D160" s="207" t="s">
        <v>152</v>
      </c>
      <c r="E160" s="208" t="s">
        <v>1163</v>
      </c>
      <c r="F160" s="209" t="s">
        <v>1164</v>
      </c>
      <c r="G160" s="210" t="s">
        <v>184</v>
      </c>
      <c r="H160" s="211">
        <v>15</v>
      </c>
      <c r="I160" s="212"/>
      <c r="J160" s="213">
        <f>ROUND(I160*H160,2)</f>
        <v>0</v>
      </c>
      <c r="K160" s="209" t="s">
        <v>19</v>
      </c>
      <c r="L160" s="46"/>
      <c r="M160" s="214" t="s">
        <v>19</v>
      </c>
      <c r="N160" s="215" t="s">
        <v>43</v>
      </c>
      <c r="O160" s="86"/>
      <c r="P160" s="216">
        <f>O160*H160</f>
        <v>0</v>
      </c>
      <c r="Q160" s="216">
        <v>0</v>
      </c>
      <c r="R160" s="216">
        <f>Q160*H160</f>
        <v>0</v>
      </c>
      <c r="S160" s="216">
        <v>0</v>
      </c>
      <c r="T160" s="217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8" t="s">
        <v>156</v>
      </c>
      <c r="AT160" s="218" t="s">
        <v>152</v>
      </c>
      <c r="AU160" s="218" t="s">
        <v>80</v>
      </c>
      <c r="AY160" s="19" t="s">
        <v>149</v>
      </c>
      <c r="BE160" s="219">
        <f>IF(N160="základní",J160,0)</f>
        <v>0</v>
      </c>
      <c r="BF160" s="219">
        <f>IF(N160="snížená",J160,0)</f>
        <v>0</v>
      </c>
      <c r="BG160" s="219">
        <f>IF(N160="zákl. přenesená",J160,0)</f>
        <v>0</v>
      </c>
      <c r="BH160" s="219">
        <f>IF(N160="sníž. přenesená",J160,0)</f>
        <v>0</v>
      </c>
      <c r="BI160" s="219">
        <f>IF(N160="nulová",J160,0)</f>
        <v>0</v>
      </c>
      <c r="BJ160" s="19" t="s">
        <v>80</v>
      </c>
      <c r="BK160" s="219">
        <f>ROUND(I160*H160,2)</f>
        <v>0</v>
      </c>
      <c r="BL160" s="19" t="s">
        <v>156</v>
      </c>
      <c r="BM160" s="218" t="s">
        <v>782</v>
      </c>
    </row>
    <row r="161" spans="1:65" s="2" customFormat="1" ht="16.5" customHeight="1">
      <c r="A161" s="40"/>
      <c r="B161" s="41"/>
      <c r="C161" s="207" t="s">
        <v>72</v>
      </c>
      <c r="D161" s="207" t="s">
        <v>152</v>
      </c>
      <c r="E161" s="208" t="s">
        <v>1165</v>
      </c>
      <c r="F161" s="209" t="s">
        <v>1166</v>
      </c>
      <c r="G161" s="210" t="s">
        <v>184</v>
      </c>
      <c r="H161" s="211">
        <v>10</v>
      </c>
      <c r="I161" s="212"/>
      <c r="J161" s="213">
        <f>ROUND(I161*H161,2)</f>
        <v>0</v>
      </c>
      <c r="K161" s="209" t="s">
        <v>19</v>
      </c>
      <c r="L161" s="46"/>
      <c r="M161" s="214" t="s">
        <v>19</v>
      </c>
      <c r="N161" s="215" t="s">
        <v>43</v>
      </c>
      <c r="O161" s="86"/>
      <c r="P161" s="216">
        <f>O161*H161</f>
        <v>0</v>
      </c>
      <c r="Q161" s="216">
        <v>0</v>
      </c>
      <c r="R161" s="216">
        <f>Q161*H161</f>
        <v>0</v>
      </c>
      <c r="S161" s="216">
        <v>0</v>
      </c>
      <c r="T161" s="217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18" t="s">
        <v>156</v>
      </c>
      <c r="AT161" s="218" t="s">
        <v>152</v>
      </c>
      <c r="AU161" s="218" t="s">
        <v>80</v>
      </c>
      <c r="AY161" s="19" t="s">
        <v>149</v>
      </c>
      <c r="BE161" s="219">
        <f>IF(N161="základní",J161,0)</f>
        <v>0</v>
      </c>
      <c r="BF161" s="219">
        <f>IF(N161="snížená",J161,0)</f>
        <v>0</v>
      </c>
      <c r="BG161" s="219">
        <f>IF(N161="zákl. přenesená",J161,0)</f>
        <v>0</v>
      </c>
      <c r="BH161" s="219">
        <f>IF(N161="sníž. přenesená",J161,0)</f>
        <v>0</v>
      </c>
      <c r="BI161" s="219">
        <f>IF(N161="nulová",J161,0)</f>
        <v>0</v>
      </c>
      <c r="BJ161" s="19" t="s">
        <v>80</v>
      </c>
      <c r="BK161" s="219">
        <f>ROUND(I161*H161,2)</f>
        <v>0</v>
      </c>
      <c r="BL161" s="19" t="s">
        <v>156</v>
      </c>
      <c r="BM161" s="218" t="s">
        <v>796</v>
      </c>
    </row>
    <row r="162" spans="1:65" s="2" customFormat="1" ht="16.5" customHeight="1">
      <c r="A162" s="40"/>
      <c r="B162" s="41"/>
      <c r="C162" s="207" t="s">
        <v>72</v>
      </c>
      <c r="D162" s="207" t="s">
        <v>152</v>
      </c>
      <c r="E162" s="208" t="s">
        <v>1167</v>
      </c>
      <c r="F162" s="209" t="s">
        <v>1168</v>
      </c>
      <c r="G162" s="210" t="s">
        <v>184</v>
      </c>
      <c r="H162" s="211">
        <v>25</v>
      </c>
      <c r="I162" s="212"/>
      <c r="J162" s="213">
        <f>ROUND(I162*H162,2)</f>
        <v>0</v>
      </c>
      <c r="K162" s="209" t="s">
        <v>19</v>
      </c>
      <c r="L162" s="46"/>
      <c r="M162" s="214" t="s">
        <v>19</v>
      </c>
      <c r="N162" s="215" t="s">
        <v>43</v>
      </c>
      <c r="O162" s="86"/>
      <c r="P162" s="216">
        <f>O162*H162</f>
        <v>0</v>
      </c>
      <c r="Q162" s="216">
        <v>0</v>
      </c>
      <c r="R162" s="216">
        <f>Q162*H162</f>
        <v>0</v>
      </c>
      <c r="S162" s="216">
        <v>0</v>
      </c>
      <c r="T162" s="217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8" t="s">
        <v>156</v>
      </c>
      <c r="AT162" s="218" t="s">
        <v>152</v>
      </c>
      <c r="AU162" s="218" t="s">
        <v>80</v>
      </c>
      <c r="AY162" s="19" t="s">
        <v>149</v>
      </c>
      <c r="BE162" s="219">
        <f>IF(N162="základní",J162,0)</f>
        <v>0</v>
      </c>
      <c r="BF162" s="219">
        <f>IF(N162="snížená",J162,0)</f>
        <v>0</v>
      </c>
      <c r="BG162" s="219">
        <f>IF(N162="zákl. přenesená",J162,0)</f>
        <v>0</v>
      </c>
      <c r="BH162" s="219">
        <f>IF(N162="sníž. přenesená",J162,0)</f>
        <v>0</v>
      </c>
      <c r="BI162" s="219">
        <f>IF(N162="nulová",J162,0)</f>
        <v>0</v>
      </c>
      <c r="BJ162" s="19" t="s">
        <v>80</v>
      </c>
      <c r="BK162" s="219">
        <f>ROUND(I162*H162,2)</f>
        <v>0</v>
      </c>
      <c r="BL162" s="19" t="s">
        <v>156</v>
      </c>
      <c r="BM162" s="218" t="s">
        <v>806</v>
      </c>
    </row>
    <row r="163" spans="1:65" s="2" customFormat="1" ht="16.5" customHeight="1">
      <c r="A163" s="40"/>
      <c r="B163" s="41"/>
      <c r="C163" s="207" t="s">
        <v>72</v>
      </c>
      <c r="D163" s="207" t="s">
        <v>152</v>
      </c>
      <c r="E163" s="208" t="s">
        <v>1169</v>
      </c>
      <c r="F163" s="209" t="s">
        <v>1170</v>
      </c>
      <c r="G163" s="210" t="s">
        <v>184</v>
      </c>
      <c r="H163" s="211">
        <v>10</v>
      </c>
      <c r="I163" s="212"/>
      <c r="J163" s="213">
        <f>ROUND(I163*H163,2)</f>
        <v>0</v>
      </c>
      <c r="K163" s="209" t="s">
        <v>19</v>
      </c>
      <c r="L163" s="46"/>
      <c r="M163" s="214" t="s">
        <v>19</v>
      </c>
      <c r="N163" s="215" t="s">
        <v>43</v>
      </c>
      <c r="O163" s="86"/>
      <c r="P163" s="216">
        <f>O163*H163</f>
        <v>0</v>
      </c>
      <c r="Q163" s="216">
        <v>0</v>
      </c>
      <c r="R163" s="216">
        <f>Q163*H163</f>
        <v>0</v>
      </c>
      <c r="S163" s="216">
        <v>0</v>
      </c>
      <c r="T163" s="217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18" t="s">
        <v>156</v>
      </c>
      <c r="AT163" s="218" t="s">
        <v>152</v>
      </c>
      <c r="AU163" s="218" t="s">
        <v>80</v>
      </c>
      <c r="AY163" s="19" t="s">
        <v>149</v>
      </c>
      <c r="BE163" s="219">
        <f>IF(N163="základní",J163,0)</f>
        <v>0</v>
      </c>
      <c r="BF163" s="219">
        <f>IF(N163="snížená",J163,0)</f>
        <v>0</v>
      </c>
      <c r="BG163" s="219">
        <f>IF(N163="zákl. přenesená",J163,0)</f>
        <v>0</v>
      </c>
      <c r="BH163" s="219">
        <f>IF(N163="sníž. přenesená",J163,0)</f>
        <v>0</v>
      </c>
      <c r="BI163" s="219">
        <f>IF(N163="nulová",J163,0)</f>
        <v>0</v>
      </c>
      <c r="BJ163" s="19" t="s">
        <v>80</v>
      </c>
      <c r="BK163" s="219">
        <f>ROUND(I163*H163,2)</f>
        <v>0</v>
      </c>
      <c r="BL163" s="19" t="s">
        <v>156</v>
      </c>
      <c r="BM163" s="218" t="s">
        <v>816</v>
      </c>
    </row>
    <row r="164" spans="1:65" s="2" customFormat="1" ht="16.5" customHeight="1">
      <c r="A164" s="40"/>
      <c r="B164" s="41"/>
      <c r="C164" s="207" t="s">
        <v>72</v>
      </c>
      <c r="D164" s="207" t="s">
        <v>152</v>
      </c>
      <c r="E164" s="208" t="s">
        <v>1171</v>
      </c>
      <c r="F164" s="209" t="s">
        <v>1172</v>
      </c>
      <c r="G164" s="210" t="s">
        <v>184</v>
      </c>
      <c r="H164" s="211">
        <v>20</v>
      </c>
      <c r="I164" s="212"/>
      <c r="J164" s="213">
        <f>ROUND(I164*H164,2)</f>
        <v>0</v>
      </c>
      <c r="K164" s="209" t="s">
        <v>19</v>
      </c>
      <c r="L164" s="46"/>
      <c r="M164" s="214" t="s">
        <v>19</v>
      </c>
      <c r="N164" s="215" t="s">
        <v>43</v>
      </c>
      <c r="O164" s="86"/>
      <c r="P164" s="216">
        <f>O164*H164</f>
        <v>0</v>
      </c>
      <c r="Q164" s="216">
        <v>0</v>
      </c>
      <c r="R164" s="216">
        <f>Q164*H164</f>
        <v>0</v>
      </c>
      <c r="S164" s="216">
        <v>0</v>
      </c>
      <c r="T164" s="217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18" t="s">
        <v>156</v>
      </c>
      <c r="AT164" s="218" t="s">
        <v>152</v>
      </c>
      <c r="AU164" s="218" t="s">
        <v>80</v>
      </c>
      <c r="AY164" s="19" t="s">
        <v>149</v>
      </c>
      <c r="BE164" s="219">
        <f>IF(N164="základní",J164,0)</f>
        <v>0</v>
      </c>
      <c r="BF164" s="219">
        <f>IF(N164="snížená",J164,0)</f>
        <v>0</v>
      </c>
      <c r="BG164" s="219">
        <f>IF(N164="zákl. přenesená",J164,0)</f>
        <v>0</v>
      </c>
      <c r="BH164" s="219">
        <f>IF(N164="sníž. přenesená",J164,0)</f>
        <v>0</v>
      </c>
      <c r="BI164" s="219">
        <f>IF(N164="nulová",J164,0)</f>
        <v>0</v>
      </c>
      <c r="BJ164" s="19" t="s">
        <v>80</v>
      </c>
      <c r="BK164" s="219">
        <f>ROUND(I164*H164,2)</f>
        <v>0</v>
      </c>
      <c r="BL164" s="19" t="s">
        <v>156</v>
      </c>
      <c r="BM164" s="218" t="s">
        <v>831</v>
      </c>
    </row>
    <row r="165" spans="1:65" s="2" customFormat="1" ht="16.5" customHeight="1">
      <c r="A165" s="40"/>
      <c r="B165" s="41"/>
      <c r="C165" s="207" t="s">
        <v>72</v>
      </c>
      <c r="D165" s="207" t="s">
        <v>152</v>
      </c>
      <c r="E165" s="208" t="s">
        <v>1173</v>
      </c>
      <c r="F165" s="209" t="s">
        <v>1174</v>
      </c>
      <c r="G165" s="210" t="s">
        <v>184</v>
      </c>
      <c r="H165" s="211">
        <v>10</v>
      </c>
      <c r="I165" s="212"/>
      <c r="J165" s="213">
        <f>ROUND(I165*H165,2)</f>
        <v>0</v>
      </c>
      <c r="K165" s="209" t="s">
        <v>19</v>
      </c>
      <c r="L165" s="46"/>
      <c r="M165" s="214" t="s">
        <v>19</v>
      </c>
      <c r="N165" s="215" t="s">
        <v>43</v>
      </c>
      <c r="O165" s="86"/>
      <c r="P165" s="216">
        <f>O165*H165</f>
        <v>0</v>
      </c>
      <c r="Q165" s="216">
        <v>0</v>
      </c>
      <c r="R165" s="216">
        <f>Q165*H165</f>
        <v>0</v>
      </c>
      <c r="S165" s="216">
        <v>0</v>
      </c>
      <c r="T165" s="217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8" t="s">
        <v>156</v>
      </c>
      <c r="AT165" s="218" t="s">
        <v>152</v>
      </c>
      <c r="AU165" s="218" t="s">
        <v>80</v>
      </c>
      <c r="AY165" s="19" t="s">
        <v>149</v>
      </c>
      <c r="BE165" s="219">
        <f>IF(N165="základní",J165,0)</f>
        <v>0</v>
      </c>
      <c r="BF165" s="219">
        <f>IF(N165="snížená",J165,0)</f>
        <v>0</v>
      </c>
      <c r="BG165" s="219">
        <f>IF(N165="zákl. přenesená",J165,0)</f>
        <v>0</v>
      </c>
      <c r="BH165" s="219">
        <f>IF(N165="sníž. přenesená",J165,0)</f>
        <v>0</v>
      </c>
      <c r="BI165" s="219">
        <f>IF(N165="nulová",J165,0)</f>
        <v>0</v>
      </c>
      <c r="BJ165" s="19" t="s">
        <v>80</v>
      </c>
      <c r="BK165" s="219">
        <f>ROUND(I165*H165,2)</f>
        <v>0</v>
      </c>
      <c r="BL165" s="19" t="s">
        <v>156</v>
      </c>
      <c r="BM165" s="218" t="s">
        <v>842</v>
      </c>
    </row>
    <row r="166" spans="1:65" s="2" customFormat="1" ht="16.5" customHeight="1">
      <c r="A166" s="40"/>
      <c r="B166" s="41"/>
      <c r="C166" s="207" t="s">
        <v>72</v>
      </c>
      <c r="D166" s="207" t="s">
        <v>152</v>
      </c>
      <c r="E166" s="208" t="s">
        <v>1175</v>
      </c>
      <c r="F166" s="209" t="s">
        <v>1176</v>
      </c>
      <c r="G166" s="210" t="s">
        <v>184</v>
      </c>
      <c r="H166" s="211">
        <v>10</v>
      </c>
      <c r="I166" s="212"/>
      <c r="J166" s="213">
        <f>ROUND(I166*H166,2)</f>
        <v>0</v>
      </c>
      <c r="K166" s="209" t="s">
        <v>19</v>
      </c>
      <c r="L166" s="46"/>
      <c r="M166" s="214" t="s">
        <v>19</v>
      </c>
      <c r="N166" s="215" t="s">
        <v>43</v>
      </c>
      <c r="O166" s="86"/>
      <c r="P166" s="216">
        <f>O166*H166</f>
        <v>0</v>
      </c>
      <c r="Q166" s="216">
        <v>0</v>
      </c>
      <c r="R166" s="216">
        <f>Q166*H166</f>
        <v>0</v>
      </c>
      <c r="S166" s="216">
        <v>0</v>
      </c>
      <c r="T166" s="217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8" t="s">
        <v>156</v>
      </c>
      <c r="AT166" s="218" t="s">
        <v>152</v>
      </c>
      <c r="AU166" s="218" t="s">
        <v>80</v>
      </c>
      <c r="AY166" s="19" t="s">
        <v>149</v>
      </c>
      <c r="BE166" s="219">
        <f>IF(N166="základní",J166,0)</f>
        <v>0</v>
      </c>
      <c r="BF166" s="219">
        <f>IF(N166="snížená",J166,0)</f>
        <v>0</v>
      </c>
      <c r="BG166" s="219">
        <f>IF(N166="zákl. přenesená",J166,0)</f>
        <v>0</v>
      </c>
      <c r="BH166" s="219">
        <f>IF(N166="sníž. přenesená",J166,0)</f>
        <v>0</v>
      </c>
      <c r="BI166" s="219">
        <f>IF(N166="nulová",J166,0)</f>
        <v>0</v>
      </c>
      <c r="BJ166" s="19" t="s">
        <v>80</v>
      </c>
      <c r="BK166" s="219">
        <f>ROUND(I166*H166,2)</f>
        <v>0</v>
      </c>
      <c r="BL166" s="19" t="s">
        <v>156</v>
      </c>
      <c r="BM166" s="218" t="s">
        <v>991</v>
      </c>
    </row>
    <row r="167" spans="1:65" s="2" customFormat="1" ht="16.5" customHeight="1">
      <c r="A167" s="40"/>
      <c r="B167" s="41"/>
      <c r="C167" s="207" t="s">
        <v>72</v>
      </c>
      <c r="D167" s="207" t="s">
        <v>152</v>
      </c>
      <c r="E167" s="208" t="s">
        <v>1177</v>
      </c>
      <c r="F167" s="209" t="s">
        <v>1178</v>
      </c>
      <c r="G167" s="210" t="s">
        <v>184</v>
      </c>
      <c r="H167" s="211">
        <v>500</v>
      </c>
      <c r="I167" s="212"/>
      <c r="J167" s="213">
        <f>ROUND(I167*H167,2)</f>
        <v>0</v>
      </c>
      <c r="K167" s="209" t="s">
        <v>19</v>
      </c>
      <c r="L167" s="46"/>
      <c r="M167" s="214" t="s">
        <v>19</v>
      </c>
      <c r="N167" s="215" t="s">
        <v>43</v>
      </c>
      <c r="O167" s="86"/>
      <c r="P167" s="216">
        <f>O167*H167</f>
        <v>0</v>
      </c>
      <c r="Q167" s="216">
        <v>0</v>
      </c>
      <c r="R167" s="216">
        <f>Q167*H167</f>
        <v>0</v>
      </c>
      <c r="S167" s="216">
        <v>0</v>
      </c>
      <c r="T167" s="217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18" t="s">
        <v>156</v>
      </c>
      <c r="AT167" s="218" t="s">
        <v>152</v>
      </c>
      <c r="AU167" s="218" t="s">
        <v>80</v>
      </c>
      <c r="AY167" s="19" t="s">
        <v>149</v>
      </c>
      <c r="BE167" s="219">
        <f>IF(N167="základní",J167,0)</f>
        <v>0</v>
      </c>
      <c r="BF167" s="219">
        <f>IF(N167="snížená",J167,0)</f>
        <v>0</v>
      </c>
      <c r="BG167" s="219">
        <f>IF(N167="zákl. přenesená",J167,0)</f>
        <v>0</v>
      </c>
      <c r="BH167" s="219">
        <f>IF(N167="sníž. přenesená",J167,0)</f>
        <v>0</v>
      </c>
      <c r="BI167" s="219">
        <f>IF(N167="nulová",J167,0)</f>
        <v>0</v>
      </c>
      <c r="BJ167" s="19" t="s">
        <v>80</v>
      </c>
      <c r="BK167" s="219">
        <f>ROUND(I167*H167,2)</f>
        <v>0</v>
      </c>
      <c r="BL167" s="19" t="s">
        <v>156</v>
      </c>
      <c r="BM167" s="218" t="s">
        <v>996</v>
      </c>
    </row>
    <row r="168" spans="1:65" s="2" customFormat="1" ht="16.5" customHeight="1">
      <c r="A168" s="40"/>
      <c r="B168" s="41"/>
      <c r="C168" s="207" t="s">
        <v>72</v>
      </c>
      <c r="D168" s="207" t="s">
        <v>152</v>
      </c>
      <c r="E168" s="208" t="s">
        <v>1179</v>
      </c>
      <c r="F168" s="209" t="s">
        <v>1180</v>
      </c>
      <c r="G168" s="210" t="s">
        <v>184</v>
      </c>
      <c r="H168" s="211">
        <v>50</v>
      </c>
      <c r="I168" s="212"/>
      <c r="J168" s="213">
        <f>ROUND(I168*H168,2)</f>
        <v>0</v>
      </c>
      <c r="K168" s="209" t="s">
        <v>19</v>
      </c>
      <c r="L168" s="46"/>
      <c r="M168" s="214" t="s">
        <v>19</v>
      </c>
      <c r="N168" s="215" t="s">
        <v>43</v>
      </c>
      <c r="O168" s="86"/>
      <c r="P168" s="216">
        <f>O168*H168</f>
        <v>0</v>
      </c>
      <c r="Q168" s="216">
        <v>0</v>
      </c>
      <c r="R168" s="216">
        <f>Q168*H168</f>
        <v>0</v>
      </c>
      <c r="S168" s="216">
        <v>0</v>
      </c>
      <c r="T168" s="217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18" t="s">
        <v>156</v>
      </c>
      <c r="AT168" s="218" t="s">
        <v>152</v>
      </c>
      <c r="AU168" s="218" t="s">
        <v>80</v>
      </c>
      <c r="AY168" s="19" t="s">
        <v>149</v>
      </c>
      <c r="BE168" s="219">
        <f>IF(N168="základní",J168,0)</f>
        <v>0</v>
      </c>
      <c r="BF168" s="219">
        <f>IF(N168="snížená",J168,0)</f>
        <v>0</v>
      </c>
      <c r="BG168" s="219">
        <f>IF(N168="zákl. přenesená",J168,0)</f>
        <v>0</v>
      </c>
      <c r="BH168" s="219">
        <f>IF(N168="sníž. přenesená",J168,0)</f>
        <v>0</v>
      </c>
      <c r="BI168" s="219">
        <f>IF(N168="nulová",J168,0)</f>
        <v>0</v>
      </c>
      <c r="BJ168" s="19" t="s">
        <v>80</v>
      </c>
      <c r="BK168" s="219">
        <f>ROUND(I168*H168,2)</f>
        <v>0</v>
      </c>
      <c r="BL168" s="19" t="s">
        <v>156</v>
      </c>
      <c r="BM168" s="218" t="s">
        <v>1000</v>
      </c>
    </row>
    <row r="169" spans="1:65" s="2" customFormat="1" ht="16.5" customHeight="1">
      <c r="A169" s="40"/>
      <c r="B169" s="41"/>
      <c r="C169" s="207" t="s">
        <v>72</v>
      </c>
      <c r="D169" s="207" t="s">
        <v>152</v>
      </c>
      <c r="E169" s="208" t="s">
        <v>1181</v>
      </c>
      <c r="F169" s="209" t="s">
        <v>1182</v>
      </c>
      <c r="G169" s="210" t="s">
        <v>184</v>
      </c>
      <c r="H169" s="211">
        <v>20</v>
      </c>
      <c r="I169" s="212"/>
      <c r="J169" s="213">
        <f>ROUND(I169*H169,2)</f>
        <v>0</v>
      </c>
      <c r="K169" s="209" t="s">
        <v>19</v>
      </c>
      <c r="L169" s="46"/>
      <c r="M169" s="214" t="s">
        <v>19</v>
      </c>
      <c r="N169" s="215" t="s">
        <v>43</v>
      </c>
      <c r="O169" s="86"/>
      <c r="P169" s="216">
        <f>O169*H169</f>
        <v>0</v>
      </c>
      <c r="Q169" s="216">
        <v>0</v>
      </c>
      <c r="R169" s="216">
        <f>Q169*H169</f>
        <v>0</v>
      </c>
      <c r="S169" s="216">
        <v>0</v>
      </c>
      <c r="T169" s="217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18" t="s">
        <v>156</v>
      </c>
      <c r="AT169" s="218" t="s">
        <v>152</v>
      </c>
      <c r="AU169" s="218" t="s">
        <v>80</v>
      </c>
      <c r="AY169" s="19" t="s">
        <v>149</v>
      </c>
      <c r="BE169" s="219">
        <f>IF(N169="základní",J169,0)</f>
        <v>0</v>
      </c>
      <c r="BF169" s="219">
        <f>IF(N169="snížená",J169,0)</f>
        <v>0</v>
      </c>
      <c r="BG169" s="219">
        <f>IF(N169="zákl. přenesená",J169,0)</f>
        <v>0</v>
      </c>
      <c r="BH169" s="219">
        <f>IF(N169="sníž. přenesená",J169,0)</f>
        <v>0</v>
      </c>
      <c r="BI169" s="219">
        <f>IF(N169="nulová",J169,0)</f>
        <v>0</v>
      </c>
      <c r="BJ169" s="19" t="s">
        <v>80</v>
      </c>
      <c r="BK169" s="219">
        <f>ROUND(I169*H169,2)</f>
        <v>0</v>
      </c>
      <c r="BL169" s="19" t="s">
        <v>156</v>
      </c>
      <c r="BM169" s="218" t="s">
        <v>1005</v>
      </c>
    </row>
    <row r="170" spans="1:65" s="2" customFormat="1" ht="16.5" customHeight="1">
      <c r="A170" s="40"/>
      <c r="B170" s="41"/>
      <c r="C170" s="207" t="s">
        <v>72</v>
      </c>
      <c r="D170" s="207" t="s">
        <v>152</v>
      </c>
      <c r="E170" s="208" t="s">
        <v>1183</v>
      </c>
      <c r="F170" s="209" t="s">
        <v>1184</v>
      </c>
      <c r="G170" s="210" t="s">
        <v>184</v>
      </c>
      <c r="H170" s="211">
        <v>15</v>
      </c>
      <c r="I170" s="212"/>
      <c r="J170" s="213">
        <f>ROUND(I170*H170,2)</f>
        <v>0</v>
      </c>
      <c r="K170" s="209" t="s">
        <v>19</v>
      </c>
      <c r="L170" s="46"/>
      <c r="M170" s="214" t="s">
        <v>19</v>
      </c>
      <c r="N170" s="215" t="s">
        <v>43</v>
      </c>
      <c r="O170" s="86"/>
      <c r="P170" s="216">
        <f>O170*H170</f>
        <v>0</v>
      </c>
      <c r="Q170" s="216">
        <v>0</v>
      </c>
      <c r="R170" s="216">
        <f>Q170*H170</f>
        <v>0</v>
      </c>
      <c r="S170" s="216">
        <v>0</v>
      </c>
      <c r="T170" s="217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8" t="s">
        <v>156</v>
      </c>
      <c r="AT170" s="218" t="s">
        <v>152</v>
      </c>
      <c r="AU170" s="218" t="s">
        <v>80</v>
      </c>
      <c r="AY170" s="19" t="s">
        <v>149</v>
      </c>
      <c r="BE170" s="219">
        <f>IF(N170="základní",J170,0)</f>
        <v>0</v>
      </c>
      <c r="BF170" s="219">
        <f>IF(N170="snížená",J170,0)</f>
        <v>0</v>
      </c>
      <c r="BG170" s="219">
        <f>IF(N170="zákl. přenesená",J170,0)</f>
        <v>0</v>
      </c>
      <c r="BH170" s="219">
        <f>IF(N170="sníž. přenesená",J170,0)</f>
        <v>0</v>
      </c>
      <c r="BI170" s="219">
        <f>IF(N170="nulová",J170,0)</f>
        <v>0</v>
      </c>
      <c r="BJ170" s="19" t="s">
        <v>80</v>
      </c>
      <c r="BK170" s="219">
        <f>ROUND(I170*H170,2)</f>
        <v>0</v>
      </c>
      <c r="BL170" s="19" t="s">
        <v>156</v>
      </c>
      <c r="BM170" s="218" t="s">
        <v>1009</v>
      </c>
    </row>
    <row r="171" spans="1:65" s="2" customFormat="1" ht="16.5" customHeight="1">
      <c r="A171" s="40"/>
      <c r="B171" s="41"/>
      <c r="C171" s="207" t="s">
        <v>72</v>
      </c>
      <c r="D171" s="207" t="s">
        <v>152</v>
      </c>
      <c r="E171" s="208" t="s">
        <v>1185</v>
      </c>
      <c r="F171" s="209" t="s">
        <v>1186</v>
      </c>
      <c r="G171" s="210" t="s">
        <v>184</v>
      </c>
      <c r="H171" s="211">
        <v>200</v>
      </c>
      <c r="I171" s="212"/>
      <c r="J171" s="213">
        <f>ROUND(I171*H171,2)</f>
        <v>0</v>
      </c>
      <c r="K171" s="209" t="s">
        <v>19</v>
      </c>
      <c r="L171" s="46"/>
      <c r="M171" s="214" t="s">
        <v>19</v>
      </c>
      <c r="N171" s="215" t="s">
        <v>43</v>
      </c>
      <c r="O171" s="86"/>
      <c r="P171" s="216">
        <f>O171*H171</f>
        <v>0</v>
      </c>
      <c r="Q171" s="216">
        <v>0</v>
      </c>
      <c r="R171" s="216">
        <f>Q171*H171</f>
        <v>0</v>
      </c>
      <c r="S171" s="216">
        <v>0</v>
      </c>
      <c r="T171" s="217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18" t="s">
        <v>156</v>
      </c>
      <c r="AT171" s="218" t="s">
        <v>152</v>
      </c>
      <c r="AU171" s="218" t="s">
        <v>80</v>
      </c>
      <c r="AY171" s="19" t="s">
        <v>149</v>
      </c>
      <c r="BE171" s="219">
        <f>IF(N171="základní",J171,0)</f>
        <v>0</v>
      </c>
      <c r="BF171" s="219">
        <f>IF(N171="snížená",J171,0)</f>
        <v>0</v>
      </c>
      <c r="BG171" s="219">
        <f>IF(N171="zákl. přenesená",J171,0)</f>
        <v>0</v>
      </c>
      <c r="BH171" s="219">
        <f>IF(N171="sníž. přenesená",J171,0)</f>
        <v>0</v>
      </c>
      <c r="BI171" s="219">
        <f>IF(N171="nulová",J171,0)</f>
        <v>0</v>
      </c>
      <c r="BJ171" s="19" t="s">
        <v>80</v>
      </c>
      <c r="BK171" s="219">
        <f>ROUND(I171*H171,2)</f>
        <v>0</v>
      </c>
      <c r="BL171" s="19" t="s">
        <v>156</v>
      </c>
      <c r="BM171" s="218" t="s">
        <v>1013</v>
      </c>
    </row>
    <row r="172" spans="1:65" s="2" customFormat="1" ht="16.5" customHeight="1">
      <c r="A172" s="40"/>
      <c r="B172" s="41"/>
      <c r="C172" s="207" t="s">
        <v>72</v>
      </c>
      <c r="D172" s="207" t="s">
        <v>152</v>
      </c>
      <c r="E172" s="208" t="s">
        <v>1187</v>
      </c>
      <c r="F172" s="209" t="s">
        <v>1188</v>
      </c>
      <c r="G172" s="210" t="s">
        <v>184</v>
      </c>
      <c r="H172" s="211">
        <v>100</v>
      </c>
      <c r="I172" s="212"/>
      <c r="J172" s="213">
        <f>ROUND(I172*H172,2)</f>
        <v>0</v>
      </c>
      <c r="K172" s="209" t="s">
        <v>19</v>
      </c>
      <c r="L172" s="46"/>
      <c r="M172" s="214" t="s">
        <v>19</v>
      </c>
      <c r="N172" s="215" t="s">
        <v>43</v>
      </c>
      <c r="O172" s="86"/>
      <c r="P172" s="216">
        <f>O172*H172</f>
        <v>0</v>
      </c>
      <c r="Q172" s="216">
        <v>0</v>
      </c>
      <c r="R172" s="216">
        <f>Q172*H172</f>
        <v>0</v>
      </c>
      <c r="S172" s="216">
        <v>0</v>
      </c>
      <c r="T172" s="217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8" t="s">
        <v>156</v>
      </c>
      <c r="AT172" s="218" t="s">
        <v>152</v>
      </c>
      <c r="AU172" s="218" t="s">
        <v>80</v>
      </c>
      <c r="AY172" s="19" t="s">
        <v>149</v>
      </c>
      <c r="BE172" s="219">
        <f>IF(N172="základní",J172,0)</f>
        <v>0</v>
      </c>
      <c r="BF172" s="219">
        <f>IF(N172="snížená",J172,0)</f>
        <v>0</v>
      </c>
      <c r="BG172" s="219">
        <f>IF(N172="zákl. přenesená",J172,0)</f>
        <v>0</v>
      </c>
      <c r="BH172" s="219">
        <f>IF(N172="sníž. přenesená",J172,0)</f>
        <v>0</v>
      </c>
      <c r="BI172" s="219">
        <f>IF(N172="nulová",J172,0)</f>
        <v>0</v>
      </c>
      <c r="BJ172" s="19" t="s">
        <v>80</v>
      </c>
      <c r="BK172" s="219">
        <f>ROUND(I172*H172,2)</f>
        <v>0</v>
      </c>
      <c r="BL172" s="19" t="s">
        <v>156</v>
      </c>
      <c r="BM172" s="218" t="s">
        <v>1016</v>
      </c>
    </row>
    <row r="173" spans="1:63" s="12" customFormat="1" ht="25.9" customHeight="1">
      <c r="A173" s="12"/>
      <c r="B173" s="191"/>
      <c r="C173" s="192"/>
      <c r="D173" s="193" t="s">
        <v>71</v>
      </c>
      <c r="E173" s="194" t="s">
        <v>928</v>
      </c>
      <c r="F173" s="194" t="s">
        <v>1189</v>
      </c>
      <c r="G173" s="192"/>
      <c r="H173" s="192"/>
      <c r="I173" s="195"/>
      <c r="J173" s="196">
        <f>BK173</f>
        <v>0</v>
      </c>
      <c r="K173" s="192"/>
      <c r="L173" s="197"/>
      <c r="M173" s="198"/>
      <c r="N173" s="199"/>
      <c r="O173" s="199"/>
      <c r="P173" s="200">
        <f>SUM(P174:P178)</f>
        <v>0</v>
      </c>
      <c r="Q173" s="199"/>
      <c r="R173" s="200">
        <f>SUM(R174:R178)</f>
        <v>0</v>
      </c>
      <c r="S173" s="199"/>
      <c r="T173" s="201">
        <f>SUM(T174:T178)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02" t="s">
        <v>80</v>
      </c>
      <c r="AT173" s="203" t="s">
        <v>71</v>
      </c>
      <c r="AU173" s="203" t="s">
        <v>72</v>
      </c>
      <c r="AY173" s="202" t="s">
        <v>149</v>
      </c>
      <c r="BK173" s="204">
        <f>SUM(BK174:BK178)</f>
        <v>0</v>
      </c>
    </row>
    <row r="174" spans="1:65" s="2" customFormat="1" ht="16.5" customHeight="1">
      <c r="A174" s="40"/>
      <c r="B174" s="41"/>
      <c r="C174" s="207" t="s">
        <v>72</v>
      </c>
      <c r="D174" s="207" t="s">
        <v>152</v>
      </c>
      <c r="E174" s="208" t="s">
        <v>1190</v>
      </c>
      <c r="F174" s="209" t="s">
        <v>1191</v>
      </c>
      <c r="G174" s="210" t="s">
        <v>184</v>
      </c>
      <c r="H174" s="211">
        <v>250</v>
      </c>
      <c r="I174" s="212"/>
      <c r="J174" s="213">
        <f>ROUND(I174*H174,2)</f>
        <v>0</v>
      </c>
      <c r="K174" s="209" t="s">
        <v>19</v>
      </c>
      <c r="L174" s="46"/>
      <c r="M174" s="214" t="s">
        <v>19</v>
      </c>
      <c r="N174" s="215" t="s">
        <v>43</v>
      </c>
      <c r="O174" s="86"/>
      <c r="P174" s="216">
        <f>O174*H174</f>
        <v>0</v>
      </c>
      <c r="Q174" s="216">
        <v>0</v>
      </c>
      <c r="R174" s="216">
        <f>Q174*H174</f>
        <v>0</v>
      </c>
      <c r="S174" s="216">
        <v>0</v>
      </c>
      <c r="T174" s="217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18" t="s">
        <v>156</v>
      </c>
      <c r="AT174" s="218" t="s">
        <v>152</v>
      </c>
      <c r="AU174" s="218" t="s">
        <v>80</v>
      </c>
      <c r="AY174" s="19" t="s">
        <v>149</v>
      </c>
      <c r="BE174" s="219">
        <f>IF(N174="základní",J174,0)</f>
        <v>0</v>
      </c>
      <c r="BF174" s="219">
        <f>IF(N174="snížená",J174,0)</f>
        <v>0</v>
      </c>
      <c r="BG174" s="219">
        <f>IF(N174="zákl. přenesená",J174,0)</f>
        <v>0</v>
      </c>
      <c r="BH174" s="219">
        <f>IF(N174="sníž. přenesená",J174,0)</f>
        <v>0</v>
      </c>
      <c r="BI174" s="219">
        <f>IF(N174="nulová",J174,0)</f>
        <v>0</v>
      </c>
      <c r="BJ174" s="19" t="s">
        <v>80</v>
      </c>
      <c r="BK174" s="219">
        <f>ROUND(I174*H174,2)</f>
        <v>0</v>
      </c>
      <c r="BL174" s="19" t="s">
        <v>156</v>
      </c>
      <c r="BM174" s="218" t="s">
        <v>1020</v>
      </c>
    </row>
    <row r="175" spans="1:65" s="2" customFormat="1" ht="16.5" customHeight="1">
      <c r="A175" s="40"/>
      <c r="B175" s="41"/>
      <c r="C175" s="207" t="s">
        <v>72</v>
      </c>
      <c r="D175" s="207" t="s">
        <v>152</v>
      </c>
      <c r="E175" s="208" t="s">
        <v>1192</v>
      </c>
      <c r="F175" s="209" t="s">
        <v>1193</v>
      </c>
      <c r="G175" s="210" t="s">
        <v>184</v>
      </c>
      <c r="H175" s="211">
        <v>25</v>
      </c>
      <c r="I175" s="212"/>
      <c r="J175" s="213">
        <f>ROUND(I175*H175,2)</f>
        <v>0</v>
      </c>
      <c r="K175" s="209" t="s">
        <v>19</v>
      </c>
      <c r="L175" s="46"/>
      <c r="M175" s="214" t="s">
        <v>19</v>
      </c>
      <c r="N175" s="215" t="s">
        <v>43</v>
      </c>
      <c r="O175" s="86"/>
      <c r="P175" s="216">
        <f>O175*H175</f>
        <v>0</v>
      </c>
      <c r="Q175" s="216">
        <v>0</v>
      </c>
      <c r="R175" s="216">
        <f>Q175*H175</f>
        <v>0</v>
      </c>
      <c r="S175" s="216">
        <v>0</v>
      </c>
      <c r="T175" s="217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18" t="s">
        <v>156</v>
      </c>
      <c r="AT175" s="218" t="s">
        <v>152</v>
      </c>
      <c r="AU175" s="218" t="s">
        <v>80</v>
      </c>
      <c r="AY175" s="19" t="s">
        <v>149</v>
      </c>
      <c r="BE175" s="219">
        <f>IF(N175="základní",J175,0)</f>
        <v>0</v>
      </c>
      <c r="BF175" s="219">
        <f>IF(N175="snížená",J175,0)</f>
        <v>0</v>
      </c>
      <c r="BG175" s="219">
        <f>IF(N175="zákl. přenesená",J175,0)</f>
        <v>0</v>
      </c>
      <c r="BH175" s="219">
        <f>IF(N175="sníž. přenesená",J175,0)</f>
        <v>0</v>
      </c>
      <c r="BI175" s="219">
        <f>IF(N175="nulová",J175,0)</f>
        <v>0</v>
      </c>
      <c r="BJ175" s="19" t="s">
        <v>80</v>
      </c>
      <c r="BK175" s="219">
        <f>ROUND(I175*H175,2)</f>
        <v>0</v>
      </c>
      <c r="BL175" s="19" t="s">
        <v>156</v>
      </c>
      <c r="BM175" s="218" t="s">
        <v>1023</v>
      </c>
    </row>
    <row r="176" spans="1:65" s="2" customFormat="1" ht="16.5" customHeight="1">
      <c r="A176" s="40"/>
      <c r="B176" s="41"/>
      <c r="C176" s="207" t="s">
        <v>72</v>
      </c>
      <c r="D176" s="207" t="s">
        <v>152</v>
      </c>
      <c r="E176" s="208" t="s">
        <v>1194</v>
      </c>
      <c r="F176" s="209" t="s">
        <v>1195</v>
      </c>
      <c r="G176" s="210" t="s">
        <v>184</v>
      </c>
      <c r="H176" s="211">
        <v>50</v>
      </c>
      <c r="I176" s="212"/>
      <c r="J176" s="213">
        <f>ROUND(I176*H176,2)</f>
        <v>0</v>
      </c>
      <c r="K176" s="209" t="s">
        <v>19</v>
      </c>
      <c r="L176" s="46"/>
      <c r="M176" s="214" t="s">
        <v>19</v>
      </c>
      <c r="N176" s="215" t="s">
        <v>43</v>
      </c>
      <c r="O176" s="86"/>
      <c r="P176" s="216">
        <f>O176*H176</f>
        <v>0</v>
      </c>
      <c r="Q176" s="216">
        <v>0</v>
      </c>
      <c r="R176" s="216">
        <f>Q176*H176</f>
        <v>0</v>
      </c>
      <c r="S176" s="216">
        <v>0</v>
      </c>
      <c r="T176" s="217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8" t="s">
        <v>156</v>
      </c>
      <c r="AT176" s="218" t="s">
        <v>152</v>
      </c>
      <c r="AU176" s="218" t="s">
        <v>80</v>
      </c>
      <c r="AY176" s="19" t="s">
        <v>149</v>
      </c>
      <c r="BE176" s="219">
        <f>IF(N176="základní",J176,0)</f>
        <v>0</v>
      </c>
      <c r="BF176" s="219">
        <f>IF(N176="snížená",J176,0)</f>
        <v>0</v>
      </c>
      <c r="BG176" s="219">
        <f>IF(N176="zákl. přenesená",J176,0)</f>
        <v>0</v>
      </c>
      <c r="BH176" s="219">
        <f>IF(N176="sníž. přenesená",J176,0)</f>
        <v>0</v>
      </c>
      <c r="BI176" s="219">
        <f>IF(N176="nulová",J176,0)</f>
        <v>0</v>
      </c>
      <c r="BJ176" s="19" t="s">
        <v>80</v>
      </c>
      <c r="BK176" s="219">
        <f>ROUND(I176*H176,2)</f>
        <v>0</v>
      </c>
      <c r="BL176" s="19" t="s">
        <v>156</v>
      </c>
      <c r="BM176" s="218" t="s">
        <v>1026</v>
      </c>
    </row>
    <row r="177" spans="1:65" s="2" customFormat="1" ht="16.5" customHeight="1">
      <c r="A177" s="40"/>
      <c r="B177" s="41"/>
      <c r="C177" s="207" t="s">
        <v>72</v>
      </c>
      <c r="D177" s="207" t="s">
        <v>152</v>
      </c>
      <c r="E177" s="208" t="s">
        <v>1196</v>
      </c>
      <c r="F177" s="209" t="s">
        <v>1197</v>
      </c>
      <c r="G177" s="210" t="s">
        <v>184</v>
      </c>
      <c r="H177" s="211">
        <v>10</v>
      </c>
      <c r="I177" s="212"/>
      <c r="J177" s="213">
        <f>ROUND(I177*H177,2)</f>
        <v>0</v>
      </c>
      <c r="K177" s="209" t="s">
        <v>19</v>
      </c>
      <c r="L177" s="46"/>
      <c r="M177" s="214" t="s">
        <v>19</v>
      </c>
      <c r="N177" s="215" t="s">
        <v>43</v>
      </c>
      <c r="O177" s="86"/>
      <c r="P177" s="216">
        <f>O177*H177</f>
        <v>0</v>
      </c>
      <c r="Q177" s="216">
        <v>0</v>
      </c>
      <c r="R177" s="216">
        <f>Q177*H177</f>
        <v>0</v>
      </c>
      <c r="S177" s="216">
        <v>0</v>
      </c>
      <c r="T177" s="217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8" t="s">
        <v>156</v>
      </c>
      <c r="AT177" s="218" t="s">
        <v>152</v>
      </c>
      <c r="AU177" s="218" t="s">
        <v>80</v>
      </c>
      <c r="AY177" s="19" t="s">
        <v>149</v>
      </c>
      <c r="BE177" s="219">
        <f>IF(N177="základní",J177,0)</f>
        <v>0</v>
      </c>
      <c r="BF177" s="219">
        <f>IF(N177="snížená",J177,0)</f>
        <v>0</v>
      </c>
      <c r="BG177" s="219">
        <f>IF(N177="zákl. přenesená",J177,0)</f>
        <v>0</v>
      </c>
      <c r="BH177" s="219">
        <f>IF(N177="sníž. přenesená",J177,0)</f>
        <v>0</v>
      </c>
      <c r="BI177" s="219">
        <f>IF(N177="nulová",J177,0)</f>
        <v>0</v>
      </c>
      <c r="BJ177" s="19" t="s">
        <v>80</v>
      </c>
      <c r="BK177" s="219">
        <f>ROUND(I177*H177,2)</f>
        <v>0</v>
      </c>
      <c r="BL177" s="19" t="s">
        <v>156</v>
      </c>
      <c r="BM177" s="218" t="s">
        <v>1198</v>
      </c>
    </row>
    <row r="178" spans="1:47" s="2" customFormat="1" ht="12">
      <c r="A178" s="40"/>
      <c r="B178" s="41"/>
      <c r="C178" s="42"/>
      <c r="D178" s="227" t="s">
        <v>223</v>
      </c>
      <c r="E178" s="42"/>
      <c r="F178" s="269" t="s">
        <v>1199</v>
      </c>
      <c r="G178" s="42"/>
      <c r="H178" s="42"/>
      <c r="I178" s="222"/>
      <c r="J178" s="42"/>
      <c r="K178" s="42"/>
      <c r="L178" s="46"/>
      <c r="M178" s="223"/>
      <c r="N178" s="224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223</v>
      </c>
      <c r="AU178" s="19" t="s">
        <v>80</v>
      </c>
    </row>
    <row r="179" spans="1:63" s="12" customFormat="1" ht="25.9" customHeight="1">
      <c r="A179" s="12"/>
      <c r="B179" s="191"/>
      <c r="C179" s="192"/>
      <c r="D179" s="193" t="s">
        <v>71</v>
      </c>
      <c r="E179" s="194" t="s">
        <v>931</v>
      </c>
      <c r="F179" s="194" t="s">
        <v>1200</v>
      </c>
      <c r="G179" s="192"/>
      <c r="H179" s="192"/>
      <c r="I179" s="195"/>
      <c r="J179" s="196">
        <f>BK179</f>
        <v>0</v>
      </c>
      <c r="K179" s="192"/>
      <c r="L179" s="197"/>
      <c r="M179" s="198"/>
      <c r="N179" s="199"/>
      <c r="O179" s="199"/>
      <c r="P179" s="200">
        <f>SUM(P180:P219)</f>
        <v>0</v>
      </c>
      <c r="Q179" s="199"/>
      <c r="R179" s="200">
        <f>SUM(R180:R219)</f>
        <v>0</v>
      </c>
      <c r="S179" s="199"/>
      <c r="T179" s="201">
        <f>SUM(T180:T219)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02" t="s">
        <v>80</v>
      </c>
      <c r="AT179" s="203" t="s">
        <v>71</v>
      </c>
      <c r="AU179" s="203" t="s">
        <v>72</v>
      </c>
      <c r="AY179" s="202" t="s">
        <v>149</v>
      </c>
      <c r="BK179" s="204">
        <f>SUM(BK180:BK219)</f>
        <v>0</v>
      </c>
    </row>
    <row r="180" spans="1:65" s="2" customFormat="1" ht="16.5" customHeight="1">
      <c r="A180" s="40"/>
      <c r="B180" s="41"/>
      <c r="C180" s="207" t="s">
        <v>72</v>
      </c>
      <c r="D180" s="207" t="s">
        <v>152</v>
      </c>
      <c r="E180" s="208" t="s">
        <v>1201</v>
      </c>
      <c r="F180" s="209" t="s">
        <v>1202</v>
      </c>
      <c r="G180" s="210" t="s">
        <v>1056</v>
      </c>
      <c r="H180" s="211">
        <v>12</v>
      </c>
      <c r="I180" s="212"/>
      <c r="J180" s="213">
        <f>ROUND(I180*H180,2)</f>
        <v>0</v>
      </c>
      <c r="K180" s="209" t="s">
        <v>19</v>
      </c>
      <c r="L180" s="46"/>
      <c r="M180" s="214" t="s">
        <v>19</v>
      </c>
      <c r="N180" s="215" t="s">
        <v>43</v>
      </c>
      <c r="O180" s="86"/>
      <c r="P180" s="216">
        <f>O180*H180</f>
        <v>0</v>
      </c>
      <c r="Q180" s="216">
        <v>0</v>
      </c>
      <c r="R180" s="216">
        <f>Q180*H180</f>
        <v>0</v>
      </c>
      <c r="S180" s="216">
        <v>0</v>
      </c>
      <c r="T180" s="217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8" t="s">
        <v>156</v>
      </c>
      <c r="AT180" s="218" t="s">
        <v>152</v>
      </c>
      <c r="AU180" s="218" t="s">
        <v>80</v>
      </c>
      <c r="AY180" s="19" t="s">
        <v>149</v>
      </c>
      <c r="BE180" s="219">
        <f>IF(N180="základní",J180,0)</f>
        <v>0</v>
      </c>
      <c r="BF180" s="219">
        <f>IF(N180="snížená",J180,0)</f>
        <v>0</v>
      </c>
      <c r="BG180" s="219">
        <f>IF(N180="zákl. přenesená",J180,0)</f>
        <v>0</v>
      </c>
      <c r="BH180" s="219">
        <f>IF(N180="sníž. přenesená",J180,0)</f>
        <v>0</v>
      </c>
      <c r="BI180" s="219">
        <f>IF(N180="nulová",J180,0)</f>
        <v>0</v>
      </c>
      <c r="BJ180" s="19" t="s">
        <v>80</v>
      </c>
      <c r="BK180" s="219">
        <f>ROUND(I180*H180,2)</f>
        <v>0</v>
      </c>
      <c r="BL180" s="19" t="s">
        <v>156</v>
      </c>
      <c r="BM180" s="218" t="s">
        <v>1203</v>
      </c>
    </row>
    <row r="181" spans="1:65" s="2" customFormat="1" ht="16.5" customHeight="1">
      <c r="A181" s="40"/>
      <c r="B181" s="41"/>
      <c r="C181" s="207" t="s">
        <v>72</v>
      </c>
      <c r="D181" s="207" t="s">
        <v>152</v>
      </c>
      <c r="E181" s="208" t="s">
        <v>1204</v>
      </c>
      <c r="F181" s="209" t="s">
        <v>1205</v>
      </c>
      <c r="G181" s="210" t="s">
        <v>1056</v>
      </c>
      <c r="H181" s="211">
        <v>2</v>
      </c>
      <c r="I181" s="212"/>
      <c r="J181" s="213">
        <f>ROUND(I181*H181,2)</f>
        <v>0</v>
      </c>
      <c r="K181" s="209" t="s">
        <v>19</v>
      </c>
      <c r="L181" s="46"/>
      <c r="M181" s="214" t="s">
        <v>19</v>
      </c>
      <c r="N181" s="215" t="s">
        <v>43</v>
      </c>
      <c r="O181" s="86"/>
      <c r="P181" s="216">
        <f>O181*H181</f>
        <v>0</v>
      </c>
      <c r="Q181" s="216">
        <v>0</v>
      </c>
      <c r="R181" s="216">
        <f>Q181*H181</f>
        <v>0</v>
      </c>
      <c r="S181" s="216">
        <v>0</v>
      </c>
      <c r="T181" s="217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18" t="s">
        <v>156</v>
      </c>
      <c r="AT181" s="218" t="s">
        <v>152</v>
      </c>
      <c r="AU181" s="218" t="s">
        <v>80</v>
      </c>
      <c r="AY181" s="19" t="s">
        <v>149</v>
      </c>
      <c r="BE181" s="219">
        <f>IF(N181="základní",J181,0)</f>
        <v>0</v>
      </c>
      <c r="BF181" s="219">
        <f>IF(N181="snížená",J181,0)</f>
        <v>0</v>
      </c>
      <c r="BG181" s="219">
        <f>IF(N181="zákl. přenesená",J181,0)</f>
        <v>0</v>
      </c>
      <c r="BH181" s="219">
        <f>IF(N181="sníž. přenesená",J181,0)</f>
        <v>0</v>
      </c>
      <c r="BI181" s="219">
        <f>IF(N181="nulová",J181,0)</f>
        <v>0</v>
      </c>
      <c r="BJ181" s="19" t="s">
        <v>80</v>
      </c>
      <c r="BK181" s="219">
        <f>ROUND(I181*H181,2)</f>
        <v>0</v>
      </c>
      <c r="BL181" s="19" t="s">
        <v>156</v>
      </c>
      <c r="BM181" s="218" t="s">
        <v>1206</v>
      </c>
    </row>
    <row r="182" spans="1:65" s="2" customFormat="1" ht="16.5" customHeight="1">
      <c r="A182" s="40"/>
      <c r="B182" s="41"/>
      <c r="C182" s="207" t="s">
        <v>72</v>
      </c>
      <c r="D182" s="207" t="s">
        <v>152</v>
      </c>
      <c r="E182" s="208" t="s">
        <v>1207</v>
      </c>
      <c r="F182" s="209" t="s">
        <v>1208</v>
      </c>
      <c r="G182" s="210" t="s">
        <v>1056</v>
      </c>
      <c r="H182" s="211">
        <v>1</v>
      </c>
      <c r="I182" s="212"/>
      <c r="J182" s="213">
        <f>ROUND(I182*H182,2)</f>
        <v>0</v>
      </c>
      <c r="K182" s="209" t="s">
        <v>19</v>
      </c>
      <c r="L182" s="46"/>
      <c r="M182" s="214" t="s">
        <v>19</v>
      </c>
      <c r="N182" s="215" t="s">
        <v>43</v>
      </c>
      <c r="O182" s="86"/>
      <c r="P182" s="216">
        <f>O182*H182</f>
        <v>0</v>
      </c>
      <c r="Q182" s="216">
        <v>0</v>
      </c>
      <c r="R182" s="216">
        <f>Q182*H182</f>
        <v>0</v>
      </c>
      <c r="S182" s="216">
        <v>0</v>
      </c>
      <c r="T182" s="217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18" t="s">
        <v>156</v>
      </c>
      <c r="AT182" s="218" t="s">
        <v>152</v>
      </c>
      <c r="AU182" s="218" t="s">
        <v>80</v>
      </c>
      <c r="AY182" s="19" t="s">
        <v>149</v>
      </c>
      <c r="BE182" s="219">
        <f>IF(N182="základní",J182,0)</f>
        <v>0</v>
      </c>
      <c r="BF182" s="219">
        <f>IF(N182="snížená",J182,0)</f>
        <v>0</v>
      </c>
      <c r="BG182" s="219">
        <f>IF(N182="zákl. přenesená",J182,0)</f>
        <v>0</v>
      </c>
      <c r="BH182" s="219">
        <f>IF(N182="sníž. přenesená",J182,0)</f>
        <v>0</v>
      </c>
      <c r="BI182" s="219">
        <f>IF(N182="nulová",J182,0)</f>
        <v>0</v>
      </c>
      <c r="BJ182" s="19" t="s">
        <v>80</v>
      </c>
      <c r="BK182" s="219">
        <f>ROUND(I182*H182,2)</f>
        <v>0</v>
      </c>
      <c r="BL182" s="19" t="s">
        <v>156</v>
      </c>
      <c r="BM182" s="218" t="s">
        <v>1209</v>
      </c>
    </row>
    <row r="183" spans="1:65" s="2" customFormat="1" ht="16.5" customHeight="1">
      <c r="A183" s="40"/>
      <c r="B183" s="41"/>
      <c r="C183" s="207" t="s">
        <v>72</v>
      </c>
      <c r="D183" s="207" t="s">
        <v>152</v>
      </c>
      <c r="E183" s="208" t="s">
        <v>1210</v>
      </c>
      <c r="F183" s="209" t="s">
        <v>1211</v>
      </c>
      <c r="G183" s="210" t="s">
        <v>1056</v>
      </c>
      <c r="H183" s="211">
        <v>1</v>
      </c>
      <c r="I183" s="212"/>
      <c r="J183" s="213">
        <f>ROUND(I183*H183,2)</f>
        <v>0</v>
      </c>
      <c r="K183" s="209" t="s">
        <v>19</v>
      </c>
      <c r="L183" s="46"/>
      <c r="M183" s="214" t="s">
        <v>19</v>
      </c>
      <c r="N183" s="215" t="s">
        <v>43</v>
      </c>
      <c r="O183" s="86"/>
      <c r="P183" s="216">
        <f>O183*H183</f>
        <v>0</v>
      </c>
      <c r="Q183" s="216">
        <v>0</v>
      </c>
      <c r="R183" s="216">
        <f>Q183*H183</f>
        <v>0</v>
      </c>
      <c r="S183" s="216">
        <v>0</v>
      </c>
      <c r="T183" s="217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18" t="s">
        <v>156</v>
      </c>
      <c r="AT183" s="218" t="s">
        <v>152</v>
      </c>
      <c r="AU183" s="218" t="s">
        <v>80</v>
      </c>
      <c r="AY183" s="19" t="s">
        <v>149</v>
      </c>
      <c r="BE183" s="219">
        <f>IF(N183="základní",J183,0)</f>
        <v>0</v>
      </c>
      <c r="BF183" s="219">
        <f>IF(N183="snížená",J183,0)</f>
        <v>0</v>
      </c>
      <c r="BG183" s="219">
        <f>IF(N183="zákl. přenesená",J183,0)</f>
        <v>0</v>
      </c>
      <c r="BH183" s="219">
        <f>IF(N183="sníž. přenesená",J183,0)</f>
        <v>0</v>
      </c>
      <c r="BI183" s="219">
        <f>IF(N183="nulová",J183,0)</f>
        <v>0</v>
      </c>
      <c r="BJ183" s="19" t="s">
        <v>80</v>
      </c>
      <c r="BK183" s="219">
        <f>ROUND(I183*H183,2)</f>
        <v>0</v>
      </c>
      <c r="BL183" s="19" t="s">
        <v>156</v>
      </c>
      <c r="BM183" s="218" t="s">
        <v>1212</v>
      </c>
    </row>
    <row r="184" spans="1:65" s="2" customFormat="1" ht="16.5" customHeight="1">
      <c r="A184" s="40"/>
      <c r="B184" s="41"/>
      <c r="C184" s="207" t="s">
        <v>72</v>
      </c>
      <c r="D184" s="207" t="s">
        <v>152</v>
      </c>
      <c r="E184" s="208" t="s">
        <v>1213</v>
      </c>
      <c r="F184" s="209" t="s">
        <v>1214</v>
      </c>
      <c r="G184" s="210" t="s">
        <v>1056</v>
      </c>
      <c r="H184" s="211">
        <v>6</v>
      </c>
      <c r="I184" s="212"/>
      <c r="J184" s="213">
        <f>ROUND(I184*H184,2)</f>
        <v>0</v>
      </c>
      <c r="K184" s="209" t="s">
        <v>19</v>
      </c>
      <c r="L184" s="46"/>
      <c r="M184" s="214" t="s">
        <v>19</v>
      </c>
      <c r="N184" s="215" t="s">
        <v>43</v>
      </c>
      <c r="O184" s="86"/>
      <c r="P184" s="216">
        <f>O184*H184</f>
        <v>0</v>
      </c>
      <c r="Q184" s="216">
        <v>0</v>
      </c>
      <c r="R184" s="216">
        <f>Q184*H184</f>
        <v>0</v>
      </c>
      <c r="S184" s="216">
        <v>0</v>
      </c>
      <c r="T184" s="217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18" t="s">
        <v>156</v>
      </c>
      <c r="AT184" s="218" t="s">
        <v>152</v>
      </c>
      <c r="AU184" s="218" t="s">
        <v>80</v>
      </c>
      <c r="AY184" s="19" t="s">
        <v>149</v>
      </c>
      <c r="BE184" s="219">
        <f>IF(N184="základní",J184,0)</f>
        <v>0</v>
      </c>
      <c r="BF184" s="219">
        <f>IF(N184="snížená",J184,0)</f>
        <v>0</v>
      </c>
      <c r="BG184" s="219">
        <f>IF(N184="zákl. přenesená",J184,0)</f>
        <v>0</v>
      </c>
      <c r="BH184" s="219">
        <f>IF(N184="sníž. přenesená",J184,0)</f>
        <v>0</v>
      </c>
      <c r="BI184" s="219">
        <f>IF(N184="nulová",J184,0)</f>
        <v>0</v>
      </c>
      <c r="BJ184" s="19" t="s">
        <v>80</v>
      </c>
      <c r="BK184" s="219">
        <f>ROUND(I184*H184,2)</f>
        <v>0</v>
      </c>
      <c r="BL184" s="19" t="s">
        <v>156</v>
      </c>
      <c r="BM184" s="218" t="s">
        <v>1215</v>
      </c>
    </row>
    <row r="185" spans="1:65" s="2" customFormat="1" ht="16.5" customHeight="1">
      <c r="A185" s="40"/>
      <c r="B185" s="41"/>
      <c r="C185" s="207" t="s">
        <v>72</v>
      </c>
      <c r="D185" s="207" t="s">
        <v>152</v>
      </c>
      <c r="E185" s="208" t="s">
        <v>1216</v>
      </c>
      <c r="F185" s="209" t="s">
        <v>1217</v>
      </c>
      <c r="G185" s="210" t="s">
        <v>1056</v>
      </c>
      <c r="H185" s="211">
        <v>1</v>
      </c>
      <c r="I185" s="212"/>
      <c r="J185" s="213">
        <f>ROUND(I185*H185,2)</f>
        <v>0</v>
      </c>
      <c r="K185" s="209" t="s">
        <v>19</v>
      </c>
      <c r="L185" s="46"/>
      <c r="M185" s="214" t="s">
        <v>19</v>
      </c>
      <c r="N185" s="215" t="s">
        <v>43</v>
      </c>
      <c r="O185" s="86"/>
      <c r="P185" s="216">
        <f>O185*H185</f>
        <v>0</v>
      </c>
      <c r="Q185" s="216">
        <v>0</v>
      </c>
      <c r="R185" s="216">
        <f>Q185*H185</f>
        <v>0</v>
      </c>
      <c r="S185" s="216">
        <v>0</v>
      </c>
      <c r="T185" s="217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18" t="s">
        <v>156</v>
      </c>
      <c r="AT185" s="218" t="s">
        <v>152</v>
      </c>
      <c r="AU185" s="218" t="s">
        <v>80</v>
      </c>
      <c r="AY185" s="19" t="s">
        <v>149</v>
      </c>
      <c r="BE185" s="219">
        <f>IF(N185="základní",J185,0)</f>
        <v>0</v>
      </c>
      <c r="BF185" s="219">
        <f>IF(N185="snížená",J185,0)</f>
        <v>0</v>
      </c>
      <c r="BG185" s="219">
        <f>IF(N185="zákl. přenesená",J185,0)</f>
        <v>0</v>
      </c>
      <c r="BH185" s="219">
        <f>IF(N185="sníž. přenesená",J185,0)</f>
        <v>0</v>
      </c>
      <c r="BI185" s="219">
        <f>IF(N185="nulová",J185,0)</f>
        <v>0</v>
      </c>
      <c r="BJ185" s="19" t="s">
        <v>80</v>
      </c>
      <c r="BK185" s="219">
        <f>ROUND(I185*H185,2)</f>
        <v>0</v>
      </c>
      <c r="BL185" s="19" t="s">
        <v>156</v>
      </c>
      <c r="BM185" s="218" t="s">
        <v>1218</v>
      </c>
    </row>
    <row r="186" spans="1:65" s="2" customFormat="1" ht="16.5" customHeight="1">
      <c r="A186" s="40"/>
      <c r="B186" s="41"/>
      <c r="C186" s="207" t="s">
        <v>72</v>
      </c>
      <c r="D186" s="207" t="s">
        <v>152</v>
      </c>
      <c r="E186" s="208" t="s">
        <v>1219</v>
      </c>
      <c r="F186" s="209" t="s">
        <v>1220</v>
      </c>
      <c r="G186" s="210" t="s">
        <v>1056</v>
      </c>
      <c r="H186" s="211">
        <v>9</v>
      </c>
      <c r="I186" s="212"/>
      <c r="J186" s="213">
        <f>ROUND(I186*H186,2)</f>
        <v>0</v>
      </c>
      <c r="K186" s="209" t="s">
        <v>19</v>
      </c>
      <c r="L186" s="46"/>
      <c r="M186" s="214" t="s">
        <v>19</v>
      </c>
      <c r="N186" s="215" t="s">
        <v>43</v>
      </c>
      <c r="O186" s="86"/>
      <c r="P186" s="216">
        <f>O186*H186</f>
        <v>0</v>
      </c>
      <c r="Q186" s="216">
        <v>0</v>
      </c>
      <c r="R186" s="216">
        <f>Q186*H186</f>
        <v>0</v>
      </c>
      <c r="S186" s="216">
        <v>0</v>
      </c>
      <c r="T186" s="217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18" t="s">
        <v>156</v>
      </c>
      <c r="AT186" s="218" t="s">
        <v>152</v>
      </c>
      <c r="AU186" s="218" t="s">
        <v>80</v>
      </c>
      <c r="AY186" s="19" t="s">
        <v>149</v>
      </c>
      <c r="BE186" s="219">
        <f>IF(N186="základní",J186,0)</f>
        <v>0</v>
      </c>
      <c r="BF186" s="219">
        <f>IF(N186="snížená",J186,0)</f>
        <v>0</v>
      </c>
      <c r="BG186" s="219">
        <f>IF(N186="zákl. přenesená",J186,0)</f>
        <v>0</v>
      </c>
      <c r="BH186" s="219">
        <f>IF(N186="sníž. přenesená",J186,0)</f>
        <v>0</v>
      </c>
      <c r="BI186" s="219">
        <f>IF(N186="nulová",J186,0)</f>
        <v>0</v>
      </c>
      <c r="BJ186" s="19" t="s">
        <v>80</v>
      </c>
      <c r="BK186" s="219">
        <f>ROUND(I186*H186,2)</f>
        <v>0</v>
      </c>
      <c r="BL186" s="19" t="s">
        <v>156</v>
      </c>
      <c r="BM186" s="218" t="s">
        <v>1221</v>
      </c>
    </row>
    <row r="187" spans="1:65" s="2" customFormat="1" ht="16.5" customHeight="1">
      <c r="A187" s="40"/>
      <c r="B187" s="41"/>
      <c r="C187" s="207" t="s">
        <v>72</v>
      </c>
      <c r="D187" s="207" t="s">
        <v>152</v>
      </c>
      <c r="E187" s="208" t="s">
        <v>1222</v>
      </c>
      <c r="F187" s="209" t="s">
        <v>1223</v>
      </c>
      <c r="G187" s="210" t="s">
        <v>1056</v>
      </c>
      <c r="H187" s="211">
        <v>2</v>
      </c>
      <c r="I187" s="212"/>
      <c r="J187" s="213">
        <f>ROUND(I187*H187,2)</f>
        <v>0</v>
      </c>
      <c r="K187" s="209" t="s">
        <v>19</v>
      </c>
      <c r="L187" s="46"/>
      <c r="M187" s="214" t="s">
        <v>19</v>
      </c>
      <c r="N187" s="215" t="s">
        <v>43</v>
      </c>
      <c r="O187" s="86"/>
      <c r="P187" s="216">
        <f>O187*H187</f>
        <v>0</v>
      </c>
      <c r="Q187" s="216">
        <v>0</v>
      </c>
      <c r="R187" s="216">
        <f>Q187*H187</f>
        <v>0</v>
      </c>
      <c r="S187" s="216">
        <v>0</v>
      </c>
      <c r="T187" s="217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18" t="s">
        <v>156</v>
      </c>
      <c r="AT187" s="218" t="s">
        <v>152</v>
      </c>
      <c r="AU187" s="218" t="s">
        <v>80</v>
      </c>
      <c r="AY187" s="19" t="s">
        <v>149</v>
      </c>
      <c r="BE187" s="219">
        <f>IF(N187="základní",J187,0)</f>
        <v>0</v>
      </c>
      <c r="BF187" s="219">
        <f>IF(N187="snížená",J187,0)</f>
        <v>0</v>
      </c>
      <c r="BG187" s="219">
        <f>IF(N187="zákl. přenesená",J187,0)</f>
        <v>0</v>
      </c>
      <c r="BH187" s="219">
        <f>IF(N187="sníž. přenesená",J187,0)</f>
        <v>0</v>
      </c>
      <c r="BI187" s="219">
        <f>IF(N187="nulová",J187,0)</f>
        <v>0</v>
      </c>
      <c r="BJ187" s="19" t="s">
        <v>80</v>
      </c>
      <c r="BK187" s="219">
        <f>ROUND(I187*H187,2)</f>
        <v>0</v>
      </c>
      <c r="BL187" s="19" t="s">
        <v>156</v>
      </c>
      <c r="BM187" s="218" t="s">
        <v>1224</v>
      </c>
    </row>
    <row r="188" spans="1:65" s="2" customFormat="1" ht="16.5" customHeight="1">
      <c r="A188" s="40"/>
      <c r="B188" s="41"/>
      <c r="C188" s="207" t="s">
        <v>72</v>
      </c>
      <c r="D188" s="207" t="s">
        <v>152</v>
      </c>
      <c r="E188" s="208" t="s">
        <v>1225</v>
      </c>
      <c r="F188" s="209" t="s">
        <v>1226</v>
      </c>
      <c r="G188" s="210" t="s">
        <v>1056</v>
      </c>
      <c r="H188" s="211">
        <v>35</v>
      </c>
      <c r="I188" s="212"/>
      <c r="J188" s="213">
        <f>ROUND(I188*H188,2)</f>
        <v>0</v>
      </c>
      <c r="K188" s="209" t="s">
        <v>19</v>
      </c>
      <c r="L188" s="46"/>
      <c r="M188" s="214" t="s">
        <v>19</v>
      </c>
      <c r="N188" s="215" t="s">
        <v>43</v>
      </c>
      <c r="O188" s="86"/>
      <c r="P188" s="216">
        <f>O188*H188</f>
        <v>0</v>
      </c>
      <c r="Q188" s="216">
        <v>0</v>
      </c>
      <c r="R188" s="216">
        <f>Q188*H188</f>
        <v>0</v>
      </c>
      <c r="S188" s="216">
        <v>0</v>
      </c>
      <c r="T188" s="217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18" t="s">
        <v>156</v>
      </c>
      <c r="AT188" s="218" t="s">
        <v>152</v>
      </c>
      <c r="AU188" s="218" t="s">
        <v>80</v>
      </c>
      <c r="AY188" s="19" t="s">
        <v>149</v>
      </c>
      <c r="BE188" s="219">
        <f>IF(N188="základní",J188,0)</f>
        <v>0</v>
      </c>
      <c r="BF188" s="219">
        <f>IF(N188="snížená",J188,0)</f>
        <v>0</v>
      </c>
      <c r="BG188" s="219">
        <f>IF(N188="zákl. přenesená",J188,0)</f>
        <v>0</v>
      </c>
      <c r="BH188" s="219">
        <f>IF(N188="sníž. přenesená",J188,0)</f>
        <v>0</v>
      </c>
      <c r="BI188" s="219">
        <f>IF(N188="nulová",J188,0)</f>
        <v>0</v>
      </c>
      <c r="BJ188" s="19" t="s">
        <v>80</v>
      </c>
      <c r="BK188" s="219">
        <f>ROUND(I188*H188,2)</f>
        <v>0</v>
      </c>
      <c r="BL188" s="19" t="s">
        <v>156</v>
      </c>
      <c r="BM188" s="218" t="s">
        <v>1227</v>
      </c>
    </row>
    <row r="189" spans="1:65" s="2" customFormat="1" ht="16.5" customHeight="1">
      <c r="A189" s="40"/>
      <c r="B189" s="41"/>
      <c r="C189" s="207" t="s">
        <v>72</v>
      </c>
      <c r="D189" s="207" t="s">
        <v>152</v>
      </c>
      <c r="E189" s="208" t="s">
        <v>1228</v>
      </c>
      <c r="F189" s="209" t="s">
        <v>1229</v>
      </c>
      <c r="G189" s="210" t="s">
        <v>1056</v>
      </c>
      <c r="H189" s="211">
        <v>3</v>
      </c>
      <c r="I189" s="212"/>
      <c r="J189" s="213">
        <f>ROUND(I189*H189,2)</f>
        <v>0</v>
      </c>
      <c r="K189" s="209" t="s">
        <v>19</v>
      </c>
      <c r="L189" s="46"/>
      <c r="M189" s="214" t="s">
        <v>19</v>
      </c>
      <c r="N189" s="215" t="s">
        <v>43</v>
      </c>
      <c r="O189" s="86"/>
      <c r="P189" s="216">
        <f>O189*H189</f>
        <v>0</v>
      </c>
      <c r="Q189" s="216">
        <v>0</v>
      </c>
      <c r="R189" s="216">
        <f>Q189*H189</f>
        <v>0</v>
      </c>
      <c r="S189" s="216">
        <v>0</v>
      </c>
      <c r="T189" s="217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18" t="s">
        <v>156</v>
      </c>
      <c r="AT189" s="218" t="s">
        <v>152</v>
      </c>
      <c r="AU189" s="218" t="s">
        <v>80</v>
      </c>
      <c r="AY189" s="19" t="s">
        <v>149</v>
      </c>
      <c r="BE189" s="219">
        <f>IF(N189="základní",J189,0)</f>
        <v>0</v>
      </c>
      <c r="BF189" s="219">
        <f>IF(N189="snížená",J189,0)</f>
        <v>0</v>
      </c>
      <c r="BG189" s="219">
        <f>IF(N189="zákl. přenesená",J189,0)</f>
        <v>0</v>
      </c>
      <c r="BH189" s="219">
        <f>IF(N189="sníž. přenesená",J189,0)</f>
        <v>0</v>
      </c>
      <c r="BI189" s="219">
        <f>IF(N189="nulová",J189,0)</f>
        <v>0</v>
      </c>
      <c r="BJ189" s="19" t="s">
        <v>80</v>
      </c>
      <c r="BK189" s="219">
        <f>ROUND(I189*H189,2)</f>
        <v>0</v>
      </c>
      <c r="BL189" s="19" t="s">
        <v>156</v>
      </c>
      <c r="BM189" s="218" t="s">
        <v>1230</v>
      </c>
    </row>
    <row r="190" spans="1:65" s="2" customFormat="1" ht="16.5" customHeight="1">
      <c r="A190" s="40"/>
      <c r="B190" s="41"/>
      <c r="C190" s="207" t="s">
        <v>72</v>
      </c>
      <c r="D190" s="207" t="s">
        <v>152</v>
      </c>
      <c r="E190" s="208" t="s">
        <v>1231</v>
      </c>
      <c r="F190" s="209" t="s">
        <v>1232</v>
      </c>
      <c r="G190" s="210" t="s">
        <v>1056</v>
      </c>
      <c r="H190" s="211">
        <v>1</v>
      </c>
      <c r="I190" s="212"/>
      <c r="J190" s="213">
        <f>ROUND(I190*H190,2)</f>
        <v>0</v>
      </c>
      <c r="K190" s="209" t="s">
        <v>19</v>
      </c>
      <c r="L190" s="46"/>
      <c r="M190" s="214" t="s">
        <v>19</v>
      </c>
      <c r="N190" s="215" t="s">
        <v>43</v>
      </c>
      <c r="O190" s="86"/>
      <c r="P190" s="216">
        <f>O190*H190</f>
        <v>0</v>
      </c>
      <c r="Q190" s="216">
        <v>0</v>
      </c>
      <c r="R190" s="216">
        <f>Q190*H190</f>
        <v>0</v>
      </c>
      <c r="S190" s="216">
        <v>0</v>
      </c>
      <c r="T190" s="217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18" t="s">
        <v>156</v>
      </c>
      <c r="AT190" s="218" t="s">
        <v>152</v>
      </c>
      <c r="AU190" s="218" t="s">
        <v>80</v>
      </c>
      <c r="AY190" s="19" t="s">
        <v>149</v>
      </c>
      <c r="BE190" s="219">
        <f>IF(N190="základní",J190,0)</f>
        <v>0</v>
      </c>
      <c r="BF190" s="219">
        <f>IF(N190="snížená",J190,0)</f>
        <v>0</v>
      </c>
      <c r="BG190" s="219">
        <f>IF(N190="zákl. přenesená",J190,0)</f>
        <v>0</v>
      </c>
      <c r="BH190" s="219">
        <f>IF(N190="sníž. přenesená",J190,0)</f>
        <v>0</v>
      </c>
      <c r="BI190" s="219">
        <f>IF(N190="nulová",J190,0)</f>
        <v>0</v>
      </c>
      <c r="BJ190" s="19" t="s">
        <v>80</v>
      </c>
      <c r="BK190" s="219">
        <f>ROUND(I190*H190,2)</f>
        <v>0</v>
      </c>
      <c r="BL190" s="19" t="s">
        <v>156</v>
      </c>
      <c r="BM190" s="218" t="s">
        <v>1233</v>
      </c>
    </row>
    <row r="191" spans="1:65" s="2" customFormat="1" ht="16.5" customHeight="1">
      <c r="A191" s="40"/>
      <c r="B191" s="41"/>
      <c r="C191" s="207" t="s">
        <v>72</v>
      </c>
      <c r="D191" s="207" t="s">
        <v>152</v>
      </c>
      <c r="E191" s="208" t="s">
        <v>1234</v>
      </c>
      <c r="F191" s="209" t="s">
        <v>1235</v>
      </c>
      <c r="G191" s="210" t="s">
        <v>1056</v>
      </c>
      <c r="H191" s="211">
        <v>5</v>
      </c>
      <c r="I191" s="212"/>
      <c r="J191" s="213">
        <f>ROUND(I191*H191,2)</f>
        <v>0</v>
      </c>
      <c r="K191" s="209" t="s">
        <v>19</v>
      </c>
      <c r="L191" s="46"/>
      <c r="M191" s="214" t="s">
        <v>19</v>
      </c>
      <c r="N191" s="215" t="s">
        <v>43</v>
      </c>
      <c r="O191" s="86"/>
      <c r="P191" s="216">
        <f>O191*H191</f>
        <v>0</v>
      </c>
      <c r="Q191" s="216">
        <v>0</v>
      </c>
      <c r="R191" s="216">
        <f>Q191*H191</f>
        <v>0</v>
      </c>
      <c r="S191" s="216">
        <v>0</v>
      </c>
      <c r="T191" s="217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18" t="s">
        <v>156</v>
      </c>
      <c r="AT191" s="218" t="s">
        <v>152</v>
      </c>
      <c r="AU191" s="218" t="s">
        <v>80</v>
      </c>
      <c r="AY191" s="19" t="s">
        <v>149</v>
      </c>
      <c r="BE191" s="219">
        <f>IF(N191="základní",J191,0)</f>
        <v>0</v>
      </c>
      <c r="BF191" s="219">
        <f>IF(N191="snížená",J191,0)</f>
        <v>0</v>
      </c>
      <c r="BG191" s="219">
        <f>IF(N191="zákl. přenesená",J191,0)</f>
        <v>0</v>
      </c>
      <c r="BH191" s="219">
        <f>IF(N191="sníž. přenesená",J191,0)</f>
        <v>0</v>
      </c>
      <c r="BI191" s="219">
        <f>IF(N191="nulová",J191,0)</f>
        <v>0</v>
      </c>
      <c r="BJ191" s="19" t="s">
        <v>80</v>
      </c>
      <c r="BK191" s="219">
        <f>ROUND(I191*H191,2)</f>
        <v>0</v>
      </c>
      <c r="BL191" s="19" t="s">
        <v>156</v>
      </c>
      <c r="BM191" s="218" t="s">
        <v>1031</v>
      </c>
    </row>
    <row r="192" spans="1:65" s="2" customFormat="1" ht="16.5" customHeight="1">
      <c r="A192" s="40"/>
      <c r="B192" s="41"/>
      <c r="C192" s="207" t="s">
        <v>72</v>
      </c>
      <c r="D192" s="207" t="s">
        <v>152</v>
      </c>
      <c r="E192" s="208" t="s">
        <v>1236</v>
      </c>
      <c r="F192" s="209" t="s">
        <v>1237</v>
      </c>
      <c r="G192" s="210" t="s">
        <v>1056</v>
      </c>
      <c r="H192" s="211">
        <v>2</v>
      </c>
      <c r="I192" s="212"/>
      <c r="J192" s="213">
        <f>ROUND(I192*H192,2)</f>
        <v>0</v>
      </c>
      <c r="K192" s="209" t="s">
        <v>19</v>
      </c>
      <c r="L192" s="46"/>
      <c r="M192" s="214" t="s">
        <v>19</v>
      </c>
      <c r="N192" s="215" t="s">
        <v>43</v>
      </c>
      <c r="O192" s="86"/>
      <c r="P192" s="216">
        <f>O192*H192</f>
        <v>0</v>
      </c>
      <c r="Q192" s="216">
        <v>0</v>
      </c>
      <c r="R192" s="216">
        <f>Q192*H192</f>
        <v>0</v>
      </c>
      <c r="S192" s="216">
        <v>0</v>
      </c>
      <c r="T192" s="217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18" t="s">
        <v>156</v>
      </c>
      <c r="AT192" s="218" t="s">
        <v>152</v>
      </c>
      <c r="AU192" s="218" t="s">
        <v>80</v>
      </c>
      <c r="AY192" s="19" t="s">
        <v>149</v>
      </c>
      <c r="BE192" s="219">
        <f>IF(N192="základní",J192,0)</f>
        <v>0</v>
      </c>
      <c r="BF192" s="219">
        <f>IF(N192="snížená",J192,0)</f>
        <v>0</v>
      </c>
      <c r="BG192" s="219">
        <f>IF(N192="zákl. přenesená",J192,0)</f>
        <v>0</v>
      </c>
      <c r="BH192" s="219">
        <f>IF(N192="sníž. přenesená",J192,0)</f>
        <v>0</v>
      </c>
      <c r="BI192" s="219">
        <f>IF(N192="nulová",J192,0)</f>
        <v>0</v>
      </c>
      <c r="BJ192" s="19" t="s">
        <v>80</v>
      </c>
      <c r="BK192" s="219">
        <f>ROUND(I192*H192,2)</f>
        <v>0</v>
      </c>
      <c r="BL192" s="19" t="s">
        <v>156</v>
      </c>
      <c r="BM192" s="218" t="s">
        <v>1035</v>
      </c>
    </row>
    <row r="193" spans="1:65" s="2" customFormat="1" ht="16.5" customHeight="1">
      <c r="A193" s="40"/>
      <c r="B193" s="41"/>
      <c r="C193" s="207" t="s">
        <v>72</v>
      </c>
      <c r="D193" s="207" t="s">
        <v>152</v>
      </c>
      <c r="E193" s="208" t="s">
        <v>1238</v>
      </c>
      <c r="F193" s="209" t="s">
        <v>1239</v>
      </c>
      <c r="G193" s="210" t="s">
        <v>1056</v>
      </c>
      <c r="H193" s="211">
        <v>12</v>
      </c>
      <c r="I193" s="212"/>
      <c r="J193" s="213">
        <f>ROUND(I193*H193,2)</f>
        <v>0</v>
      </c>
      <c r="K193" s="209" t="s">
        <v>19</v>
      </c>
      <c r="L193" s="46"/>
      <c r="M193" s="214" t="s">
        <v>19</v>
      </c>
      <c r="N193" s="215" t="s">
        <v>43</v>
      </c>
      <c r="O193" s="86"/>
      <c r="P193" s="216">
        <f>O193*H193</f>
        <v>0</v>
      </c>
      <c r="Q193" s="216">
        <v>0</v>
      </c>
      <c r="R193" s="216">
        <f>Q193*H193</f>
        <v>0</v>
      </c>
      <c r="S193" s="216">
        <v>0</v>
      </c>
      <c r="T193" s="217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18" t="s">
        <v>156</v>
      </c>
      <c r="AT193" s="218" t="s">
        <v>152</v>
      </c>
      <c r="AU193" s="218" t="s">
        <v>80</v>
      </c>
      <c r="AY193" s="19" t="s">
        <v>149</v>
      </c>
      <c r="BE193" s="219">
        <f>IF(N193="základní",J193,0)</f>
        <v>0</v>
      </c>
      <c r="BF193" s="219">
        <f>IF(N193="snížená",J193,0)</f>
        <v>0</v>
      </c>
      <c r="BG193" s="219">
        <f>IF(N193="zákl. přenesená",J193,0)</f>
        <v>0</v>
      </c>
      <c r="BH193" s="219">
        <f>IF(N193="sníž. přenesená",J193,0)</f>
        <v>0</v>
      </c>
      <c r="BI193" s="219">
        <f>IF(N193="nulová",J193,0)</f>
        <v>0</v>
      </c>
      <c r="BJ193" s="19" t="s">
        <v>80</v>
      </c>
      <c r="BK193" s="219">
        <f>ROUND(I193*H193,2)</f>
        <v>0</v>
      </c>
      <c r="BL193" s="19" t="s">
        <v>156</v>
      </c>
      <c r="BM193" s="218" t="s">
        <v>1240</v>
      </c>
    </row>
    <row r="194" spans="1:65" s="2" customFormat="1" ht="16.5" customHeight="1">
      <c r="A194" s="40"/>
      <c r="B194" s="41"/>
      <c r="C194" s="207" t="s">
        <v>72</v>
      </c>
      <c r="D194" s="207" t="s">
        <v>152</v>
      </c>
      <c r="E194" s="208" t="s">
        <v>1241</v>
      </c>
      <c r="F194" s="209" t="s">
        <v>1242</v>
      </c>
      <c r="G194" s="210" t="s">
        <v>1056</v>
      </c>
      <c r="H194" s="211">
        <v>5</v>
      </c>
      <c r="I194" s="212"/>
      <c r="J194" s="213">
        <f>ROUND(I194*H194,2)</f>
        <v>0</v>
      </c>
      <c r="K194" s="209" t="s">
        <v>19</v>
      </c>
      <c r="L194" s="46"/>
      <c r="M194" s="214" t="s">
        <v>19</v>
      </c>
      <c r="N194" s="215" t="s">
        <v>43</v>
      </c>
      <c r="O194" s="86"/>
      <c r="P194" s="216">
        <f>O194*H194</f>
        <v>0</v>
      </c>
      <c r="Q194" s="216">
        <v>0</v>
      </c>
      <c r="R194" s="216">
        <f>Q194*H194</f>
        <v>0</v>
      </c>
      <c r="S194" s="216">
        <v>0</v>
      </c>
      <c r="T194" s="217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18" t="s">
        <v>156</v>
      </c>
      <c r="AT194" s="218" t="s">
        <v>152</v>
      </c>
      <c r="AU194" s="218" t="s">
        <v>80</v>
      </c>
      <c r="AY194" s="19" t="s">
        <v>149</v>
      </c>
      <c r="BE194" s="219">
        <f>IF(N194="základní",J194,0)</f>
        <v>0</v>
      </c>
      <c r="BF194" s="219">
        <f>IF(N194="snížená",J194,0)</f>
        <v>0</v>
      </c>
      <c r="BG194" s="219">
        <f>IF(N194="zákl. přenesená",J194,0)</f>
        <v>0</v>
      </c>
      <c r="BH194" s="219">
        <f>IF(N194="sníž. přenesená",J194,0)</f>
        <v>0</v>
      </c>
      <c r="BI194" s="219">
        <f>IF(N194="nulová",J194,0)</f>
        <v>0</v>
      </c>
      <c r="BJ194" s="19" t="s">
        <v>80</v>
      </c>
      <c r="BK194" s="219">
        <f>ROUND(I194*H194,2)</f>
        <v>0</v>
      </c>
      <c r="BL194" s="19" t="s">
        <v>156</v>
      </c>
      <c r="BM194" s="218" t="s">
        <v>1243</v>
      </c>
    </row>
    <row r="195" spans="1:65" s="2" customFormat="1" ht="16.5" customHeight="1">
      <c r="A195" s="40"/>
      <c r="B195" s="41"/>
      <c r="C195" s="207" t="s">
        <v>72</v>
      </c>
      <c r="D195" s="207" t="s">
        <v>152</v>
      </c>
      <c r="E195" s="208" t="s">
        <v>1244</v>
      </c>
      <c r="F195" s="209" t="s">
        <v>1245</v>
      </c>
      <c r="G195" s="210" t="s">
        <v>1056</v>
      </c>
      <c r="H195" s="211">
        <v>1</v>
      </c>
      <c r="I195" s="212"/>
      <c r="J195" s="213">
        <f>ROUND(I195*H195,2)</f>
        <v>0</v>
      </c>
      <c r="K195" s="209" t="s">
        <v>19</v>
      </c>
      <c r="L195" s="46"/>
      <c r="M195" s="214" t="s">
        <v>19</v>
      </c>
      <c r="N195" s="215" t="s">
        <v>43</v>
      </c>
      <c r="O195" s="86"/>
      <c r="P195" s="216">
        <f>O195*H195</f>
        <v>0</v>
      </c>
      <c r="Q195" s="216">
        <v>0</v>
      </c>
      <c r="R195" s="216">
        <f>Q195*H195</f>
        <v>0</v>
      </c>
      <c r="S195" s="216">
        <v>0</v>
      </c>
      <c r="T195" s="217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18" t="s">
        <v>156</v>
      </c>
      <c r="AT195" s="218" t="s">
        <v>152</v>
      </c>
      <c r="AU195" s="218" t="s">
        <v>80</v>
      </c>
      <c r="AY195" s="19" t="s">
        <v>149</v>
      </c>
      <c r="BE195" s="219">
        <f>IF(N195="základní",J195,0)</f>
        <v>0</v>
      </c>
      <c r="BF195" s="219">
        <f>IF(N195="snížená",J195,0)</f>
        <v>0</v>
      </c>
      <c r="BG195" s="219">
        <f>IF(N195="zákl. přenesená",J195,0)</f>
        <v>0</v>
      </c>
      <c r="BH195" s="219">
        <f>IF(N195="sníž. přenesená",J195,0)</f>
        <v>0</v>
      </c>
      <c r="BI195" s="219">
        <f>IF(N195="nulová",J195,0)</f>
        <v>0</v>
      </c>
      <c r="BJ195" s="19" t="s">
        <v>80</v>
      </c>
      <c r="BK195" s="219">
        <f>ROUND(I195*H195,2)</f>
        <v>0</v>
      </c>
      <c r="BL195" s="19" t="s">
        <v>156</v>
      </c>
      <c r="BM195" s="218" t="s">
        <v>1246</v>
      </c>
    </row>
    <row r="196" spans="1:65" s="2" customFormat="1" ht="16.5" customHeight="1">
      <c r="A196" s="40"/>
      <c r="B196" s="41"/>
      <c r="C196" s="207" t="s">
        <v>72</v>
      </c>
      <c r="D196" s="207" t="s">
        <v>152</v>
      </c>
      <c r="E196" s="208" t="s">
        <v>1247</v>
      </c>
      <c r="F196" s="209" t="s">
        <v>1248</v>
      </c>
      <c r="G196" s="210" t="s">
        <v>1056</v>
      </c>
      <c r="H196" s="211">
        <v>1</v>
      </c>
      <c r="I196" s="212"/>
      <c r="J196" s="213">
        <f>ROUND(I196*H196,2)</f>
        <v>0</v>
      </c>
      <c r="K196" s="209" t="s">
        <v>19</v>
      </c>
      <c r="L196" s="46"/>
      <c r="M196" s="214" t="s">
        <v>19</v>
      </c>
      <c r="N196" s="215" t="s">
        <v>43</v>
      </c>
      <c r="O196" s="86"/>
      <c r="P196" s="216">
        <f>O196*H196</f>
        <v>0</v>
      </c>
      <c r="Q196" s="216">
        <v>0</v>
      </c>
      <c r="R196" s="216">
        <f>Q196*H196</f>
        <v>0</v>
      </c>
      <c r="S196" s="216">
        <v>0</v>
      </c>
      <c r="T196" s="217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18" t="s">
        <v>156</v>
      </c>
      <c r="AT196" s="218" t="s">
        <v>152</v>
      </c>
      <c r="AU196" s="218" t="s">
        <v>80</v>
      </c>
      <c r="AY196" s="19" t="s">
        <v>149</v>
      </c>
      <c r="BE196" s="219">
        <f>IF(N196="základní",J196,0)</f>
        <v>0</v>
      </c>
      <c r="BF196" s="219">
        <f>IF(N196="snížená",J196,0)</f>
        <v>0</v>
      </c>
      <c r="BG196" s="219">
        <f>IF(N196="zákl. přenesená",J196,0)</f>
        <v>0</v>
      </c>
      <c r="BH196" s="219">
        <f>IF(N196="sníž. přenesená",J196,0)</f>
        <v>0</v>
      </c>
      <c r="BI196" s="219">
        <f>IF(N196="nulová",J196,0)</f>
        <v>0</v>
      </c>
      <c r="BJ196" s="19" t="s">
        <v>80</v>
      </c>
      <c r="BK196" s="219">
        <f>ROUND(I196*H196,2)</f>
        <v>0</v>
      </c>
      <c r="BL196" s="19" t="s">
        <v>156</v>
      </c>
      <c r="BM196" s="218" t="s">
        <v>1249</v>
      </c>
    </row>
    <row r="197" spans="1:65" s="2" customFormat="1" ht="16.5" customHeight="1">
      <c r="A197" s="40"/>
      <c r="B197" s="41"/>
      <c r="C197" s="207" t="s">
        <v>72</v>
      </c>
      <c r="D197" s="207" t="s">
        <v>152</v>
      </c>
      <c r="E197" s="208" t="s">
        <v>1250</v>
      </c>
      <c r="F197" s="209" t="s">
        <v>1251</v>
      </c>
      <c r="G197" s="210" t="s">
        <v>1056</v>
      </c>
      <c r="H197" s="211">
        <v>1</v>
      </c>
      <c r="I197" s="212"/>
      <c r="J197" s="213">
        <f>ROUND(I197*H197,2)</f>
        <v>0</v>
      </c>
      <c r="K197" s="209" t="s">
        <v>19</v>
      </c>
      <c r="L197" s="46"/>
      <c r="M197" s="214" t="s">
        <v>19</v>
      </c>
      <c r="N197" s="215" t="s">
        <v>43</v>
      </c>
      <c r="O197" s="86"/>
      <c r="P197" s="216">
        <f>O197*H197</f>
        <v>0</v>
      </c>
      <c r="Q197" s="216">
        <v>0</v>
      </c>
      <c r="R197" s="216">
        <f>Q197*H197</f>
        <v>0</v>
      </c>
      <c r="S197" s="216">
        <v>0</v>
      </c>
      <c r="T197" s="217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18" t="s">
        <v>156</v>
      </c>
      <c r="AT197" s="218" t="s">
        <v>152</v>
      </c>
      <c r="AU197" s="218" t="s">
        <v>80</v>
      </c>
      <c r="AY197" s="19" t="s">
        <v>149</v>
      </c>
      <c r="BE197" s="219">
        <f>IF(N197="základní",J197,0)</f>
        <v>0</v>
      </c>
      <c r="BF197" s="219">
        <f>IF(N197="snížená",J197,0)</f>
        <v>0</v>
      </c>
      <c r="BG197" s="219">
        <f>IF(N197="zákl. přenesená",J197,0)</f>
        <v>0</v>
      </c>
      <c r="BH197" s="219">
        <f>IF(N197="sníž. přenesená",J197,0)</f>
        <v>0</v>
      </c>
      <c r="BI197" s="219">
        <f>IF(N197="nulová",J197,0)</f>
        <v>0</v>
      </c>
      <c r="BJ197" s="19" t="s">
        <v>80</v>
      </c>
      <c r="BK197" s="219">
        <f>ROUND(I197*H197,2)</f>
        <v>0</v>
      </c>
      <c r="BL197" s="19" t="s">
        <v>156</v>
      </c>
      <c r="BM197" s="218" t="s">
        <v>1252</v>
      </c>
    </row>
    <row r="198" spans="1:65" s="2" customFormat="1" ht="16.5" customHeight="1">
      <c r="A198" s="40"/>
      <c r="B198" s="41"/>
      <c r="C198" s="207" t="s">
        <v>72</v>
      </c>
      <c r="D198" s="207" t="s">
        <v>152</v>
      </c>
      <c r="E198" s="208" t="s">
        <v>1253</v>
      </c>
      <c r="F198" s="209" t="s">
        <v>1254</v>
      </c>
      <c r="G198" s="210" t="s">
        <v>1056</v>
      </c>
      <c r="H198" s="211">
        <v>1</v>
      </c>
      <c r="I198" s="212"/>
      <c r="J198" s="213">
        <f>ROUND(I198*H198,2)</f>
        <v>0</v>
      </c>
      <c r="K198" s="209" t="s">
        <v>19</v>
      </c>
      <c r="L198" s="46"/>
      <c r="M198" s="214" t="s">
        <v>19</v>
      </c>
      <c r="N198" s="215" t="s">
        <v>43</v>
      </c>
      <c r="O198" s="86"/>
      <c r="P198" s="216">
        <f>O198*H198</f>
        <v>0</v>
      </c>
      <c r="Q198" s="216">
        <v>0</v>
      </c>
      <c r="R198" s="216">
        <f>Q198*H198</f>
        <v>0</v>
      </c>
      <c r="S198" s="216">
        <v>0</v>
      </c>
      <c r="T198" s="217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18" t="s">
        <v>156</v>
      </c>
      <c r="AT198" s="218" t="s">
        <v>152</v>
      </c>
      <c r="AU198" s="218" t="s">
        <v>80</v>
      </c>
      <c r="AY198" s="19" t="s">
        <v>149</v>
      </c>
      <c r="BE198" s="219">
        <f>IF(N198="základní",J198,0)</f>
        <v>0</v>
      </c>
      <c r="BF198" s="219">
        <f>IF(N198="snížená",J198,0)</f>
        <v>0</v>
      </c>
      <c r="BG198" s="219">
        <f>IF(N198="zákl. přenesená",J198,0)</f>
        <v>0</v>
      </c>
      <c r="BH198" s="219">
        <f>IF(N198="sníž. přenesená",J198,0)</f>
        <v>0</v>
      </c>
      <c r="BI198" s="219">
        <f>IF(N198="nulová",J198,0)</f>
        <v>0</v>
      </c>
      <c r="BJ198" s="19" t="s">
        <v>80</v>
      </c>
      <c r="BK198" s="219">
        <f>ROUND(I198*H198,2)</f>
        <v>0</v>
      </c>
      <c r="BL198" s="19" t="s">
        <v>156</v>
      </c>
      <c r="BM198" s="218" t="s">
        <v>1255</v>
      </c>
    </row>
    <row r="199" spans="1:65" s="2" customFormat="1" ht="16.5" customHeight="1">
      <c r="A199" s="40"/>
      <c r="B199" s="41"/>
      <c r="C199" s="207" t="s">
        <v>72</v>
      </c>
      <c r="D199" s="207" t="s">
        <v>152</v>
      </c>
      <c r="E199" s="208" t="s">
        <v>1256</v>
      </c>
      <c r="F199" s="209" t="s">
        <v>1257</v>
      </c>
      <c r="G199" s="210" t="s">
        <v>1056</v>
      </c>
      <c r="H199" s="211">
        <v>2</v>
      </c>
      <c r="I199" s="212"/>
      <c r="J199" s="213">
        <f>ROUND(I199*H199,2)</f>
        <v>0</v>
      </c>
      <c r="K199" s="209" t="s">
        <v>19</v>
      </c>
      <c r="L199" s="46"/>
      <c r="M199" s="214" t="s">
        <v>19</v>
      </c>
      <c r="N199" s="215" t="s">
        <v>43</v>
      </c>
      <c r="O199" s="86"/>
      <c r="P199" s="216">
        <f>O199*H199</f>
        <v>0</v>
      </c>
      <c r="Q199" s="216">
        <v>0</v>
      </c>
      <c r="R199" s="216">
        <f>Q199*H199</f>
        <v>0</v>
      </c>
      <c r="S199" s="216">
        <v>0</v>
      </c>
      <c r="T199" s="217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18" t="s">
        <v>156</v>
      </c>
      <c r="AT199" s="218" t="s">
        <v>152</v>
      </c>
      <c r="AU199" s="218" t="s">
        <v>80</v>
      </c>
      <c r="AY199" s="19" t="s">
        <v>149</v>
      </c>
      <c r="BE199" s="219">
        <f>IF(N199="základní",J199,0)</f>
        <v>0</v>
      </c>
      <c r="BF199" s="219">
        <f>IF(N199="snížená",J199,0)</f>
        <v>0</v>
      </c>
      <c r="BG199" s="219">
        <f>IF(N199="zákl. přenesená",J199,0)</f>
        <v>0</v>
      </c>
      <c r="BH199" s="219">
        <f>IF(N199="sníž. přenesená",J199,0)</f>
        <v>0</v>
      </c>
      <c r="BI199" s="219">
        <f>IF(N199="nulová",J199,0)</f>
        <v>0</v>
      </c>
      <c r="BJ199" s="19" t="s">
        <v>80</v>
      </c>
      <c r="BK199" s="219">
        <f>ROUND(I199*H199,2)</f>
        <v>0</v>
      </c>
      <c r="BL199" s="19" t="s">
        <v>156</v>
      </c>
      <c r="BM199" s="218" t="s">
        <v>1258</v>
      </c>
    </row>
    <row r="200" spans="1:65" s="2" customFormat="1" ht="16.5" customHeight="1">
      <c r="A200" s="40"/>
      <c r="B200" s="41"/>
      <c r="C200" s="207" t="s">
        <v>72</v>
      </c>
      <c r="D200" s="207" t="s">
        <v>152</v>
      </c>
      <c r="E200" s="208" t="s">
        <v>1259</v>
      </c>
      <c r="F200" s="209" t="s">
        <v>1260</v>
      </c>
      <c r="G200" s="210" t="s">
        <v>1056</v>
      </c>
      <c r="H200" s="211">
        <v>1</v>
      </c>
      <c r="I200" s="212"/>
      <c r="J200" s="213">
        <f>ROUND(I200*H200,2)</f>
        <v>0</v>
      </c>
      <c r="K200" s="209" t="s">
        <v>19</v>
      </c>
      <c r="L200" s="46"/>
      <c r="M200" s="214" t="s">
        <v>19</v>
      </c>
      <c r="N200" s="215" t="s">
        <v>43</v>
      </c>
      <c r="O200" s="86"/>
      <c r="P200" s="216">
        <f>O200*H200</f>
        <v>0</v>
      </c>
      <c r="Q200" s="216">
        <v>0</v>
      </c>
      <c r="R200" s="216">
        <f>Q200*H200</f>
        <v>0</v>
      </c>
      <c r="S200" s="216">
        <v>0</v>
      </c>
      <c r="T200" s="217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18" t="s">
        <v>156</v>
      </c>
      <c r="AT200" s="218" t="s">
        <v>152</v>
      </c>
      <c r="AU200" s="218" t="s">
        <v>80</v>
      </c>
      <c r="AY200" s="19" t="s">
        <v>149</v>
      </c>
      <c r="BE200" s="219">
        <f>IF(N200="základní",J200,0)</f>
        <v>0</v>
      </c>
      <c r="BF200" s="219">
        <f>IF(N200="snížená",J200,0)</f>
        <v>0</v>
      </c>
      <c r="BG200" s="219">
        <f>IF(N200="zákl. přenesená",J200,0)</f>
        <v>0</v>
      </c>
      <c r="BH200" s="219">
        <f>IF(N200="sníž. přenesená",J200,0)</f>
        <v>0</v>
      </c>
      <c r="BI200" s="219">
        <f>IF(N200="nulová",J200,0)</f>
        <v>0</v>
      </c>
      <c r="BJ200" s="19" t="s">
        <v>80</v>
      </c>
      <c r="BK200" s="219">
        <f>ROUND(I200*H200,2)</f>
        <v>0</v>
      </c>
      <c r="BL200" s="19" t="s">
        <v>156</v>
      </c>
      <c r="BM200" s="218" t="s">
        <v>1261</v>
      </c>
    </row>
    <row r="201" spans="1:65" s="2" customFormat="1" ht="16.5" customHeight="1">
      <c r="A201" s="40"/>
      <c r="B201" s="41"/>
      <c r="C201" s="207" t="s">
        <v>72</v>
      </c>
      <c r="D201" s="207" t="s">
        <v>152</v>
      </c>
      <c r="E201" s="208" t="s">
        <v>1262</v>
      </c>
      <c r="F201" s="209" t="s">
        <v>1263</v>
      </c>
      <c r="G201" s="210" t="s">
        <v>1056</v>
      </c>
      <c r="H201" s="211">
        <v>1</v>
      </c>
      <c r="I201" s="212"/>
      <c r="J201" s="213">
        <f>ROUND(I201*H201,2)</f>
        <v>0</v>
      </c>
      <c r="K201" s="209" t="s">
        <v>19</v>
      </c>
      <c r="L201" s="46"/>
      <c r="M201" s="214" t="s">
        <v>19</v>
      </c>
      <c r="N201" s="215" t="s">
        <v>43</v>
      </c>
      <c r="O201" s="86"/>
      <c r="P201" s="216">
        <f>O201*H201</f>
        <v>0</v>
      </c>
      <c r="Q201" s="216">
        <v>0</v>
      </c>
      <c r="R201" s="216">
        <f>Q201*H201</f>
        <v>0</v>
      </c>
      <c r="S201" s="216">
        <v>0</v>
      </c>
      <c r="T201" s="217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18" t="s">
        <v>156</v>
      </c>
      <c r="AT201" s="218" t="s">
        <v>152</v>
      </c>
      <c r="AU201" s="218" t="s">
        <v>80</v>
      </c>
      <c r="AY201" s="19" t="s">
        <v>149</v>
      </c>
      <c r="BE201" s="219">
        <f>IF(N201="základní",J201,0)</f>
        <v>0</v>
      </c>
      <c r="BF201" s="219">
        <f>IF(N201="snížená",J201,0)</f>
        <v>0</v>
      </c>
      <c r="BG201" s="219">
        <f>IF(N201="zákl. přenesená",J201,0)</f>
        <v>0</v>
      </c>
      <c r="BH201" s="219">
        <f>IF(N201="sníž. přenesená",J201,0)</f>
        <v>0</v>
      </c>
      <c r="BI201" s="219">
        <f>IF(N201="nulová",J201,0)</f>
        <v>0</v>
      </c>
      <c r="BJ201" s="19" t="s">
        <v>80</v>
      </c>
      <c r="BK201" s="219">
        <f>ROUND(I201*H201,2)</f>
        <v>0</v>
      </c>
      <c r="BL201" s="19" t="s">
        <v>156</v>
      </c>
      <c r="BM201" s="218" t="s">
        <v>1264</v>
      </c>
    </row>
    <row r="202" spans="1:65" s="2" customFormat="1" ht="16.5" customHeight="1">
      <c r="A202" s="40"/>
      <c r="B202" s="41"/>
      <c r="C202" s="207" t="s">
        <v>72</v>
      </c>
      <c r="D202" s="207" t="s">
        <v>152</v>
      </c>
      <c r="E202" s="208" t="s">
        <v>1265</v>
      </c>
      <c r="F202" s="209" t="s">
        <v>1266</v>
      </c>
      <c r="G202" s="210" t="s">
        <v>1056</v>
      </c>
      <c r="H202" s="211">
        <v>1</v>
      </c>
      <c r="I202" s="212"/>
      <c r="J202" s="213">
        <f>ROUND(I202*H202,2)</f>
        <v>0</v>
      </c>
      <c r="K202" s="209" t="s">
        <v>19</v>
      </c>
      <c r="L202" s="46"/>
      <c r="M202" s="214" t="s">
        <v>19</v>
      </c>
      <c r="N202" s="215" t="s">
        <v>43</v>
      </c>
      <c r="O202" s="86"/>
      <c r="P202" s="216">
        <f>O202*H202</f>
        <v>0</v>
      </c>
      <c r="Q202" s="216">
        <v>0</v>
      </c>
      <c r="R202" s="216">
        <f>Q202*H202</f>
        <v>0</v>
      </c>
      <c r="S202" s="216">
        <v>0</v>
      </c>
      <c r="T202" s="217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18" t="s">
        <v>156</v>
      </c>
      <c r="AT202" s="218" t="s">
        <v>152</v>
      </c>
      <c r="AU202" s="218" t="s">
        <v>80</v>
      </c>
      <c r="AY202" s="19" t="s">
        <v>149</v>
      </c>
      <c r="BE202" s="219">
        <f>IF(N202="základní",J202,0)</f>
        <v>0</v>
      </c>
      <c r="BF202" s="219">
        <f>IF(N202="snížená",J202,0)</f>
        <v>0</v>
      </c>
      <c r="BG202" s="219">
        <f>IF(N202="zákl. přenesená",J202,0)</f>
        <v>0</v>
      </c>
      <c r="BH202" s="219">
        <f>IF(N202="sníž. přenesená",J202,0)</f>
        <v>0</v>
      </c>
      <c r="BI202" s="219">
        <f>IF(N202="nulová",J202,0)</f>
        <v>0</v>
      </c>
      <c r="BJ202" s="19" t="s">
        <v>80</v>
      </c>
      <c r="BK202" s="219">
        <f>ROUND(I202*H202,2)</f>
        <v>0</v>
      </c>
      <c r="BL202" s="19" t="s">
        <v>156</v>
      </c>
      <c r="BM202" s="218" t="s">
        <v>1267</v>
      </c>
    </row>
    <row r="203" spans="1:65" s="2" customFormat="1" ht="16.5" customHeight="1">
      <c r="A203" s="40"/>
      <c r="B203" s="41"/>
      <c r="C203" s="207" t="s">
        <v>72</v>
      </c>
      <c r="D203" s="207" t="s">
        <v>152</v>
      </c>
      <c r="E203" s="208" t="s">
        <v>1268</v>
      </c>
      <c r="F203" s="209" t="s">
        <v>1269</v>
      </c>
      <c r="G203" s="210" t="s">
        <v>1056</v>
      </c>
      <c r="H203" s="211">
        <v>1</v>
      </c>
      <c r="I203" s="212"/>
      <c r="J203" s="213">
        <f>ROUND(I203*H203,2)</f>
        <v>0</v>
      </c>
      <c r="K203" s="209" t="s">
        <v>19</v>
      </c>
      <c r="L203" s="46"/>
      <c r="M203" s="214" t="s">
        <v>19</v>
      </c>
      <c r="N203" s="215" t="s">
        <v>43</v>
      </c>
      <c r="O203" s="86"/>
      <c r="P203" s="216">
        <f>O203*H203</f>
        <v>0</v>
      </c>
      <c r="Q203" s="216">
        <v>0</v>
      </c>
      <c r="R203" s="216">
        <f>Q203*H203</f>
        <v>0</v>
      </c>
      <c r="S203" s="216">
        <v>0</v>
      </c>
      <c r="T203" s="217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18" t="s">
        <v>156</v>
      </c>
      <c r="AT203" s="218" t="s">
        <v>152</v>
      </c>
      <c r="AU203" s="218" t="s">
        <v>80</v>
      </c>
      <c r="AY203" s="19" t="s">
        <v>149</v>
      </c>
      <c r="BE203" s="219">
        <f>IF(N203="základní",J203,0)</f>
        <v>0</v>
      </c>
      <c r="BF203" s="219">
        <f>IF(N203="snížená",J203,0)</f>
        <v>0</v>
      </c>
      <c r="BG203" s="219">
        <f>IF(N203="zákl. přenesená",J203,0)</f>
        <v>0</v>
      </c>
      <c r="BH203" s="219">
        <f>IF(N203="sníž. přenesená",J203,0)</f>
        <v>0</v>
      </c>
      <c r="BI203" s="219">
        <f>IF(N203="nulová",J203,0)</f>
        <v>0</v>
      </c>
      <c r="BJ203" s="19" t="s">
        <v>80</v>
      </c>
      <c r="BK203" s="219">
        <f>ROUND(I203*H203,2)</f>
        <v>0</v>
      </c>
      <c r="BL203" s="19" t="s">
        <v>156</v>
      </c>
      <c r="BM203" s="218" t="s">
        <v>1270</v>
      </c>
    </row>
    <row r="204" spans="1:65" s="2" customFormat="1" ht="16.5" customHeight="1">
      <c r="A204" s="40"/>
      <c r="B204" s="41"/>
      <c r="C204" s="207" t="s">
        <v>72</v>
      </c>
      <c r="D204" s="207" t="s">
        <v>152</v>
      </c>
      <c r="E204" s="208" t="s">
        <v>1271</v>
      </c>
      <c r="F204" s="209" t="s">
        <v>1272</v>
      </c>
      <c r="G204" s="210" t="s">
        <v>1056</v>
      </c>
      <c r="H204" s="211">
        <v>1</v>
      </c>
      <c r="I204" s="212"/>
      <c r="J204" s="213">
        <f>ROUND(I204*H204,2)</f>
        <v>0</v>
      </c>
      <c r="K204" s="209" t="s">
        <v>19</v>
      </c>
      <c r="L204" s="46"/>
      <c r="M204" s="214" t="s">
        <v>19</v>
      </c>
      <c r="N204" s="215" t="s">
        <v>43</v>
      </c>
      <c r="O204" s="86"/>
      <c r="P204" s="216">
        <f>O204*H204</f>
        <v>0</v>
      </c>
      <c r="Q204" s="216">
        <v>0</v>
      </c>
      <c r="R204" s="216">
        <f>Q204*H204</f>
        <v>0</v>
      </c>
      <c r="S204" s="216">
        <v>0</v>
      </c>
      <c r="T204" s="217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18" t="s">
        <v>156</v>
      </c>
      <c r="AT204" s="218" t="s">
        <v>152</v>
      </c>
      <c r="AU204" s="218" t="s">
        <v>80</v>
      </c>
      <c r="AY204" s="19" t="s">
        <v>149</v>
      </c>
      <c r="BE204" s="219">
        <f>IF(N204="základní",J204,0)</f>
        <v>0</v>
      </c>
      <c r="BF204" s="219">
        <f>IF(N204="snížená",J204,0)</f>
        <v>0</v>
      </c>
      <c r="BG204" s="219">
        <f>IF(N204="zákl. přenesená",J204,0)</f>
        <v>0</v>
      </c>
      <c r="BH204" s="219">
        <f>IF(N204="sníž. přenesená",J204,0)</f>
        <v>0</v>
      </c>
      <c r="BI204" s="219">
        <f>IF(N204="nulová",J204,0)</f>
        <v>0</v>
      </c>
      <c r="BJ204" s="19" t="s">
        <v>80</v>
      </c>
      <c r="BK204" s="219">
        <f>ROUND(I204*H204,2)</f>
        <v>0</v>
      </c>
      <c r="BL204" s="19" t="s">
        <v>156</v>
      </c>
      <c r="BM204" s="218" t="s">
        <v>1273</v>
      </c>
    </row>
    <row r="205" spans="1:65" s="2" customFormat="1" ht="16.5" customHeight="1">
      <c r="A205" s="40"/>
      <c r="B205" s="41"/>
      <c r="C205" s="207" t="s">
        <v>72</v>
      </c>
      <c r="D205" s="207" t="s">
        <v>152</v>
      </c>
      <c r="E205" s="208" t="s">
        <v>1274</v>
      </c>
      <c r="F205" s="209" t="s">
        <v>1275</v>
      </c>
      <c r="G205" s="210" t="s">
        <v>1056</v>
      </c>
      <c r="H205" s="211">
        <v>3</v>
      </c>
      <c r="I205" s="212"/>
      <c r="J205" s="213">
        <f>ROUND(I205*H205,2)</f>
        <v>0</v>
      </c>
      <c r="K205" s="209" t="s">
        <v>19</v>
      </c>
      <c r="L205" s="46"/>
      <c r="M205" s="214" t="s">
        <v>19</v>
      </c>
      <c r="N205" s="215" t="s">
        <v>43</v>
      </c>
      <c r="O205" s="86"/>
      <c r="P205" s="216">
        <f>O205*H205</f>
        <v>0</v>
      </c>
      <c r="Q205" s="216">
        <v>0</v>
      </c>
      <c r="R205" s="216">
        <f>Q205*H205</f>
        <v>0</v>
      </c>
      <c r="S205" s="216">
        <v>0</v>
      </c>
      <c r="T205" s="217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18" t="s">
        <v>156</v>
      </c>
      <c r="AT205" s="218" t="s">
        <v>152</v>
      </c>
      <c r="AU205" s="218" t="s">
        <v>80</v>
      </c>
      <c r="AY205" s="19" t="s">
        <v>149</v>
      </c>
      <c r="BE205" s="219">
        <f>IF(N205="základní",J205,0)</f>
        <v>0</v>
      </c>
      <c r="BF205" s="219">
        <f>IF(N205="snížená",J205,0)</f>
        <v>0</v>
      </c>
      <c r="BG205" s="219">
        <f>IF(N205="zákl. přenesená",J205,0)</f>
        <v>0</v>
      </c>
      <c r="BH205" s="219">
        <f>IF(N205="sníž. přenesená",J205,0)</f>
        <v>0</v>
      </c>
      <c r="BI205" s="219">
        <f>IF(N205="nulová",J205,0)</f>
        <v>0</v>
      </c>
      <c r="BJ205" s="19" t="s">
        <v>80</v>
      </c>
      <c r="BK205" s="219">
        <f>ROUND(I205*H205,2)</f>
        <v>0</v>
      </c>
      <c r="BL205" s="19" t="s">
        <v>156</v>
      </c>
      <c r="BM205" s="218" t="s">
        <v>1276</v>
      </c>
    </row>
    <row r="206" spans="1:65" s="2" customFormat="1" ht="16.5" customHeight="1">
      <c r="A206" s="40"/>
      <c r="B206" s="41"/>
      <c r="C206" s="207" t="s">
        <v>72</v>
      </c>
      <c r="D206" s="207" t="s">
        <v>152</v>
      </c>
      <c r="E206" s="208" t="s">
        <v>1277</v>
      </c>
      <c r="F206" s="209" t="s">
        <v>1278</v>
      </c>
      <c r="G206" s="210" t="s">
        <v>1056</v>
      </c>
      <c r="H206" s="211">
        <v>1</v>
      </c>
      <c r="I206" s="212"/>
      <c r="J206" s="213">
        <f>ROUND(I206*H206,2)</f>
        <v>0</v>
      </c>
      <c r="K206" s="209" t="s">
        <v>19</v>
      </c>
      <c r="L206" s="46"/>
      <c r="M206" s="214" t="s">
        <v>19</v>
      </c>
      <c r="N206" s="215" t="s">
        <v>43</v>
      </c>
      <c r="O206" s="86"/>
      <c r="P206" s="216">
        <f>O206*H206</f>
        <v>0</v>
      </c>
      <c r="Q206" s="216">
        <v>0</v>
      </c>
      <c r="R206" s="216">
        <f>Q206*H206</f>
        <v>0</v>
      </c>
      <c r="S206" s="216">
        <v>0</v>
      </c>
      <c r="T206" s="217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18" t="s">
        <v>156</v>
      </c>
      <c r="AT206" s="218" t="s">
        <v>152</v>
      </c>
      <c r="AU206" s="218" t="s">
        <v>80</v>
      </c>
      <c r="AY206" s="19" t="s">
        <v>149</v>
      </c>
      <c r="BE206" s="219">
        <f>IF(N206="základní",J206,0)</f>
        <v>0</v>
      </c>
      <c r="BF206" s="219">
        <f>IF(N206="snížená",J206,0)</f>
        <v>0</v>
      </c>
      <c r="BG206" s="219">
        <f>IF(N206="zákl. přenesená",J206,0)</f>
        <v>0</v>
      </c>
      <c r="BH206" s="219">
        <f>IF(N206="sníž. přenesená",J206,0)</f>
        <v>0</v>
      </c>
      <c r="BI206" s="219">
        <f>IF(N206="nulová",J206,0)</f>
        <v>0</v>
      </c>
      <c r="BJ206" s="19" t="s">
        <v>80</v>
      </c>
      <c r="BK206" s="219">
        <f>ROUND(I206*H206,2)</f>
        <v>0</v>
      </c>
      <c r="BL206" s="19" t="s">
        <v>156</v>
      </c>
      <c r="BM206" s="218" t="s">
        <v>1279</v>
      </c>
    </row>
    <row r="207" spans="1:65" s="2" customFormat="1" ht="16.5" customHeight="1">
      <c r="A207" s="40"/>
      <c r="B207" s="41"/>
      <c r="C207" s="207" t="s">
        <v>72</v>
      </c>
      <c r="D207" s="207" t="s">
        <v>152</v>
      </c>
      <c r="E207" s="208" t="s">
        <v>1280</v>
      </c>
      <c r="F207" s="209" t="s">
        <v>1281</v>
      </c>
      <c r="G207" s="210" t="s">
        <v>1056</v>
      </c>
      <c r="H207" s="211">
        <v>1</v>
      </c>
      <c r="I207" s="212"/>
      <c r="J207" s="213">
        <f>ROUND(I207*H207,2)</f>
        <v>0</v>
      </c>
      <c r="K207" s="209" t="s">
        <v>19</v>
      </c>
      <c r="L207" s="46"/>
      <c r="M207" s="214" t="s">
        <v>19</v>
      </c>
      <c r="N207" s="215" t="s">
        <v>43</v>
      </c>
      <c r="O207" s="86"/>
      <c r="P207" s="216">
        <f>O207*H207</f>
        <v>0</v>
      </c>
      <c r="Q207" s="216">
        <v>0</v>
      </c>
      <c r="R207" s="216">
        <f>Q207*H207</f>
        <v>0</v>
      </c>
      <c r="S207" s="216">
        <v>0</v>
      </c>
      <c r="T207" s="217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18" t="s">
        <v>156</v>
      </c>
      <c r="AT207" s="218" t="s">
        <v>152</v>
      </c>
      <c r="AU207" s="218" t="s">
        <v>80</v>
      </c>
      <c r="AY207" s="19" t="s">
        <v>149</v>
      </c>
      <c r="BE207" s="219">
        <f>IF(N207="základní",J207,0)</f>
        <v>0</v>
      </c>
      <c r="BF207" s="219">
        <f>IF(N207="snížená",J207,0)</f>
        <v>0</v>
      </c>
      <c r="BG207" s="219">
        <f>IF(N207="zákl. přenesená",J207,0)</f>
        <v>0</v>
      </c>
      <c r="BH207" s="219">
        <f>IF(N207="sníž. přenesená",J207,0)</f>
        <v>0</v>
      </c>
      <c r="BI207" s="219">
        <f>IF(N207="nulová",J207,0)</f>
        <v>0</v>
      </c>
      <c r="BJ207" s="19" t="s">
        <v>80</v>
      </c>
      <c r="BK207" s="219">
        <f>ROUND(I207*H207,2)</f>
        <v>0</v>
      </c>
      <c r="BL207" s="19" t="s">
        <v>156</v>
      </c>
      <c r="BM207" s="218" t="s">
        <v>1282</v>
      </c>
    </row>
    <row r="208" spans="1:65" s="2" customFormat="1" ht="37.8" customHeight="1">
      <c r="A208" s="40"/>
      <c r="B208" s="41"/>
      <c r="C208" s="207" t="s">
        <v>72</v>
      </c>
      <c r="D208" s="207" t="s">
        <v>152</v>
      </c>
      <c r="E208" s="208" t="s">
        <v>1283</v>
      </c>
      <c r="F208" s="209" t="s">
        <v>1284</v>
      </c>
      <c r="G208" s="210" t="s">
        <v>1085</v>
      </c>
      <c r="H208" s="211">
        <v>1</v>
      </c>
      <c r="I208" s="212"/>
      <c r="J208" s="213">
        <f>ROUND(I208*H208,2)</f>
        <v>0</v>
      </c>
      <c r="K208" s="209" t="s">
        <v>19</v>
      </c>
      <c r="L208" s="46"/>
      <c r="M208" s="214" t="s">
        <v>19</v>
      </c>
      <c r="N208" s="215" t="s">
        <v>43</v>
      </c>
      <c r="O208" s="86"/>
      <c r="P208" s="216">
        <f>O208*H208</f>
        <v>0</v>
      </c>
      <c r="Q208" s="216">
        <v>0</v>
      </c>
      <c r="R208" s="216">
        <f>Q208*H208</f>
        <v>0</v>
      </c>
      <c r="S208" s="216">
        <v>0</v>
      </c>
      <c r="T208" s="217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18" t="s">
        <v>156</v>
      </c>
      <c r="AT208" s="218" t="s">
        <v>152</v>
      </c>
      <c r="AU208" s="218" t="s">
        <v>80</v>
      </c>
      <c r="AY208" s="19" t="s">
        <v>149</v>
      </c>
      <c r="BE208" s="219">
        <f>IF(N208="základní",J208,0)</f>
        <v>0</v>
      </c>
      <c r="BF208" s="219">
        <f>IF(N208="snížená",J208,0)</f>
        <v>0</v>
      </c>
      <c r="BG208" s="219">
        <f>IF(N208="zákl. přenesená",J208,0)</f>
        <v>0</v>
      </c>
      <c r="BH208" s="219">
        <f>IF(N208="sníž. přenesená",J208,0)</f>
        <v>0</v>
      </c>
      <c r="BI208" s="219">
        <f>IF(N208="nulová",J208,0)</f>
        <v>0</v>
      </c>
      <c r="BJ208" s="19" t="s">
        <v>80</v>
      </c>
      <c r="BK208" s="219">
        <f>ROUND(I208*H208,2)</f>
        <v>0</v>
      </c>
      <c r="BL208" s="19" t="s">
        <v>156</v>
      </c>
      <c r="BM208" s="218" t="s">
        <v>1285</v>
      </c>
    </row>
    <row r="209" spans="1:65" s="2" customFormat="1" ht="16.5" customHeight="1">
      <c r="A209" s="40"/>
      <c r="B209" s="41"/>
      <c r="C209" s="207" t="s">
        <v>72</v>
      </c>
      <c r="D209" s="207" t="s">
        <v>152</v>
      </c>
      <c r="E209" s="208" t="s">
        <v>1286</v>
      </c>
      <c r="F209" s="209" t="s">
        <v>1287</v>
      </c>
      <c r="G209" s="210" t="s">
        <v>1056</v>
      </c>
      <c r="H209" s="211">
        <v>1</v>
      </c>
      <c r="I209" s="212"/>
      <c r="J209" s="213">
        <f>ROUND(I209*H209,2)</f>
        <v>0</v>
      </c>
      <c r="K209" s="209" t="s">
        <v>19</v>
      </c>
      <c r="L209" s="46"/>
      <c r="M209" s="214" t="s">
        <v>19</v>
      </c>
      <c r="N209" s="215" t="s">
        <v>43</v>
      </c>
      <c r="O209" s="86"/>
      <c r="P209" s="216">
        <f>O209*H209</f>
        <v>0</v>
      </c>
      <c r="Q209" s="216">
        <v>0</v>
      </c>
      <c r="R209" s="216">
        <f>Q209*H209</f>
        <v>0</v>
      </c>
      <c r="S209" s="216">
        <v>0</v>
      </c>
      <c r="T209" s="217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18" t="s">
        <v>156</v>
      </c>
      <c r="AT209" s="218" t="s">
        <v>152</v>
      </c>
      <c r="AU209" s="218" t="s">
        <v>80</v>
      </c>
      <c r="AY209" s="19" t="s">
        <v>149</v>
      </c>
      <c r="BE209" s="219">
        <f>IF(N209="základní",J209,0)</f>
        <v>0</v>
      </c>
      <c r="BF209" s="219">
        <f>IF(N209="snížená",J209,0)</f>
        <v>0</v>
      </c>
      <c r="BG209" s="219">
        <f>IF(N209="zákl. přenesená",J209,0)</f>
        <v>0</v>
      </c>
      <c r="BH209" s="219">
        <f>IF(N209="sníž. přenesená",J209,0)</f>
        <v>0</v>
      </c>
      <c r="BI209" s="219">
        <f>IF(N209="nulová",J209,0)</f>
        <v>0</v>
      </c>
      <c r="BJ209" s="19" t="s">
        <v>80</v>
      </c>
      <c r="BK209" s="219">
        <f>ROUND(I209*H209,2)</f>
        <v>0</v>
      </c>
      <c r="BL209" s="19" t="s">
        <v>156</v>
      </c>
      <c r="BM209" s="218" t="s">
        <v>1288</v>
      </c>
    </row>
    <row r="210" spans="1:65" s="2" customFormat="1" ht="16.5" customHeight="1">
      <c r="A210" s="40"/>
      <c r="B210" s="41"/>
      <c r="C210" s="207" t="s">
        <v>72</v>
      </c>
      <c r="D210" s="207" t="s">
        <v>152</v>
      </c>
      <c r="E210" s="208" t="s">
        <v>1289</v>
      </c>
      <c r="F210" s="209" t="s">
        <v>1290</v>
      </c>
      <c r="G210" s="210" t="s">
        <v>1056</v>
      </c>
      <c r="H210" s="211">
        <v>4</v>
      </c>
      <c r="I210" s="212"/>
      <c r="J210" s="213">
        <f>ROUND(I210*H210,2)</f>
        <v>0</v>
      </c>
      <c r="K210" s="209" t="s">
        <v>19</v>
      </c>
      <c r="L210" s="46"/>
      <c r="M210" s="214" t="s">
        <v>19</v>
      </c>
      <c r="N210" s="215" t="s">
        <v>43</v>
      </c>
      <c r="O210" s="86"/>
      <c r="P210" s="216">
        <f>O210*H210</f>
        <v>0</v>
      </c>
      <c r="Q210" s="216">
        <v>0</v>
      </c>
      <c r="R210" s="216">
        <f>Q210*H210</f>
        <v>0</v>
      </c>
      <c r="S210" s="216">
        <v>0</v>
      </c>
      <c r="T210" s="217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18" t="s">
        <v>156</v>
      </c>
      <c r="AT210" s="218" t="s">
        <v>152</v>
      </c>
      <c r="AU210" s="218" t="s">
        <v>80</v>
      </c>
      <c r="AY210" s="19" t="s">
        <v>149</v>
      </c>
      <c r="BE210" s="219">
        <f>IF(N210="základní",J210,0)</f>
        <v>0</v>
      </c>
      <c r="BF210" s="219">
        <f>IF(N210="snížená",J210,0)</f>
        <v>0</v>
      </c>
      <c r="BG210" s="219">
        <f>IF(N210="zákl. přenesená",J210,0)</f>
        <v>0</v>
      </c>
      <c r="BH210" s="219">
        <f>IF(N210="sníž. přenesená",J210,0)</f>
        <v>0</v>
      </c>
      <c r="BI210" s="219">
        <f>IF(N210="nulová",J210,0)</f>
        <v>0</v>
      </c>
      <c r="BJ210" s="19" t="s">
        <v>80</v>
      </c>
      <c r="BK210" s="219">
        <f>ROUND(I210*H210,2)</f>
        <v>0</v>
      </c>
      <c r="BL210" s="19" t="s">
        <v>156</v>
      </c>
      <c r="BM210" s="218" t="s">
        <v>1291</v>
      </c>
    </row>
    <row r="211" spans="1:65" s="2" customFormat="1" ht="16.5" customHeight="1">
      <c r="A211" s="40"/>
      <c r="B211" s="41"/>
      <c r="C211" s="207" t="s">
        <v>72</v>
      </c>
      <c r="D211" s="207" t="s">
        <v>152</v>
      </c>
      <c r="E211" s="208" t="s">
        <v>1292</v>
      </c>
      <c r="F211" s="209" t="s">
        <v>1293</v>
      </c>
      <c r="G211" s="210" t="s">
        <v>1056</v>
      </c>
      <c r="H211" s="211">
        <v>1</v>
      </c>
      <c r="I211" s="212"/>
      <c r="J211" s="213">
        <f>ROUND(I211*H211,2)</f>
        <v>0</v>
      </c>
      <c r="K211" s="209" t="s">
        <v>19</v>
      </c>
      <c r="L211" s="46"/>
      <c r="M211" s="214" t="s">
        <v>19</v>
      </c>
      <c r="N211" s="215" t="s">
        <v>43</v>
      </c>
      <c r="O211" s="86"/>
      <c r="P211" s="216">
        <f>O211*H211</f>
        <v>0</v>
      </c>
      <c r="Q211" s="216">
        <v>0</v>
      </c>
      <c r="R211" s="216">
        <f>Q211*H211</f>
        <v>0</v>
      </c>
      <c r="S211" s="216">
        <v>0</v>
      </c>
      <c r="T211" s="217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18" t="s">
        <v>156</v>
      </c>
      <c r="AT211" s="218" t="s">
        <v>152</v>
      </c>
      <c r="AU211" s="218" t="s">
        <v>80</v>
      </c>
      <c r="AY211" s="19" t="s">
        <v>149</v>
      </c>
      <c r="BE211" s="219">
        <f>IF(N211="základní",J211,0)</f>
        <v>0</v>
      </c>
      <c r="BF211" s="219">
        <f>IF(N211="snížená",J211,0)</f>
        <v>0</v>
      </c>
      <c r="BG211" s="219">
        <f>IF(N211="zákl. přenesená",J211,0)</f>
        <v>0</v>
      </c>
      <c r="BH211" s="219">
        <f>IF(N211="sníž. přenesená",J211,0)</f>
        <v>0</v>
      </c>
      <c r="BI211" s="219">
        <f>IF(N211="nulová",J211,0)</f>
        <v>0</v>
      </c>
      <c r="BJ211" s="19" t="s">
        <v>80</v>
      </c>
      <c r="BK211" s="219">
        <f>ROUND(I211*H211,2)</f>
        <v>0</v>
      </c>
      <c r="BL211" s="19" t="s">
        <v>156</v>
      </c>
      <c r="BM211" s="218" t="s">
        <v>1294</v>
      </c>
    </row>
    <row r="212" spans="1:65" s="2" customFormat="1" ht="16.5" customHeight="1">
      <c r="A212" s="40"/>
      <c r="B212" s="41"/>
      <c r="C212" s="207" t="s">
        <v>72</v>
      </c>
      <c r="D212" s="207" t="s">
        <v>152</v>
      </c>
      <c r="E212" s="208" t="s">
        <v>1295</v>
      </c>
      <c r="F212" s="209" t="s">
        <v>1296</v>
      </c>
      <c r="G212" s="210" t="s">
        <v>1056</v>
      </c>
      <c r="H212" s="211">
        <v>1</v>
      </c>
      <c r="I212" s="212"/>
      <c r="J212" s="213">
        <f>ROUND(I212*H212,2)</f>
        <v>0</v>
      </c>
      <c r="K212" s="209" t="s">
        <v>19</v>
      </c>
      <c r="L212" s="46"/>
      <c r="M212" s="214" t="s">
        <v>19</v>
      </c>
      <c r="N212" s="215" t="s">
        <v>43</v>
      </c>
      <c r="O212" s="86"/>
      <c r="P212" s="216">
        <f>O212*H212</f>
        <v>0</v>
      </c>
      <c r="Q212" s="216">
        <v>0</v>
      </c>
      <c r="R212" s="216">
        <f>Q212*H212</f>
        <v>0</v>
      </c>
      <c r="S212" s="216">
        <v>0</v>
      </c>
      <c r="T212" s="217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18" t="s">
        <v>156</v>
      </c>
      <c r="AT212" s="218" t="s">
        <v>152</v>
      </c>
      <c r="AU212" s="218" t="s">
        <v>80</v>
      </c>
      <c r="AY212" s="19" t="s">
        <v>149</v>
      </c>
      <c r="BE212" s="219">
        <f>IF(N212="základní",J212,0)</f>
        <v>0</v>
      </c>
      <c r="BF212" s="219">
        <f>IF(N212="snížená",J212,0)</f>
        <v>0</v>
      </c>
      <c r="BG212" s="219">
        <f>IF(N212="zákl. přenesená",J212,0)</f>
        <v>0</v>
      </c>
      <c r="BH212" s="219">
        <f>IF(N212="sníž. přenesená",J212,0)</f>
        <v>0</v>
      </c>
      <c r="BI212" s="219">
        <f>IF(N212="nulová",J212,0)</f>
        <v>0</v>
      </c>
      <c r="BJ212" s="19" t="s">
        <v>80</v>
      </c>
      <c r="BK212" s="219">
        <f>ROUND(I212*H212,2)</f>
        <v>0</v>
      </c>
      <c r="BL212" s="19" t="s">
        <v>156</v>
      </c>
      <c r="BM212" s="218" t="s">
        <v>1297</v>
      </c>
    </row>
    <row r="213" spans="1:65" s="2" customFormat="1" ht="16.5" customHeight="1">
      <c r="A213" s="40"/>
      <c r="B213" s="41"/>
      <c r="C213" s="207" t="s">
        <v>72</v>
      </c>
      <c r="D213" s="207" t="s">
        <v>152</v>
      </c>
      <c r="E213" s="208" t="s">
        <v>1298</v>
      </c>
      <c r="F213" s="209" t="s">
        <v>1299</v>
      </c>
      <c r="G213" s="210" t="s">
        <v>1056</v>
      </c>
      <c r="H213" s="211">
        <v>3</v>
      </c>
      <c r="I213" s="212"/>
      <c r="J213" s="213">
        <f>ROUND(I213*H213,2)</f>
        <v>0</v>
      </c>
      <c r="K213" s="209" t="s">
        <v>19</v>
      </c>
      <c r="L213" s="46"/>
      <c r="M213" s="214" t="s">
        <v>19</v>
      </c>
      <c r="N213" s="215" t="s">
        <v>43</v>
      </c>
      <c r="O213" s="86"/>
      <c r="P213" s="216">
        <f>O213*H213</f>
        <v>0</v>
      </c>
      <c r="Q213" s="216">
        <v>0</v>
      </c>
      <c r="R213" s="216">
        <f>Q213*H213</f>
        <v>0</v>
      </c>
      <c r="S213" s="216">
        <v>0</v>
      </c>
      <c r="T213" s="217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18" t="s">
        <v>156</v>
      </c>
      <c r="AT213" s="218" t="s">
        <v>152</v>
      </c>
      <c r="AU213" s="218" t="s">
        <v>80</v>
      </c>
      <c r="AY213" s="19" t="s">
        <v>149</v>
      </c>
      <c r="BE213" s="219">
        <f>IF(N213="základní",J213,0)</f>
        <v>0</v>
      </c>
      <c r="BF213" s="219">
        <f>IF(N213="snížená",J213,0)</f>
        <v>0</v>
      </c>
      <c r="BG213" s="219">
        <f>IF(N213="zákl. přenesená",J213,0)</f>
        <v>0</v>
      </c>
      <c r="BH213" s="219">
        <f>IF(N213="sníž. přenesená",J213,0)</f>
        <v>0</v>
      </c>
      <c r="BI213" s="219">
        <f>IF(N213="nulová",J213,0)</f>
        <v>0</v>
      </c>
      <c r="BJ213" s="19" t="s">
        <v>80</v>
      </c>
      <c r="BK213" s="219">
        <f>ROUND(I213*H213,2)</f>
        <v>0</v>
      </c>
      <c r="BL213" s="19" t="s">
        <v>156</v>
      </c>
      <c r="BM213" s="218" t="s">
        <v>1300</v>
      </c>
    </row>
    <row r="214" spans="1:65" s="2" customFormat="1" ht="16.5" customHeight="1">
      <c r="A214" s="40"/>
      <c r="B214" s="41"/>
      <c r="C214" s="207" t="s">
        <v>72</v>
      </c>
      <c r="D214" s="207" t="s">
        <v>152</v>
      </c>
      <c r="E214" s="208" t="s">
        <v>1301</v>
      </c>
      <c r="F214" s="209" t="s">
        <v>1302</v>
      </c>
      <c r="G214" s="210" t="s">
        <v>1056</v>
      </c>
      <c r="H214" s="211">
        <v>3</v>
      </c>
      <c r="I214" s="212"/>
      <c r="J214" s="213">
        <f>ROUND(I214*H214,2)</f>
        <v>0</v>
      </c>
      <c r="K214" s="209" t="s">
        <v>19</v>
      </c>
      <c r="L214" s="46"/>
      <c r="M214" s="214" t="s">
        <v>19</v>
      </c>
      <c r="N214" s="215" t="s">
        <v>43</v>
      </c>
      <c r="O214" s="86"/>
      <c r="P214" s="216">
        <f>O214*H214</f>
        <v>0</v>
      </c>
      <c r="Q214" s="216">
        <v>0</v>
      </c>
      <c r="R214" s="216">
        <f>Q214*H214</f>
        <v>0</v>
      </c>
      <c r="S214" s="216">
        <v>0</v>
      </c>
      <c r="T214" s="217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18" t="s">
        <v>156</v>
      </c>
      <c r="AT214" s="218" t="s">
        <v>152</v>
      </c>
      <c r="AU214" s="218" t="s">
        <v>80</v>
      </c>
      <c r="AY214" s="19" t="s">
        <v>149</v>
      </c>
      <c r="BE214" s="219">
        <f>IF(N214="základní",J214,0)</f>
        <v>0</v>
      </c>
      <c r="BF214" s="219">
        <f>IF(N214="snížená",J214,0)</f>
        <v>0</v>
      </c>
      <c r="BG214" s="219">
        <f>IF(N214="zákl. přenesená",J214,0)</f>
        <v>0</v>
      </c>
      <c r="BH214" s="219">
        <f>IF(N214="sníž. přenesená",J214,0)</f>
        <v>0</v>
      </c>
      <c r="BI214" s="219">
        <f>IF(N214="nulová",J214,0)</f>
        <v>0</v>
      </c>
      <c r="BJ214" s="19" t="s">
        <v>80</v>
      </c>
      <c r="BK214" s="219">
        <f>ROUND(I214*H214,2)</f>
        <v>0</v>
      </c>
      <c r="BL214" s="19" t="s">
        <v>156</v>
      </c>
      <c r="BM214" s="218" t="s">
        <v>1303</v>
      </c>
    </row>
    <row r="215" spans="1:65" s="2" customFormat="1" ht="16.5" customHeight="1">
      <c r="A215" s="40"/>
      <c r="B215" s="41"/>
      <c r="C215" s="207" t="s">
        <v>72</v>
      </c>
      <c r="D215" s="207" t="s">
        <v>152</v>
      </c>
      <c r="E215" s="208" t="s">
        <v>1304</v>
      </c>
      <c r="F215" s="209" t="s">
        <v>1305</v>
      </c>
      <c r="G215" s="210" t="s">
        <v>1056</v>
      </c>
      <c r="H215" s="211">
        <v>1</v>
      </c>
      <c r="I215" s="212"/>
      <c r="J215" s="213">
        <f>ROUND(I215*H215,2)</f>
        <v>0</v>
      </c>
      <c r="K215" s="209" t="s">
        <v>19</v>
      </c>
      <c r="L215" s="46"/>
      <c r="M215" s="214" t="s">
        <v>19</v>
      </c>
      <c r="N215" s="215" t="s">
        <v>43</v>
      </c>
      <c r="O215" s="86"/>
      <c r="P215" s="216">
        <f>O215*H215</f>
        <v>0</v>
      </c>
      <c r="Q215" s="216">
        <v>0</v>
      </c>
      <c r="R215" s="216">
        <f>Q215*H215</f>
        <v>0</v>
      </c>
      <c r="S215" s="216">
        <v>0</v>
      </c>
      <c r="T215" s="217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18" t="s">
        <v>156</v>
      </c>
      <c r="AT215" s="218" t="s">
        <v>152</v>
      </c>
      <c r="AU215" s="218" t="s">
        <v>80</v>
      </c>
      <c r="AY215" s="19" t="s">
        <v>149</v>
      </c>
      <c r="BE215" s="219">
        <f>IF(N215="základní",J215,0)</f>
        <v>0</v>
      </c>
      <c r="BF215" s="219">
        <f>IF(N215="snížená",J215,0)</f>
        <v>0</v>
      </c>
      <c r="BG215" s="219">
        <f>IF(N215="zákl. přenesená",J215,0)</f>
        <v>0</v>
      </c>
      <c r="BH215" s="219">
        <f>IF(N215="sníž. přenesená",J215,0)</f>
        <v>0</v>
      </c>
      <c r="BI215" s="219">
        <f>IF(N215="nulová",J215,0)</f>
        <v>0</v>
      </c>
      <c r="BJ215" s="19" t="s">
        <v>80</v>
      </c>
      <c r="BK215" s="219">
        <f>ROUND(I215*H215,2)</f>
        <v>0</v>
      </c>
      <c r="BL215" s="19" t="s">
        <v>156</v>
      </c>
      <c r="BM215" s="218" t="s">
        <v>1306</v>
      </c>
    </row>
    <row r="216" spans="1:65" s="2" customFormat="1" ht="16.5" customHeight="1">
      <c r="A216" s="40"/>
      <c r="B216" s="41"/>
      <c r="C216" s="207" t="s">
        <v>72</v>
      </c>
      <c r="D216" s="207" t="s">
        <v>152</v>
      </c>
      <c r="E216" s="208" t="s">
        <v>1307</v>
      </c>
      <c r="F216" s="209" t="s">
        <v>1308</v>
      </c>
      <c r="G216" s="210" t="s">
        <v>1056</v>
      </c>
      <c r="H216" s="211">
        <v>1</v>
      </c>
      <c r="I216" s="212"/>
      <c r="J216" s="213">
        <f>ROUND(I216*H216,2)</f>
        <v>0</v>
      </c>
      <c r="K216" s="209" t="s">
        <v>19</v>
      </c>
      <c r="L216" s="46"/>
      <c r="M216" s="214" t="s">
        <v>19</v>
      </c>
      <c r="N216" s="215" t="s">
        <v>43</v>
      </c>
      <c r="O216" s="86"/>
      <c r="P216" s="216">
        <f>O216*H216</f>
        <v>0</v>
      </c>
      <c r="Q216" s="216">
        <v>0</v>
      </c>
      <c r="R216" s="216">
        <f>Q216*H216</f>
        <v>0</v>
      </c>
      <c r="S216" s="216">
        <v>0</v>
      </c>
      <c r="T216" s="217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18" t="s">
        <v>156</v>
      </c>
      <c r="AT216" s="218" t="s">
        <v>152</v>
      </c>
      <c r="AU216" s="218" t="s">
        <v>80</v>
      </c>
      <c r="AY216" s="19" t="s">
        <v>149</v>
      </c>
      <c r="BE216" s="219">
        <f>IF(N216="základní",J216,0)</f>
        <v>0</v>
      </c>
      <c r="BF216" s="219">
        <f>IF(N216="snížená",J216,0)</f>
        <v>0</v>
      </c>
      <c r="BG216" s="219">
        <f>IF(N216="zákl. přenesená",J216,0)</f>
        <v>0</v>
      </c>
      <c r="BH216" s="219">
        <f>IF(N216="sníž. přenesená",J216,0)</f>
        <v>0</v>
      </c>
      <c r="BI216" s="219">
        <f>IF(N216="nulová",J216,0)</f>
        <v>0</v>
      </c>
      <c r="BJ216" s="19" t="s">
        <v>80</v>
      </c>
      <c r="BK216" s="219">
        <f>ROUND(I216*H216,2)</f>
        <v>0</v>
      </c>
      <c r="BL216" s="19" t="s">
        <v>156</v>
      </c>
      <c r="BM216" s="218" t="s">
        <v>1309</v>
      </c>
    </row>
    <row r="217" spans="1:65" s="2" customFormat="1" ht="16.5" customHeight="1">
      <c r="A217" s="40"/>
      <c r="B217" s="41"/>
      <c r="C217" s="207" t="s">
        <v>72</v>
      </c>
      <c r="D217" s="207" t="s">
        <v>152</v>
      </c>
      <c r="E217" s="208" t="s">
        <v>1310</v>
      </c>
      <c r="F217" s="209" t="s">
        <v>1311</v>
      </c>
      <c r="G217" s="210" t="s">
        <v>1085</v>
      </c>
      <c r="H217" s="211">
        <v>1</v>
      </c>
      <c r="I217" s="212"/>
      <c r="J217" s="213">
        <f>ROUND(I217*H217,2)</f>
        <v>0</v>
      </c>
      <c r="K217" s="209" t="s">
        <v>19</v>
      </c>
      <c r="L217" s="46"/>
      <c r="M217" s="214" t="s">
        <v>19</v>
      </c>
      <c r="N217" s="215" t="s">
        <v>43</v>
      </c>
      <c r="O217" s="86"/>
      <c r="P217" s="216">
        <f>O217*H217</f>
        <v>0</v>
      </c>
      <c r="Q217" s="216">
        <v>0</v>
      </c>
      <c r="R217" s="216">
        <f>Q217*H217</f>
        <v>0</v>
      </c>
      <c r="S217" s="216">
        <v>0</v>
      </c>
      <c r="T217" s="217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18" t="s">
        <v>156</v>
      </c>
      <c r="AT217" s="218" t="s">
        <v>152</v>
      </c>
      <c r="AU217" s="218" t="s">
        <v>80</v>
      </c>
      <c r="AY217" s="19" t="s">
        <v>149</v>
      </c>
      <c r="BE217" s="219">
        <f>IF(N217="základní",J217,0)</f>
        <v>0</v>
      </c>
      <c r="BF217" s="219">
        <f>IF(N217="snížená",J217,0)</f>
        <v>0</v>
      </c>
      <c r="BG217" s="219">
        <f>IF(N217="zákl. přenesená",J217,0)</f>
        <v>0</v>
      </c>
      <c r="BH217" s="219">
        <f>IF(N217="sníž. přenesená",J217,0)</f>
        <v>0</v>
      </c>
      <c r="BI217" s="219">
        <f>IF(N217="nulová",J217,0)</f>
        <v>0</v>
      </c>
      <c r="BJ217" s="19" t="s">
        <v>80</v>
      </c>
      <c r="BK217" s="219">
        <f>ROUND(I217*H217,2)</f>
        <v>0</v>
      </c>
      <c r="BL217" s="19" t="s">
        <v>156</v>
      </c>
      <c r="BM217" s="218" t="s">
        <v>1312</v>
      </c>
    </row>
    <row r="218" spans="1:65" s="2" customFormat="1" ht="16.5" customHeight="1">
      <c r="A218" s="40"/>
      <c r="B218" s="41"/>
      <c r="C218" s="207" t="s">
        <v>72</v>
      </c>
      <c r="D218" s="207" t="s">
        <v>152</v>
      </c>
      <c r="E218" s="208" t="s">
        <v>1313</v>
      </c>
      <c r="F218" s="209" t="s">
        <v>1314</v>
      </c>
      <c r="G218" s="210" t="s">
        <v>1056</v>
      </c>
      <c r="H218" s="211">
        <v>3</v>
      </c>
      <c r="I218" s="212"/>
      <c r="J218" s="213">
        <f>ROUND(I218*H218,2)</f>
        <v>0</v>
      </c>
      <c r="K218" s="209" t="s">
        <v>19</v>
      </c>
      <c r="L218" s="46"/>
      <c r="M218" s="214" t="s">
        <v>19</v>
      </c>
      <c r="N218" s="215" t="s">
        <v>43</v>
      </c>
      <c r="O218" s="86"/>
      <c r="P218" s="216">
        <f>O218*H218</f>
        <v>0</v>
      </c>
      <c r="Q218" s="216">
        <v>0</v>
      </c>
      <c r="R218" s="216">
        <f>Q218*H218</f>
        <v>0</v>
      </c>
      <c r="S218" s="216">
        <v>0</v>
      </c>
      <c r="T218" s="217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18" t="s">
        <v>156</v>
      </c>
      <c r="AT218" s="218" t="s">
        <v>152</v>
      </c>
      <c r="AU218" s="218" t="s">
        <v>80</v>
      </c>
      <c r="AY218" s="19" t="s">
        <v>149</v>
      </c>
      <c r="BE218" s="219">
        <f>IF(N218="základní",J218,0)</f>
        <v>0</v>
      </c>
      <c r="BF218" s="219">
        <f>IF(N218="snížená",J218,0)</f>
        <v>0</v>
      </c>
      <c r="BG218" s="219">
        <f>IF(N218="zákl. přenesená",J218,0)</f>
        <v>0</v>
      </c>
      <c r="BH218" s="219">
        <f>IF(N218="sníž. přenesená",J218,0)</f>
        <v>0</v>
      </c>
      <c r="BI218" s="219">
        <f>IF(N218="nulová",J218,0)</f>
        <v>0</v>
      </c>
      <c r="BJ218" s="19" t="s">
        <v>80</v>
      </c>
      <c r="BK218" s="219">
        <f>ROUND(I218*H218,2)</f>
        <v>0</v>
      </c>
      <c r="BL218" s="19" t="s">
        <v>156</v>
      </c>
      <c r="BM218" s="218" t="s">
        <v>1315</v>
      </c>
    </row>
    <row r="219" spans="1:65" s="2" customFormat="1" ht="24.15" customHeight="1">
      <c r="A219" s="40"/>
      <c r="B219" s="41"/>
      <c r="C219" s="207" t="s">
        <v>72</v>
      </c>
      <c r="D219" s="207" t="s">
        <v>152</v>
      </c>
      <c r="E219" s="208" t="s">
        <v>1316</v>
      </c>
      <c r="F219" s="209" t="s">
        <v>1317</v>
      </c>
      <c r="G219" s="210" t="s">
        <v>1085</v>
      </c>
      <c r="H219" s="211">
        <v>1</v>
      </c>
      <c r="I219" s="212"/>
      <c r="J219" s="213">
        <f>ROUND(I219*H219,2)</f>
        <v>0</v>
      </c>
      <c r="K219" s="209" t="s">
        <v>19</v>
      </c>
      <c r="L219" s="46"/>
      <c r="M219" s="214" t="s">
        <v>19</v>
      </c>
      <c r="N219" s="215" t="s">
        <v>43</v>
      </c>
      <c r="O219" s="86"/>
      <c r="P219" s="216">
        <f>O219*H219</f>
        <v>0</v>
      </c>
      <c r="Q219" s="216">
        <v>0</v>
      </c>
      <c r="R219" s="216">
        <f>Q219*H219</f>
        <v>0</v>
      </c>
      <c r="S219" s="216">
        <v>0</v>
      </c>
      <c r="T219" s="217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18" t="s">
        <v>156</v>
      </c>
      <c r="AT219" s="218" t="s">
        <v>152</v>
      </c>
      <c r="AU219" s="218" t="s">
        <v>80</v>
      </c>
      <c r="AY219" s="19" t="s">
        <v>149</v>
      </c>
      <c r="BE219" s="219">
        <f>IF(N219="základní",J219,0)</f>
        <v>0</v>
      </c>
      <c r="BF219" s="219">
        <f>IF(N219="snížená",J219,0)</f>
        <v>0</v>
      </c>
      <c r="BG219" s="219">
        <f>IF(N219="zákl. přenesená",J219,0)</f>
        <v>0</v>
      </c>
      <c r="BH219" s="219">
        <f>IF(N219="sníž. přenesená",J219,0)</f>
        <v>0</v>
      </c>
      <c r="BI219" s="219">
        <f>IF(N219="nulová",J219,0)</f>
        <v>0</v>
      </c>
      <c r="BJ219" s="19" t="s">
        <v>80</v>
      </c>
      <c r="BK219" s="219">
        <f>ROUND(I219*H219,2)</f>
        <v>0</v>
      </c>
      <c r="BL219" s="19" t="s">
        <v>156</v>
      </c>
      <c r="BM219" s="218" t="s">
        <v>1318</v>
      </c>
    </row>
    <row r="220" spans="1:63" s="12" customFormat="1" ht="25.9" customHeight="1">
      <c r="A220" s="12"/>
      <c r="B220" s="191"/>
      <c r="C220" s="192"/>
      <c r="D220" s="193" t="s">
        <v>71</v>
      </c>
      <c r="E220" s="194" t="s">
        <v>933</v>
      </c>
      <c r="F220" s="194" t="s">
        <v>1319</v>
      </c>
      <c r="G220" s="192"/>
      <c r="H220" s="192"/>
      <c r="I220" s="195"/>
      <c r="J220" s="196">
        <f>BK220</f>
        <v>0</v>
      </c>
      <c r="K220" s="192"/>
      <c r="L220" s="197"/>
      <c r="M220" s="198"/>
      <c r="N220" s="199"/>
      <c r="O220" s="199"/>
      <c r="P220" s="200">
        <f>SUM(P221:P230)</f>
        <v>0</v>
      </c>
      <c r="Q220" s="199"/>
      <c r="R220" s="200">
        <f>SUM(R221:R230)</f>
        <v>0</v>
      </c>
      <c r="S220" s="199"/>
      <c r="T220" s="201">
        <f>SUM(T221:T230)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02" t="s">
        <v>80</v>
      </c>
      <c r="AT220" s="203" t="s">
        <v>71</v>
      </c>
      <c r="AU220" s="203" t="s">
        <v>72</v>
      </c>
      <c r="AY220" s="202" t="s">
        <v>149</v>
      </c>
      <c r="BK220" s="204">
        <f>SUM(BK221:BK230)</f>
        <v>0</v>
      </c>
    </row>
    <row r="221" spans="1:65" s="2" customFormat="1" ht="16.5" customHeight="1">
      <c r="A221" s="40"/>
      <c r="B221" s="41"/>
      <c r="C221" s="207" t="s">
        <v>72</v>
      </c>
      <c r="D221" s="207" t="s">
        <v>152</v>
      </c>
      <c r="E221" s="208" t="s">
        <v>1320</v>
      </c>
      <c r="F221" s="209" t="s">
        <v>1321</v>
      </c>
      <c r="G221" s="210" t="s">
        <v>1085</v>
      </c>
      <c r="H221" s="211">
        <v>1</v>
      </c>
      <c r="I221" s="212"/>
      <c r="J221" s="213">
        <f>ROUND(I221*H221,2)</f>
        <v>0</v>
      </c>
      <c r="K221" s="209" t="s">
        <v>19</v>
      </c>
      <c r="L221" s="46"/>
      <c r="M221" s="214" t="s">
        <v>19</v>
      </c>
      <c r="N221" s="215" t="s">
        <v>43</v>
      </c>
      <c r="O221" s="86"/>
      <c r="P221" s="216">
        <f>O221*H221</f>
        <v>0</v>
      </c>
      <c r="Q221" s="216">
        <v>0</v>
      </c>
      <c r="R221" s="216">
        <f>Q221*H221</f>
        <v>0</v>
      </c>
      <c r="S221" s="216">
        <v>0</v>
      </c>
      <c r="T221" s="217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18" t="s">
        <v>156</v>
      </c>
      <c r="AT221" s="218" t="s">
        <v>152</v>
      </c>
      <c r="AU221" s="218" t="s">
        <v>80</v>
      </c>
      <c r="AY221" s="19" t="s">
        <v>149</v>
      </c>
      <c r="BE221" s="219">
        <f>IF(N221="základní",J221,0)</f>
        <v>0</v>
      </c>
      <c r="BF221" s="219">
        <f>IF(N221="snížená",J221,0)</f>
        <v>0</v>
      </c>
      <c r="BG221" s="219">
        <f>IF(N221="zákl. přenesená",J221,0)</f>
        <v>0</v>
      </c>
      <c r="BH221" s="219">
        <f>IF(N221="sníž. přenesená",J221,0)</f>
        <v>0</v>
      </c>
      <c r="BI221" s="219">
        <f>IF(N221="nulová",J221,0)</f>
        <v>0</v>
      </c>
      <c r="BJ221" s="19" t="s">
        <v>80</v>
      </c>
      <c r="BK221" s="219">
        <f>ROUND(I221*H221,2)</f>
        <v>0</v>
      </c>
      <c r="BL221" s="19" t="s">
        <v>156</v>
      </c>
      <c r="BM221" s="218" t="s">
        <v>1322</v>
      </c>
    </row>
    <row r="222" spans="1:47" s="2" customFormat="1" ht="12">
      <c r="A222" s="40"/>
      <c r="B222" s="41"/>
      <c r="C222" s="42"/>
      <c r="D222" s="227" t="s">
        <v>223</v>
      </c>
      <c r="E222" s="42"/>
      <c r="F222" s="269" t="s">
        <v>1323</v>
      </c>
      <c r="G222" s="42"/>
      <c r="H222" s="42"/>
      <c r="I222" s="222"/>
      <c r="J222" s="42"/>
      <c r="K222" s="42"/>
      <c r="L222" s="46"/>
      <c r="M222" s="223"/>
      <c r="N222" s="224"/>
      <c r="O222" s="86"/>
      <c r="P222" s="86"/>
      <c r="Q222" s="86"/>
      <c r="R222" s="86"/>
      <c r="S222" s="86"/>
      <c r="T222" s="87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T222" s="19" t="s">
        <v>223</v>
      </c>
      <c r="AU222" s="19" t="s">
        <v>80</v>
      </c>
    </row>
    <row r="223" spans="1:65" s="2" customFormat="1" ht="16.5" customHeight="1">
      <c r="A223" s="40"/>
      <c r="B223" s="41"/>
      <c r="C223" s="207" t="s">
        <v>72</v>
      </c>
      <c r="D223" s="207" t="s">
        <v>152</v>
      </c>
      <c r="E223" s="208" t="s">
        <v>1324</v>
      </c>
      <c r="F223" s="209" t="s">
        <v>1325</v>
      </c>
      <c r="G223" s="210" t="s">
        <v>1085</v>
      </c>
      <c r="H223" s="211">
        <v>1</v>
      </c>
      <c r="I223" s="212"/>
      <c r="J223" s="213">
        <f>ROUND(I223*H223,2)</f>
        <v>0</v>
      </c>
      <c r="K223" s="209" t="s">
        <v>19</v>
      </c>
      <c r="L223" s="46"/>
      <c r="M223" s="214" t="s">
        <v>19</v>
      </c>
      <c r="N223" s="215" t="s">
        <v>43</v>
      </c>
      <c r="O223" s="86"/>
      <c r="P223" s="216">
        <f>O223*H223</f>
        <v>0</v>
      </c>
      <c r="Q223" s="216">
        <v>0</v>
      </c>
      <c r="R223" s="216">
        <f>Q223*H223</f>
        <v>0</v>
      </c>
      <c r="S223" s="216">
        <v>0</v>
      </c>
      <c r="T223" s="217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18" t="s">
        <v>156</v>
      </c>
      <c r="AT223" s="218" t="s">
        <v>152</v>
      </c>
      <c r="AU223" s="218" t="s">
        <v>80</v>
      </c>
      <c r="AY223" s="19" t="s">
        <v>149</v>
      </c>
      <c r="BE223" s="219">
        <f>IF(N223="základní",J223,0)</f>
        <v>0</v>
      </c>
      <c r="BF223" s="219">
        <f>IF(N223="snížená",J223,0)</f>
        <v>0</v>
      </c>
      <c r="BG223" s="219">
        <f>IF(N223="zákl. přenesená",J223,0)</f>
        <v>0</v>
      </c>
      <c r="BH223" s="219">
        <f>IF(N223="sníž. přenesená",J223,0)</f>
        <v>0</v>
      </c>
      <c r="BI223" s="219">
        <f>IF(N223="nulová",J223,0)</f>
        <v>0</v>
      </c>
      <c r="BJ223" s="19" t="s">
        <v>80</v>
      </c>
      <c r="BK223" s="219">
        <f>ROUND(I223*H223,2)</f>
        <v>0</v>
      </c>
      <c r="BL223" s="19" t="s">
        <v>156</v>
      </c>
      <c r="BM223" s="218" t="s">
        <v>1326</v>
      </c>
    </row>
    <row r="224" spans="1:47" s="2" customFormat="1" ht="12">
      <c r="A224" s="40"/>
      <c r="B224" s="41"/>
      <c r="C224" s="42"/>
      <c r="D224" s="227" t="s">
        <v>223</v>
      </c>
      <c r="E224" s="42"/>
      <c r="F224" s="269" t="s">
        <v>1323</v>
      </c>
      <c r="G224" s="42"/>
      <c r="H224" s="42"/>
      <c r="I224" s="222"/>
      <c r="J224" s="42"/>
      <c r="K224" s="42"/>
      <c r="L224" s="46"/>
      <c r="M224" s="223"/>
      <c r="N224" s="224"/>
      <c r="O224" s="86"/>
      <c r="P224" s="86"/>
      <c r="Q224" s="86"/>
      <c r="R224" s="86"/>
      <c r="S224" s="86"/>
      <c r="T224" s="87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9" t="s">
        <v>223</v>
      </c>
      <c r="AU224" s="19" t="s">
        <v>80</v>
      </c>
    </row>
    <row r="225" spans="1:65" s="2" customFormat="1" ht="16.5" customHeight="1">
      <c r="A225" s="40"/>
      <c r="B225" s="41"/>
      <c r="C225" s="207" t="s">
        <v>72</v>
      </c>
      <c r="D225" s="207" t="s">
        <v>152</v>
      </c>
      <c r="E225" s="208" t="s">
        <v>1327</v>
      </c>
      <c r="F225" s="209" t="s">
        <v>1328</v>
      </c>
      <c r="G225" s="210" t="s">
        <v>1085</v>
      </c>
      <c r="H225" s="211">
        <v>1</v>
      </c>
      <c r="I225" s="212"/>
      <c r="J225" s="213">
        <f>ROUND(I225*H225,2)</f>
        <v>0</v>
      </c>
      <c r="K225" s="209" t="s">
        <v>19</v>
      </c>
      <c r="L225" s="46"/>
      <c r="M225" s="214" t="s">
        <v>19</v>
      </c>
      <c r="N225" s="215" t="s">
        <v>43</v>
      </c>
      <c r="O225" s="86"/>
      <c r="P225" s="216">
        <f>O225*H225</f>
        <v>0</v>
      </c>
      <c r="Q225" s="216">
        <v>0</v>
      </c>
      <c r="R225" s="216">
        <f>Q225*H225</f>
        <v>0</v>
      </c>
      <c r="S225" s="216">
        <v>0</v>
      </c>
      <c r="T225" s="217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18" t="s">
        <v>156</v>
      </c>
      <c r="AT225" s="218" t="s">
        <v>152</v>
      </c>
      <c r="AU225" s="218" t="s">
        <v>80</v>
      </c>
      <c r="AY225" s="19" t="s">
        <v>149</v>
      </c>
      <c r="BE225" s="219">
        <f>IF(N225="základní",J225,0)</f>
        <v>0</v>
      </c>
      <c r="BF225" s="219">
        <f>IF(N225="snížená",J225,0)</f>
        <v>0</v>
      </c>
      <c r="BG225" s="219">
        <f>IF(N225="zákl. přenesená",J225,0)</f>
        <v>0</v>
      </c>
      <c r="BH225" s="219">
        <f>IF(N225="sníž. přenesená",J225,0)</f>
        <v>0</v>
      </c>
      <c r="BI225" s="219">
        <f>IF(N225="nulová",J225,0)</f>
        <v>0</v>
      </c>
      <c r="BJ225" s="19" t="s">
        <v>80</v>
      </c>
      <c r="BK225" s="219">
        <f>ROUND(I225*H225,2)</f>
        <v>0</v>
      </c>
      <c r="BL225" s="19" t="s">
        <v>156</v>
      </c>
      <c r="BM225" s="218" t="s">
        <v>1329</v>
      </c>
    </row>
    <row r="226" spans="1:47" s="2" customFormat="1" ht="12">
      <c r="A226" s="40"/>
      <c r="B226" s="41"/>
      <c r="C226" s="42"/>
      <c r="D226" s="227" t="s">
        <v>223</v>
      </c>
      <c r="E226" s="42"/>
      <c r="F226" s="269" t="s">
        <v>1330</v>
      </c>
      <c r="G226" s="42"/>
      <c r="H226" s="42"/>
      <c r="I226" s="222"/>
      <c r="J226" s="42"/>
      <c r="K226" s="42"/>
      <c r="L226" s="46"/>
      <c r="M226" s="223"/>
      <c r="N226" s="224"/>
      <c r="O226" s="86"/>
      <c r="P226" s="86"/>
      <c r="Q226" s="86"/>
      <c r="R226" s="86"/>
      <c r="S226" s="86"/>
      <c r="T226" s="87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T226" s="19" t="s">
        <v>223</v>
      </c>
      <c r="AU226" s="19" t="s">
        <v>80</v>
      </c>
    </row>
    <row r="227" spans="1:65" s="2" customFormat="1" ht="16.5" customHeight="1">
      <c r="A227" s="40"/>
      <c r="B227" s="41"/>
      <c r="C227" s="207" t="s">
        <v>72</v>
      </c>
      <c r="D227" s="207" t="s">
        <v>152</v>
      </c>
      <c r="E227" s="208" t="s">
        <v>1331</v>
      </c>
      <c r="F227" s="209" t="s">
        <v>1332</v>
      </c>
      <c r="G227" s="210" t="s">
        <v>1085</v>
      </c>
      <c r="H227" s="211">
        <v>1</v>
      </c>
      <c r="I227" s="212"/>
      <c r="J227" s="213">
        <f>ROUND(I227*H227,2)</f>
        <v>0</v>
      </c>
      <c r="K227" s="209" t="s">
        <v>19</v>
      </c>
      <c r="L227" s="46"/>
      <c r="M227" s="214" t="s">
        <v>19</v>
      </c>
      <c r="N227" s="215" t="s">
        <v>43</v>
      </c>
      <c r="O227" s="86"/>
      <c r="P227" s="216">
        <f>O227*H227</f>
        <v>0</v>
      </c>
      <c r="Q227" s="216">
        <v>0</v>
      </c>
      <c r="R227" s="216">
        <f>Q227*H227</f>
        <v>0</v>
      </c>
      <c r="S227" s="216">
        <v>0</v>
      </c>
      <c r="T227" s="217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18" t="s">
        <v>156</v>
      </c>
      <c r="AT227" s="218" t="s">
        <v>152</v>
      </c>
      <c r="AU227" s="218" t="s">
        <v>80</v>
      </c>
      <c r="AY227" s="19" t="s">
        <v>149</v>
      </c>
      <c r="BE227" s="219">
        <f>IF(N227="základní",J227,0)</f>
        <v>0</v>
      </c>
      <c r="BF227" s="219">
        <f>IF(N227="snížená",J227,0)</f>
        <v>0</v>
      </c>
      <c r="BG227" s="219">
        <f>IF(N227="zákl. přenesená",J227,0)</f>
        <v>0</v>
      </c>
      <c r="BH227" s="219">
        <f>IF(N227="sníž. přenesená",J227,0)</f>
        <v>0</v>
      </c>
      <c r="BI227" s="219">
        <f>IF(N227="nulová",J227,0)</f>
        <v>0</v>
      </c>
      <c r="BJ227" s="19" t="s">
        <v>80</v>
      </c>
      <c r="BK227" s="219">
        <f>ROUND(I227*H227,2)</f>
        <v>0</v>
      </c>
      <c r="BL227" s="19" t="s">
        <v>156</v>
      </c>
      <c r="BM227" s="218" t="s">
        <v>1333</v>
      </c>
    </row>
    <row r="228" spans="1:65" s="2" customFormat="1" ht="16.5" customHeight="1">
      <c r="A228" s="40"/>
      <c r="B228" s="41"/>
      <c r="C228" s="207" t="s">
        <v>72</v>
      </c>
      <c r="D228" s="207" t="s">
        <v>152</v>
      </c>
      <c r="E228" s="208" t="s">
        <v>1334</v>
      </c>
      <c r="F228" s="209" t="s">
        <v>1335</v>
      </c>
      <c r="G228" s="210" t="s">
        <v>1085</v>
      </c>
      <c r="H228" s="211">
        <v>1</v>
      </c>
      <c r="I228" s="212"/>
      <c r="J228" s="213">
        <f>ROUND(I228*H228,2)</f>
        <v>0</v>
      </c>
      <c r="K228" s="209" t="s">
        <v>19</v>
      </c>
      <c r="L228" s="46"/>
      <c r="M228" s="214" t="s">
        <v>19</v>
      </c>
      <c r="N228" s="215" t="s">
        <v>43</v>
      </c>
      <c r="O228" s="86"/>
      <c r="P228" s="216">
        <f>O228*H228</f>
        <v>0</v>
      </c>
      <c r="Q228" s="216">
        <v>0</v>
      </c>
      <c r="R228" s="216">
        <f>Q228*H228</f>
        <v>0</v>
      </c>
      <c r="S228" s="216">
        <v>0</v>
      </c>
      <c r="T228" s="217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18" t="s">
        <v>156</v>
      </c>
      <c r="AT228" s="218" t="s">
        <v>152</v>
      </c>
      <c r="AU228" s="218" t="s">
        <v>80</v>
      </c>
      <c r="AY228" s="19" t="s">
        <v>149</v>
      </c>
      <c r="BE228" s="219">
        <f>IF(N228="základní",J228,0)</f>
        <v>0</v>
      </c>
      <c r="BF228" s="219">
        <f>IF(N228="snížená",J228,0)</f>
        <v>0</v>
      </c>
      <c r="BG228" s="219">
        <f>IF(N228="zákl. přenesená",J228,0)</f>
        <v>0</v>
      </c>
      <c r="BH228" s="219">
        <f>IF(N228="sníž. přenesená",J228,0)</f>
        <v>0</v>
      </c>
      <c r="BI228" s="219">
        <f>IF(N228="nulová",J228,0)</f>
        <v>0</v>
      </c>
      <c r="BJ228" s="19" t="s">
        <v>80</v>
      </c>
      <c r="BK228" s="219">
        <f>ROUND(I228*H228,2)</f>
        <v>0</v>
      </c>
      <c r="BL228" s="19" t="s">
        <v>156</v>
      </c>
      <c r="BM228" s="218" t="s">
        <v>1336</v>
      </c>
    </row>
    <row r="229" spans="1:47" s="2" customFormat="1" ht="12">
      <c r="A229" s="40"/>
      <c r="B229" s="41"/>
      <c r="C229" s="42"/>
      <c r="D229" s="227" t="s">
        <v>223</v>
      </c>
      <c r="E229" s="42"/>
      <c r="F229" s="269" t="s">
        <v>1337</v>
      </c>
      <c r="G229" s="42"/>
      <c r="H229" s="42"/>
      <c r="I229" s="222"/>
      <c r="J229" s="42"/>
      <c r="K229" s="42"/>
      <c r="L229" s="46"/>
      <c r="M229" s="223"/>
      <c r="N229" s="224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9" t="s">
        <v>223</v>
      </c>
      <c r="AU229" s="19" t="s">
        <v>80</v>
      </c>
    </row>
    <row r="230" spans="1:65" s="2" customFormat="1" ht="16.5" customHeight="1">
      <c r="A230" s="40"/>
      <c r="B230" s="41"/>
      <c r="C230" s="207" t="s">
        <v>72</v>
      </c>
      <c r="D230" s="207" t="s">
        <v>152</v>
      </c>
      <c r="E230" s="208" t="s">
        <v>1338</v>
      </c>
      <c r="F230" s="209" t="s">
        <v>1339</v>
      </c>
      <c r="G230" s="210" t="s">
        <v>1056</v>
      </c>
      <c r="H230" s="211">
        <v>3</v>
      </c>
      <c r="I230" s="212"/>
      <c r="J230" s="213">
        <f>ROUND(I230*H230,2)</f>
        <v>0</v>
      </c>
      <c r="K230" s="209" t="s">
        <v>19</v>
      </c>
      <c r="L230" s="46"/>
      <c r="M230" s="214" t="s">
        <v>19</v>
      </c>
      <c r="N230" s="215" t="s">
        <v>43</v>
      </c>
      <c r="O230" s="86"/>
      <c r="P230" s="216">
        <f>O230*H230</f>
        <v>0</v>
      </c>
      <c r="Q230" s="216">
        <v>0</v>
      </c>
      <c r="R230" s="216">
        <f>Q230*H230</f>
        <v>0</v>
      </c>
      <c r="S230" s="216">
        <v>0</v>
      </c>
      <c r="T230" s="217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18" t="s">
        <v>156</v>
      </c>
      <c r="AT230" s="218" t="s">
        <v>152</v>
      </c>
      <c r="AU230" s="218" t="s">
        <v>80</v>
      </c>
      <c r="AY230" s="19" t="s">
        <v>149</v>
      </c>
      <c r="BE230" s="219">
        <f>IF(N230="základní",J230,0)</f>
        <v>0</v>
      </c>
      <c r="BF230" s="219">
        <f>IF(N230="snížená",J230,0)</f>
        <v>0</v>
      </c>
      <c r="BG230" s="219">
        <f>IF(N230="zákl. přenesená",J230,0)</f>
        <v>0</v>
      </c>
      <c r="BH230" s="219">
        <f>IF(N230="sníž. přenesená",J230,0)</f>
        <v>0</v>
      </c>
      <c r="BI230" s="219">
        <f>IF(N230="nulová",J230,0)</f>
        <v>0</v>
      </c>
      <c r="BJ230" s="19" t="s">
        <v>80</v>
      </c>
      <c r="BK230" s="219">
        <f>ROUND(I230*H230,2)</f>
        <v>0</v>
      </c>
      <c r="BL230" s="19" t="s">
        <v>156</v>
      </c>
      <c r="BM230" s="218" t="s">
        <v>1340</v>
      </c>
    </row>
    <row r="231" spans="1:63" s="12" customFormat="1" ht="25.9" customHeight="1">
      <c r="A231" s="12"/>
      <c r="B231" s="191"/>
      <c r="C231" s="192"/>
      <c r="D231" s="193" t="s">
        <v>71</v>
      </c>
      <c r="E231" s="194" t="s">
        <v>936</v>
      </c>
      <c r="F231" s="194" t="s">
        <v>1341</v>
      </c>
      <c r="G231" s="192"/>
      <c r="H231" s="192"/>
      <c r="I231" s="195"/>
      <c r="J231" s="196">
        <f>BK231</f>
        <v>0</v>
      </c>
      <c r="K231" s="192"/>
      <c r="L231" s="197"/>
      <c r="M231" s="198"/>
      <c r="N231" s="199"/>
      <c r="O231" s="199"/>
      <c r="P231" s="200">
        <f>SUM(P232:P236)</f>
        <v>0</v>
      </c>
      <c r="Q231" s="199"/>
      <c r="R231" s="200">
        <f>SUM(R232:R236)</f>
        <v>0</v>
      </c>
      <c r="S231" s="199"/>
      <c r="T231" s="201">
        <f>SUM(T232:T236)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02" t="s">
        <v>80</v>
      </c>
      <c r="AT231" s="203" t="s">
        <v>71</v>
      </c>
      <c r="AU231" s="203" t="s">
        <v>72</v>
      </c>
      <c r="AY231" s="202" t="s">
        <v>149</v>
      </c>
      <c r="BK231" s="204">
        <f>SUM(BK232:BK236)</f>
        <v>0</v>
      </c>
    </row>
    <row r="232" spans="1:65" s="2" customFormat="1" ht="16.5" customHeight="1">
      <c r="A232" s="40"/>
      <c r="B232" s="41"/>
      <c r="C232" s="207" t="s">
        <v>72</v>
      </c>
      <c r="D232" s="207" t="s">
        <v>152</v>
      </c>
      <c r="E232" s="208" t="s">
        <v>1342</v>
      </c>
      <c r="F232" s="209" t="s">
        <v>1343</v>
      </c>
      <c r="G232" s="210" t="s">
        <v>1085</v>
      </c>
      <c r="H232" s="211">
        <v>1</v>
      </c>
      <c r="I232" s="212"/>
      <c r="J232" s="213">
        <f>ROUND(I232*H232,2)</f>
        <v>0</v>
      </c>
      <c r="K232" s="209" t="s">
        <v>19</v>
      </c>
      <c r="L232" s="46"/>
      <c r="M232" s="214" t="s">
        <v>19</v>
      </c>
      <c r="N232" s="215" t="s">
        <v>43</v>
      </c>
      <c r="O232" s="86"/>
      <c r="P232" s="216">
        <f>O232*H232</f>
        <v>0</v>
      </c>
      <c r="Q232" s="216">
        <v>0</v>
      </c>
      <c r="R232" s="216">
        <f>Q232*H232</f>
        <v>0</v>
      </c>
      <c r="S232" s="216">
        <v>0</v>
      </c>
      <c r="T232" s="217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18" t="s">
        <v>156</v>
      </c>
      <c r="AT232" s="218" t="s">
        <v>152</v>
      </c>
      <c r="AU232" s="218" t="s">
        <v>80</v>
      </c>
      <c r="AY232" s="19" t="s">
        <v>149</v>
      </c>
      <c r="BE232" s="219">
        <f>IF(N232="základní",J232,0)</f>
        <v>0</v>
      </c>
      <c r="BF232" s="219">
        <f>IF(N232="snížená",J232,0)</f>
        <v>0</v>
      </c>
      <c r="BG232" s="219">
        <f>IF(N232="zákl. přenesená",J232,0)</f>
        <v>0</v>
      </c>
      <c r="BH232" s="219">
        <f>IF(N232="sníž. přenesená",J232,0)</f>
        <v>0</v>
      </c>
      <c r="BI232" s="219">
        <f>IF(N232="nulová",J232,0)</f>
        <v>0</v>
      </c>
      <c r="BJ232" s="19" t="s">
        <v>80</v>
      </c>
      <c r="BK232" s="219">
        <f>ROUND(I232*H232,2)</f>
        <v>0</v>
      </c>
      <c r="BL232" s="19" t="s">
        <v>156</v>
      </c>
      <c r="BM232" s="218" t="s">
        <v>1344</v>
      </c>
    </row>
    <row r="233" spans="1:65" s="2" customFormat="1" ht="16.5" customHeight="1">
      <c r="A233" s="40"/>
      <c r="B233" s="41"/>
      <c r="C233" s="207" t="s">
        <v>72</v>
      </c>
      <c r="D233" s="207" t="s">
        <v>152</v>
      </c>
      <c r="E233" s="208" t="s">
        <v>1345</v>
      </c>
      <c r="F233" s="209" t="s">
        <v>1346</v>
      </c>
      <c r="G233" s="210" t="s">
        <v>1085</v>
      </c>
      <c r="H233" s="211">
        <v>1</v>
      </c>
      <c r="I233" s="212"/>
      <c r="J233" s="213">
        <f>ROUND(I233*H233,2)</f>
        <v>0</v>
      </c>
      <c r="K233" s="209" t="s">
        <v>19</v>
      </c>
      <c r="L233" s="46"/>
      <c r="M233" s="214" t="s">
        <v>19</v>
      </c>
      <c r="N233" s="215" t="s">
        <v>43</v>
      </c>
      <c r="O233" s="86"/>
      <c r="P233" s="216">
        <f>O233*H233</f>
        <v>0</v>
      </c>
      <c r="Q233" s="216">
        <v>0</v>
      </c>
      <c r="R233" s="216">
        <f>Q233*H233</f>
        <v>0</v>
      </c>
      <c r="S233" s="216">
        <v>0</v>
      </c>
      <c r="T233" s="217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18" t="s">
        <v>156</v>
      </c>
      <c r="AT233" s="218" t="s">
        <v>152</v>
      </c>
      <c r="AU233" s="218" t="s">
        <v>80</v>
      </c>
      <c r="AY233" s="19" t="s">
        <v>149</v>
      </c>
      <c r="BE233" s="219">
        <f>IF(N233="základní",J233,0)</f>
        <v>0</v>
      </c>
      <c r="BF233" s="219">
        <f>IF(N233="snížená",J233,0)</f>
        <v>0</v>
      </c>
      <c r="BG233" s="219">
        <f>IF(N233="zákl. přenesená",J233,0)</f>
        <v>0</v>
      </c>
      <c r="BH233" s="219">
        <f>IF(N233="sníž. přenesená",J233,0)</f>
        <v>0</v>
      </c>
      <c r="BI233" s="219">
        <f>IF(N233="nulová",J233,0)</f>
        <v>0</v>
      </c>
      <c r="BJ233" s="19" t="s">
        <v>80</v>
      </c>
      <c r="BK233" s="219">
        <f>ROUND(I233*H233,2)</f>
        <v>0</v>
      </c>
      <c r="BL233" s="19" t="s">
        <v>156</v>
      </c>
      <c r="BM233" s="218" t="s">
        <v>1347</v>
      </c>
    </row>
    <row r="234" spans="1:65" s="2" customFormat="1" ht="16.5" customHeight="1">
      <c r="A234" s="40"/>
      <c r="B234" s="41"/>
      <c r="C234" s="207" t="s">
        <v>72</v>
      </c>
      <c r="D234" s="207" t="s">
        <v>152</v>
      </c>
      <c r="E234" s="208" t="s">
        <v>1348</v>
      </c>
      <c r="F234" s="209" t="s">
        <v>1349</v>
      </c>
      <c r="G234" s="210" t="s">
        <v>1056</v>
      </c>
      <c r="H234" s="211">
        <v>1</v>
      </c>
      <c r="I234" s="212"/>
      <c r="J234" s="213">
        <f>ROUND(I234*H234,2)</f>
        <v>0</v>
      </c>
      <c r="K234" s="209" t="s">
        <v>19</v>
      </c>
      <c r="L234" s="46"/>
      <c r="M234" s="214" t="s">
        <v>19</v>
      </c>
      <c r="N234" s="215" t="s">
        <v>43</v>
      </c>
      <c r="O234" s="86"/>
      <c r="P234" s="216">
        <f>O234*H234</f>
        <v>0</v>
      </c>
      <c r="Q234" s="216">
        <v>0</v>
      </c>
      <c r="R234" s="216">
        <f>Q234*H234</f>
        <v>0</v>
      </c>
      <c r="S234" s="216">
        <v>0</v>
      </c>
      <c r="T234" s="217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18" t="s">
        <v>156</v>
      </c>
      <c r="AT234" s="218" t="s">
        <v>152</v>
      </c>
      <c r="AU234" s="218" t="s">
        <v>80</v>
      </c>
      <c r="AY234" s="19" t="s">
        <v>149</v>
      </c>
      <c r="BE234" s="219">
        <f>IF(N234="základní",J234,0)</f>
        <v>0</v>
      </c>
      <c r="BF234" s="219">
        <f>IF(N234="snížená",J234,0)</f>
        <v>0</v>
      </c>
      <c r="BG234" s="219">
        <f>IF(N234="zákl. přenesená",J234,0)</f>
        <v>0</v>
      </c>
      <c r="BH234" s="219">
        <f>IF(N234="sníž. přenesená",J234,0)</f>
        <v>0</v>
      </c>
      <c r="BI234" s="219">
        <f>IF(N234="nulová",J234,0)</f>
        <v>0</v>
      </c>
      <c r="BJ234" s="19" t="s">
        <v>80</v>
      </c>
      <c r="BK234" s="219">
        <f>ROUND(I234*H234,2)</f>
        <v>0</v>
      </c>
      <c r="BL234" s="19" t="s">
        <v>156</v>
      </c>
      <c r="BM234" s="218" t="s">
        <v>1350</v>
      </c>
    </row>
    <row r="235" spans="1:65" s="2" customFormat="1" ht="16.5" customHeight="1">
      <c r="A235" s="40"/>
      <c r="B235" s="41"/>
      <c r="C235" s="207" t="s">
        <v>72</v>
      </c>
      <c r="D235" s="207" t="s">
        <v>152</v>
      </c>
      <c r="E235" s="208" t="s">
        <v>1351</v>
      </c>
      <c r="F235" s="209" t="s">
        <v>1352</v>
      </c>
      <c r="G235" s="210" t="s">
        <v>1056</v>
      </c>
      <c r="H235" s="211">
        <v>1</v>
      </c>
      <c r="I235" s="212"/>
      <c r="J235" s="213">
        <f>ROUND(I235*H235,2)</f>
        <v>0</v>
      </c>
      <c r="K235" s="209" t="s">
        <v>19</v>
      </c>
      <c r="L235" s="46"/>
      <c r="M235" s="214" t="s">
        <v>19</v>
      </c>
      <c r="N235" s="215" t="s">
        <v>43</v>
      </c>
      <c r="O235" s="86"/>
      <c r="P235" s="216">
        <f>O235*H235</f>
        <v>0</v>
      </c>
      <c r="Q235" s="216">
        <v>0</v>
      </c>
      <c r="R235" s="216">
        <f>Q235*H235</f>
        <v>0</v>
      </c>
      <c r="S235" s="216">
        <v>0</v>
      </c>
      <c r="T235" s="217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18" t="s">
        <v>156</v>
      </c>
      <c r="AT235" s="218" t="s">
        <v>152</v>
      </c>
      <c r="AU235" s="218" t="s">
        <v>80</v>
      </c>
      <c r="AY235" s="19" t="s">
        <v>149</v>
      </c>
      <c r="BE235" s="219">
        <f>IF(N235="základní",J235,0)</f>
        <v>0</v>
      </c>
      <c r="BF235" s="219">
        <f>IF(N235="snížená",J235,0)</f>
        <v>0</v>
      </c>
      <c r="BG235" s="219">
        <f>IF(N235="zákl. přenesená",J235,0)</f>
        <v>0</v>
      </c>
      <c r="BH235" s="219">
        <f>IF(N235="sníž. přenesená",J235,0)</f>
        <v>0</v>
      </c>
      <c r="BI235" s="219">
        <f>IF(N235="nulová",J235,0)</f>
        <v>0</v>
      </c>
      <c r="BJ235" s="19" t="s">
        <v>80</v>
      </c>
      <c r="BK235" s="219">
        <f>ROUND(I235*H235,2)</f>
        <v>0</v>
      </c>
      <c r="BL235" s="19" t="s">
        <v>156</v>
      </c>
      <c r="BM235" s="218" t="s">
        <v>1353</v>
      </c>
    </row>
    <row r="236" spans="1:65" s="2" customFormat="1" ht="16.5" customHeight="1">
      <c r="A236" s="40"/>
      <c r="B236" s="41"/>
      <c r="C236" s="207" t="s">
        <v>72</v>
      </c>
      <c r="D236" s="207" t="s">
        <v>152</v>
      </c>
      <c r="E236" s="208" t="s">
        <v>1354</v>
      </c>
      <c r="F236" s="209" t="s">
        <v>1355</v>
      </c>
      <c r="G236" s="210" t="s">
        <v>1085</v>
      </c>
      <c r="H236" s="211">
        <v>1</v>
      </c>
      <c r="I236" s="212"/>
      <c r="J236" s="213">
        <f>ROUND(I236*H236,2)</f>
        <v>0</v>
      </c>
      <c r="K236" s="209" t="s">
        <v>19</v>
      </c>
      <c r="L236" s="46"/>
      <c r="M236" s="214" t="s">
        <v>19</v>
      </c>
      <c r="N236" s="215" t="s">
        <v>43</v>
      </c>
      <c r="O236" s="86"/>
      <c r="P236" s="216">
        <f>O236*H236</f>
        <v>0</v>
      </c>
      <c r="Q236" s="216">
        <v>0</v>
      </c>
      <c r="R236" s="216">
        <f>Q236*H236</f>
        <v>0</v>
      </c>
      <c r="S236" s="216">
        <v>0</v>
      </c>
      <c r="T236" s="217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18" t="s">
        <v>156</v>
      </c>
      <c r="AT236" s="218" t="s">
        <v>152</v>
      </c>
      <c r="AU236" s="218" t="s">
        <v>80</v>
      </c>
      <c r="AY236" s="19" t="s">
        <v>149</v>
      </c>
      <c r="BE236" s="219">
        <f>IF(N236="základní",J236,0)</f>
        <v>0</v>
      </c>
      <c r="BF236" s="219">
        <f>IF(N236="snížená",J236,0)</f>
        <v>0</v>
      </c>
      <c r="BG236" s="219">
        <f>IF(N236="zákl. přenesená",J236,0)</f>
        <v>0</v>
      </c>
      <c r="BH236" s="219">
        <f>IF(N236="sníž. přenesená",J236,0)</f>
        <v>0</v>
      </c>
      <c r="BI236" s="219">
        <f>IF(N236="nulová",J236,0)</f>
        <v>0</v>
      </c>
      <c r="BJ236" s="19" t="s">
        <v>80</v>
      </c>
      <c r="BK236" s="219">
        <f>ROUND(I236*H236,2)</f>
        <v>0</v>
      </c>
      <c r="BL236" s="19" t="s">
        <v>156</v>
      </c>
      <c r="BM236" s="218" t="s">
        <v>1356</v>
      </c>
    </row>
    <row r="237" spans="1:63" s="12" customFormat="1" ht="25.9" customHeight="1">
      <c r="A237" s="12"/>
      <c r="B237" s="191"/>
      <c r="C237" s="192"/>
      <c r="D237" s="193" t="s">
        <v>71</v>
      </c>
      <c r="E237" s="194" t="s">
        <v>938</v>
      </c>
      <c r="F237" s="194" t="s">
        <v>1357</v>
      </c>
      <c r="G237" s="192"/>
      <c r="H237" s="192"/>
      <c r="I237" s="195"/>
      <c r="J237" s="196">
        <f>BK237</f>
        <v>0</v>
      </c>
      <c r="K237" s="192"/>
      <c r="L237" s="197"/>
      <c r="M237" s="198"/>
      <c r="N237" s="199"/>
      <c r="O237" s="199"/>
      <c r="P237" s="200">
        <f>SUM(P238:P241)</f>
        <v>0</v>
      </c>
      <c r="Q237" s="199"/>
      <c r="R237" s="200">
        <f>SUM(R238:R241)</f>
        <v>0</v>
      </c>
      <c r="S237" s="199"/>
      <c r="T237" s="201">
        <f>SUM(T238:T241)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02" t="s">
        <v>80</v>
      </c>
      <c r="AT237" s="203" t="s">
        <v>71</v>
      </c>
      <c r="AU237" s="203" t="s">
        <v>72</v>
      </c>
      <c r="AY237" s="202" t="s">
        <v>149</v>
      </c>
      <c r="BK237" s="204">
        <f>SUM(BK238:BK241)</f>
        <v>0</v>
      </c>
    </row>
    <row r="238" spans="1:65" s="2" customFormat="1" ht="16.5" customHeight="1">
      <c r="A238" s="40"/>
      <c r="B238" s="41"/>
      <c r="C238" s="207" t="s">
        <v>72</v>
      </c>
      <c r="D238" s="207" t="s">
        <v>152</v>
      </c>
      <c r="E238" s="208" t="s">
        <v>1358</v>
      </c>
      <c r="F238" s="209" t="s">
        <v>1359</v>
      </c>
      <c r="G238" s="210" t="s">
        <v>1056</v>
      </c>
      <c r="H238" s="211">
        <v>3</v>
      </c>
      <c r="I238" s="212"/>
      <c r="J238" s="213">
        <f>ROUND(I238*H238,2)</f>
        <v>0</v>
      </c>
      <c r="K238" s="209" t="s">
        <v>19</v>
      </c>
      <c r="L238" s="46"/>
      <c r="M238" s="214" t="s">
        <v>19</v>
      </c>
      <c r="N238" s="215" t="s">
        <v>43</v>
      </c>
      <c r="O238" s="86"/>
      <c r="P238" s="216">
        <f>O238*H238</f>
        <v>0</v>
      </c>
      <c r="Q238" s="216">
        <v>0</v>
      </c>
      <c r="R238" s="216">
        <f>Q238*H238</f>
        <v>0</v>
      </c>
      <c r="S238" s="216">
        <v>0</v>
      </c>
      <c r="T238" s="217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18" t="s">
        <v>156</v>
      </c>
      <c r="AT238" s="218" t="s">
        <v>152</v>
      </c>
      <c r="AU238" s="218" t="s">
        <v>80</v>
      </c>
      <c r="AY238" s="19" t="s">
        <v>149</v>
      </c>
      <c r="BE238" s="219">
        <f>IF(N238="základní",J238,0)</f>
        <v>0</v>
      </c>
      <c r="BF238" s="219">
        <f>IF(N238="snížená",J238,0)</f>
        <v>0</v>
      </c>
      <c r="BG238" s="219">
        <f>IF(N238="zákl. přenesená",J238,0)</f>
        <v>0</v>
      </c>
      <c r="BH238" s="219">
        <f>IF(N238="sníž. přenesená",J238,0)</f>
        <v>0</v>
      </c>
      <c r="BI238" s="219">
        <f>IF(N238="nulová",J238,0)</f>
        <v>0</v>
      </c>
      <c r="BJ238" s="19" t="s">
        <v>80</v>
      </c>
      <c r="BK238" s="219">
        <f>ROUND(I238*H238,2)</f>
        <v>0</v>
      </c>
      <c r="BL238" s="19" t="s">
        <v>156</v>
      </c>
      <c r="BM238" s="218" t="s">
        <v>1360</v>
      </c>
    </row>
    <row r="239" spans="1:47" s="2" customFormat="1" ht="12">
      <c r="A239" s="40"/>
      <c r="B239" s="41"/>
      <c r="C239" s="42"/>
      <c r="D239" s="227" t="s">
        <v>223</v>
      </c>
      <c r="E239" s="42"/>
      <c r="F239" s="269" t="s">
        <v>1361</v>
      </c>
      <c r="G239" s="42"/>
      <c r="H239" s="42"/>
      <c r="I239" s="222"/>
      <c r="J239" s="42"/>
      <c r="K239" s="42"/>
      <c r="L239" s="46"/>
      <c r="M239" s="223"/>
      <c r="N239" s="224"/>
      <c r="O239" s="86"/>
      <c r="P239" s="86"/>
      <c r="Q239" s="86"/>
      <c r="R239" s="86"/>
      <c r="S239" s="86"/>
      <c r="T239" s="87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T239" s="19" t="s">
        <v>223</v>
      </c>
      <c r="AU239" s="19" t="s">
        <v>80</v>
      </c>
    </row>
    <row r="240" spans="1:65" s="2" customFormat="1" ht="16.5" customHeight="1">
      <c r="A240" s="40"/>
      <c r="B240" s="41"/>
      <c r="C240" s="207" t="s">
        <v>72</v>
      </c>
      <c r="D240" s="207" t="s">
        <v>152</v>
      </c>
      <c r="E240" s="208" t="s">
        <v>1362</v>
      </c>
      <c r="F240" s="209" t="s">
        <v>1363</v>
      </c>
      <c r="G240" s="210" t="s">
        <v>1056</v>
      </c>
      <c r="H240" s="211">
        <v>3</v>
      </c>
      <c r="I240" s="212"/>
      <c r="J240" s="213">
        <f>ROUND(I240*H240,2)</f>
        <v>0</v>
      </c>
      <c r="K240" s="209" t="s">
        <v>19</v>
      </c>
      <c r="L240" s="46"/>
      <c r="M240" s="214" t="s">
        <v>19</v>
      </c>
      <c r="N240" s="215" t="s">
        <v>43</v>
      </c>
      <c r="O240" s="86"/>
      <c r="P240" s="216">
        <f>O240*H240</f>
        <v>0</v>
      </c>
      <c r="Q240" s="216">
        <v>0</v>
      </c>
      <c r="R240" s="216">
        <f>Q240*H240</f>
        <v>0</v>
      </c>
      <c r="S240" s="216">
        <v>0</v>
      </c>
      <c r="T240" s="217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18" t="s">
        <v>156</v>
      </c>
      <c r="AT240" s="218" t="s">
        <v>152</v>
      </c>
      <c r="AU240" s="218" t="s">
        <v>80</v>
      </c>
      <c r="AY240" s="19" t="s">
        <v>149</v>
      </c>
      <c r="BE240" s="219">
        <f>IF(N240="základní",J240,0)</f>
        <v>0</v>
      </c>
      <c r="BF240" s="219">
        <f>IF(N240="snížená",J240,0)</f>
        <v>0</v>
      </c>
      <c r="BG240" s="219">
        <f>IF(N240="zákl. přenesená",J240,0)</f>
        <v>0</v>
      </c>
      <c r="BH240" s="219">
        <f>IF(N240="sníž. přenesená",J240,0)</f>
        <v>0</v>
      </c>
      <c r="BI240" s="219">
        <f>IF(N240="nulová",J240,0)</f>
        <v>0</v>
      </c>
      <c r="BJ240" s="19" t="s">
        <v>80</v>
      </c>
      <c r="BK240" s="219">
        <f>ROUND(I240*H240,2)</f>
        <v>0</v>
      </c>
      <c r="BL240" s="19" t="s">
        <v>156</v>
      </c>
      <c r="BM240" s="218" t="s">
        <v>1364</v>
      </c>
    </row>
    <row r="241" spans="1:65" s="2" customFormat="1" ht="16.5" customHeight="1">
      <c r="A241" s="40"/>
      <c r="B241" s="41"/>
      <c r="C241" s="207" t="s">
        <v>72</v>
      </c>
      <c r="D241" s="207" t="s">
        <v>152</v>
      </c>
      <c r="E241" s="208" t="s">
        <v>1365</v>
      </c>
      <c r="F241" s="209" t="s">
        <v>1366</v>
      </c>
      <c r="G241" s="210" t="s">
        <v>1056</v>
      </c>
      <c r="H241" s="211">
        <v>37</v>
      </c>
      <c r="I241" s="212"/>
      <c r="J241" s="213">
        <f>ROUND(I241*H241,2)</f>
        <v>0</v>
      </c>
      <c r="K241" s="209" t="s">
        <v>19</v>
      </c>
      <c r="L241" s="46"/>
      <c r="M241" s="214" t="s">
        <v>19</v>
      </c>
      <c r="N241" s="215" t="s">
        <v>43</v>
      </c>
      <c r="O241" s="86"/>
      <c r="P241" s="216">
        <f>O241*H241</f>
        <v>0</v>
      </c>
      <c r="Q241" s="216">
        <v>0</v>
      </c>
      <c r="R241" s="216">
        <f>Q241*H241</f>
        <v>0</v>
      </c>
      <c r="S241" s="216">
        <v>0</v>
      </c>
      <c r="T241" s="217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18" t="s">
        <v>156</v>
      </c>
      <c r="AT241" s="218" t="s">
        <v>152</v>
      </c>
      <c r="AU241" s="218" t="s">
        <v>80</v>
      </c>
      <c r="AY241" s="19" t="s">
        <v>149</v>
      </c>
      <c r="BE241" s="219">
        <f>IF(N241="základní",J241,0)</f>
        <v>0</v>
      </c>
      <c r="BF241" s="219">
        <f>IF(N241="snížená",J241,0)</f>
        <v>0</v>
      </c>
      <c r="BG241" s="219">
        <f>IF(N241="zákl. přenesená",J241,0)</f>
        <v>0</v>
      </c>
      <c r="BH241" s="219">
        <f>IF(N241="sníž. přenesená",J241,0)</f>
        <v>0</v>
      </c>
      <c r="BI241" s="219">
        <f>IF(N241="nulová",J241,0)</f>
        <v>0</v>
      </c>
      <c r="BJ241" s="19" t="s">
        <v>80</v>
      </c>
      <c r="BK241" s="219">
        <f>ROUND(I241*H241,2)</f>
        <v>0</v>
      </c>
      <c r="BL241" s="19" t="s">
        <v>156</v>
      </c>
      <c r="BM241" s="218" t="s">
        <v>1367</v>
      </c>
    </row>
    <row r="242" spans="1:63" s="12" customFormat="1" ht="25.9" customHeight="1">
      <c r="A242" s="12"/>
      <c r="B242" s="191"/>
      <c r="C242" s="192"/>
      <c r="D242" s="193" t="s">
        <v>71</v>
      </c>
      <c r="E242" s="194" t="s">
        <v>940</v>
      </c>
      <c r="F242" s="194" t="s">
        <v>1368</v>
      </c>
      <c r="G242" s="192"/>
      <c r="H242" s="192"/>
      <c r="I242" s="195"/>
      <c r="J242" s="196">
        <f>BK242</f>
        <v>0</v>
      </c>
      <c r="K242" s="192"/>
      <c r="L242" s="197"/>
      <c r="M242" s="198"/>
      <c r="N242" s="199"/>
      <c r="O242" s="199"/>
      <c r="P242" s="200">
        <f>SUM(P243:P246)</f>
        <v>0</v>
      </c>
      <c r="Q242" s="199"/>
      <c r="R242" s="200">
        <f>SUM(R243:R246)</f>
        <v>0</v>
      </c>
      <c r="S242" s="199"/>
      <c r="T242" s="201">
        <f>SUM(T243:T246)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02" t="s">
        <v>80</v>
      </c>
      <c r="AT242" s="203" t="s">
        <v>71</v>
      </c>
      <c r="AU242" s="203" t="s">
        <v>72</v>
      </c>
      <c r="AY242" s="202" t="s">
        <v>149</v>
      </c>
      <c r="BK242" s="204">
        <f>SUM(BK243:BK246)</f>
        <v>0</v>
      </c>
    </row>
    <row r="243" spans="1:65" s="2" customFormat="1" ht="16.5" customHeight="1">
      <c r="A243" s="40"/>
      <c r="B243" s="41"/>
      <c r="C243" s="207" t="s">
        <v>72</v>
      </c>
      <c r="D243" s="207" t="s">
        <v>152</v>
      </c>
      <c r="E243" s="208" t="s">
        <v>1369</v>
      </c>
      <c r="F243" s="209" t="s">
        <v>1370</v>
      </c>
      <c r="G243" s="210" t="s">
        <v>1085</v>
      </c>
      <c r="H243" s="211">
        <v>1</v>
      </c>
      <c r="I243" s="212"/>
      <c r="J243" s="213">
        <f>ROUND(I243*H243,2)</f>
        <v>0</v>
      </c>
      <c r="K243" s="209" t="s">
        <v>19</v>
      </c>
      <c r="L243" s="46"/>
      <c r="M243" s="214" t="s">
        <v>19</v>
      </c>
      <c r="N243" s="215" t="s">
        <v>43</v>
      </c>
      <c r="O243" s="86"/>
      <c r="P243" s="216">
        <f>O243*H243</f>
        <v>0</v>
      </c>
      <c r="Q243" s="216">
        <v>0</v>
      </c>
      <c r="R243" s="216">
        <f>Q243*H243</f>
        <v>0</v>
      </c>
      <c r="S243" s="216">
        <v>0</v>
      </c>
      <c r="T243" s="217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18" t="s">
        <v>156</v>
      </c>
      <c r="AT243" s="218" t="s">
        <v>152</v>
      </c>
      <c r="AU243" s="218" t="s">
        <v>80</v>
      </c>
      <c r="AY243" s="19" t="s">
        <v>149</v>
      </c>
      <c r="BE243" s="219">
        <f>IF(N243="základní",J243,0)</f>
        <v>0</v>
      </c>
      <c r="BF243" s="219">
        <f>IF(N243="snížená",J243,0)</f>
        <v>0</v>
      </c>
      <c r="BG243" s="219">
        <f>IF(N243="zákl. přenesená",J243,0)</f>
        <v>0</v>
      </c>
      <c r="BH243" s="219">
        <f>IF(N243="sníž. přenesená",J243,0)</f>
        <v>0</v>
      </c>
      <c r="BI243" s="219">
        <f>IF(N243="nulová",J243,0)</f>
        <v>0</v>
      </c>
      <c r="BJ243" s="19" t="s">
        <v>80</v>
      </c>
      <c r="BK243" s="219">
        <f>ROUND(I243*H243,2)</f>
        <v>0</v>
      </c>
      <c r="BL243" s="19" t="s">
        <v>156</v>
      </c>
      <c r="BM243" s="218" t="s">
        <v>1371</v>
      </c>
    </row>
    <row r="244" spans="1:65" s="2" customFormat="1" ht="16.5" customHeight="1">
      <c r="A244" s="40"/>
      <c r="B244" s="41"/>
      <c r="C244" s="207" t="s">
        <v>72</v>
      </c>
      <c r="D244" s="207" t="s">
        <v>152</v>
      </c>
      <c r="E244" s="208" t="s">
        <v>1372</v>
      </c>
      <c r="F244" s="209" t="s">
        <v>1373</v>
      </c>
      <c r="G244" s="210" t="s">
        <v>1085</v>
      </c>
      <c r="H244" s="211">
        <v>1</v>
      </c>
      <c r="I244" s="212"/>
      <c r="J244" s="213">
        <f>ROUND(I244*H244,2)</f>
        <v>0</v>
      </c>
      <c r="K244" s="209" t="s">
        <v>19</v>
      </c>
      <c r="L244" s="46"/>
      <c r="M244" s="214" t="s">
        <v>19</v>
      </c>
      <c r="N244" s="215" t="s">
        <v>43</v>
      </c>
      <c r="O244" s="86"/>
      <c r="P244" s="216">
        <f>O244*H244</f>
        <v>0</v>
      </c>
      <c r="Q244" s="216">
        <v>0</v>
      </c>
      <c r="R244" s="216">
        <f>Q244*H244</f>
        <v>0</v>
      </c>
      <c r="S244" s="216">
        <v>0</v>
      </c>
      <c r="T244" s="217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18" t="s">
        <v>156</v>
      </c>
      <c r="AT244" s="218" t="s">
        <v>152</v>
      </c>
      <c r="AU244" s="218" t="s">
        <v>80</v>
      </c>
      <c r="AY244" s="19" t="s">
        <v>149</v>
      </c>
      <c r="BE244" s="219">
        <f>IF(N244="základní",J244,0)</f>
        <v>0</v>
      </c>
      <c r="BF244" s="219">
        <f>IF(N244="snížená",J244,0)</f>
        <v>0</v>
      </c>
      <c r="BG244" s="219">
        <f>IF(N244="zákl. přenesená",J244,0)</f>
        <v>0</v>
      </c>
      <c r="BH244" s="219">
        <f>IF(N244="sníž. přenesená",J244,0)</f>
        <v>0</v>
      </c>
      <c r="BI244" s="219">
        <f>IF(N244="nulová",J244,0)</f>
        <v>0</v>
      </c>
      <c r="BJ244" s="19" t="s">
        <v>80</v>
      </c>
      <c r="BK244" s="219">
        <f>ROUND(I244*H244,2)</f>
        <v>0</v>
      </c>
      <c r="BL244" s="19" t="s">
        <v>156</v>
      </c>
      <c r="BM244" s="218" t="s">
        <v>1374</v>
      </c>
    </row>
    <row r="245" spans="1:65" s="2" customFormat="1" ht="16.5" customHeight="1">
      <c r="A245" s="40"/>
      <c r="B245" s="41"/>
      <c r="C245" s="207" t="s">
        <v>72</v>
      </c>
      <c r="D245" s="207" t="s">
        <v>152</v>
      </c>
      <c r="E245" s="208" t="s">
        <v>1375</v>
      </c>
      <c r="F245" s="209" t="s">
        <v>1376</v>
      </c>
      <c r="G245" s="210" t="s">
        <v>1085</v>
      </c>
      <c r="H245" s="211">
        <v>1</v>
      </c>
      <c r="I245" s="212"/>
      <c r="J245" s="213">
        <f>ROUND(I245*H245,2)</f>
        <v>0</v>
      </c>
      <c r="K245" s="209" t="s">
        <v>19</v>
      </c>
      <c r="L245" s="46"/>
      <c r="M245" s="214" t="s">
        <v>19</v>
      </c>
      <c r="N245" s="215" t="s">
        <v>43</v>
      </c>
      <c r="O245" s="86"/>
      <c r="P245" s="216">
        <f>O245*H245</f>
        <v>0</v>
      </c>
      <c r="Q245" s="216">
        <v>0</v>
      </c>
      <c r="R245" s="216">
        <f>Q245*H245</f>
        <v>0</v>
      </c>
      <c r="S245" s="216">
        <v>0</v>
      </c>
      <c r="T245" s="217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18" t="s">
        <v>156</v>
      </c>
      <c r="AT245" s="218" t="s">
        <v>152</v>
      </c>
      <c r="AU245" s="218" t="s">
        <v>80</v>
      </c>
      <c r="AY245" s="19" t="s">
        <v>149</v>
      </c>
      <c r="BE245" s="219">
        <f>IF(N245="základní",J245,0)</f>
        <v>0</v>
      </c>
      <c r="BF245" s="219">
        <f>IF(N245="snížená",J245,0)</f>
        <v>0</v>
      </c>
      <c r="BG245" s="219">
        <f>IF(N245="zákl. přenesená",J245,0)</f>
        <v>0</v>
      </c>
      <c r="BH245" s="219">
        <f>IF(N245="sníž. přenesená",J245,0)</f>
        <v>0</v>
      </c>
      <c r="BI245" s="219">
        <f>IF(N245="nulová",J245,0)</f>
        <v>0</v>
      </c>
      <c r="BJ245" s="19" t="s">
        <v>80</v>
      </c>
      <c r="BK245" s="219">
        <f>ROUND(I245*H245,2)</f>
        <v>0</v>
      </c>
      <c r="BL245" s="19" t="s">
        <v>156</v>
      </c>
      <c r="BM245" s="218" t="s">
        <v>1377</v>
      </c>
    </row>
    <row r="246" spans="1:65" s="2" customFormat="1" ht="16.5" customHeight="1">
      <c r="A246" s="40"/>
      <c r="B246" s="41"/>
      <c r="C246" s="207" t="s">
        <v>72</v>
      </c>
      <c r="D246" s="207" t="s">
        <v>152</v>
      </c>
      <c r="E246" s="208" t="s">
        <v>1378</v>
      </c>
      <c r="F246" s="209" t="s">
        <v>1379</v>
      </c>
      <c r="G246" s="210" t="s">
        <v>1085</v>
      </c>
      <c r="H246" s="211">
        <v>1</v>
      </c>
      <c r="I246" s="212"/>
      <c r="J246" s="213">
        <f>ROUND(I246*H246,2)</f>
        <v>0</v>
      </c>
      <c r="K246" s="209" t="s">
        <v>19</v>
      </c>
      <c r="L246" s="46"/>
      <c r="M246" s="284" t="s">
        <v>19</v>
      </c>
      <c r="N246" s="285" t="s">
        <v>43</v>
      </c>
      <c r="O246" s="282"/>
      <c r="P246" s="286">
        <f>O246*H246</f>
        <v>0</v>
      </c>
      <c r="Q246" s="286">
        <v>0</v>
      </c>
      <c r="R246" s="286">
        <f>Q246*H246</f>
        <v>0</v>
      </c>
      <c r="S246" s="286">
        <v>0</v>
      </c>
      <c r="T246" s="287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18" t="s">
        <v>156</v>
      </c>
      <c r="AT246" s="218" t="s">
        <v>152</v>
      </c>
      <c r="AU246" s="218" t="s">
        <v>80</v>
      </c>
      <c r="AY246" s="19" t="s">
        <v>149</v>
      </c>
      <c r="BE246" s="219">
        <f>IF(N246="základní",J246,0)</f>
        <v>0</v>
      </c>
      <c r="BF246" s="219">
        <f>IF(N246="snížená",J246,0)</f>
        <v>0</v>
      </c>
      <c r="BG246" s="219">
        <f>IF(N246="zákl. přenesená",J246,0)</f>
        <v>0</v>
      </c>
      <c r="BH246" s="219">
        <f>IF(N246="sníž. přenesená",J246,0)</f>
        <v>0</v>
      </c>
      <c r="BI246" s="219">
        <f>IF(N246="nulová",J246,0)</f>
        <v>0</v>
      </c>
      <c r="BJ246" s="19" t="s">
        <v>80</v>
      </c>
      <c r="BK246" s="219">
        <f>ROUND(I246*H246,2)</f>
        <v>0</v>
      </c>
      <c r="BL246" s="19" t="s">
        <v>156</v>
      </c>
      <c r="BM246" s="218" t="s">
        <v>1380</v>
      </c>
    </row>
    <row r="247" spans="1:31" s="2" customFormat="1" ht="6.95" customHeight="1">
      <c r="A247" s="40"/>
      <c r="B247" s="61"/>
      <c r="C247" s="62"/>
      <c r="D247" s="62"/>
      <c r="E247" s="62"/>
      <c r="F247" s="62"/>
      <c r="G247" s="62"/>
      <c r="H247" s="62"/>
      <c r="I247" s="62"/>
      <c r="J247" s="62"/>
      <c r="K247" s="62"/>
      <c r="L247" s="46"/>
      <c r="M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</row>
  </sheetData>
  <sheetProtection password="CC3D" sheet="1" objects="1" scenarios="1" formatColumns="0" formatRows="0" autoFilter="0"/>
  <autoFilter ref="C88:K246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91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82</v>
      </c>
    </row>
    <row r="4" spans="2:46" s="1" customFormat="1" ht="24.95" customHeight="1">
      <c r="B4" s="22"/>
      <c r="D4" s="133" t="s">
        <v>114</v>
      </c>
      <c r="L4" s="22"/>
      <c r="M4" s="13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5" t="s">
        <v>16</v>
      </c>
      <c r="L6" s="22"/>
    </row>
    <row r="7" spans="2:12" s="1" customFormat="1" ht="16.5" customHeight="1">
      <c r="B7" s="22"/>
      <c r="E7" s="136" t="str">
        <f>'Rekapitulace stavby'!K6</f>
        <v>Rekonstrukce kuchyně, ŠJ Brno</v>
      </c>
      <c r="F7" s="135"/>
      <c r="G7" s="135"/>
      <c r="H7" s="135"/>
      <c r="L7" s="22"/>
    </row>
    <row r="8" spans="1:31" s="2" customFormat="1" ht="12" customHeight="1">
      <c r="A8" s="40"/>
      <c r="B8" s="46"/>
      <c r="C8" s="40"/>
      <c r="D8" s="135" t="s">
        <v>115</v>
      </c>
      <c r="E8" s="40"/>
      <c r="F8" s="40"/>
      <c r="G8" s="40"/>
      <c r="H8" s="40"/>
      <c r="I8" s="40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8" t="s">
        <v>1381</v>
      </c>
      <c r="F9" s="40"/>
      <c r="G9" s="40"/>
      <c r="H9" s="40"/>
      <c r="I9" s="40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5" t="s">
        <v>18</v>
      </c>
      <c r="E11" s="40"/>
      <c r="F11" s="139" t="s">
        <v>19</v>
      </c>
      <c r="G11" s="40"/>
      <c r="H11" s="40"/>
      <c r="I11" s="135" t="s">
        <v>20</v>
      </c>
      <c r="J11" s="139" t="s">
        <v>19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5" t="s">
        <v>21</v>
      </c>
      <c r="E12" s="40"/>
      <c r="F12" s="139" t="s">
        <v>22</v>
      </c>
      <c r="G12" s="40"/>
      <c r="H12" s="40"/>
      <c r="I12" s="135" t="s">
        <v>23</v>
      </c>
      <c r="J12" s="140" t="str">
        <f>'Rekapitulace stavby'!AN8</f>
        <v>26. 2. 2023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5" t="s">
        <v>25</v>
      </c>
      <c r="E14" s="40"/>
      <c r="F14" s="40"/>
      <c r="G14" s="40"/>
      <c r="H14" s="40"/>
      <c r="I14" s="135" t="s">
        <v>26</v>
      </c>
      <c r="J14" s="139" t="s">
        <v>19</v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9" t="s">
        <v>27</v>
      </c>
      <c r="F15" s="40"/>
      <c r="G15" s="40"/>
      <c r="H15" s="40"/>
      <c r="I15" s="135" t="s">
        <v>28</v>
      </c>
      <c r="J15" s="139" t="s">
        <v>19</v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5" t="s">
        <v>29</v>
      </c>
      <c r="E17" s="40"/>
      <c r="F17" s="40"/>
      <c r="G17" s="40"/>
      <c r="H17" s="40"/>
      <c r="I17" s="135" t="s">
        <v>26</v>
      </c>
      <c r="J17" s="35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9"/>
      <c r="G18" s="139"/>
      <c r="H18" s="139"/>
      <c r="I18" s="135" t="s">
        <v>28</v>
      </c>
      <c r="J18" s="35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5" t="s">
        <v>31</v>
      </c>
      <c r="E20" s="40"/>
      <c r="F20" s="40"/>
      <c r="G20" s="40"/>
      <c r="H20" s="40"/>
      <c r="I20" s="135" t="s">
        <v>26</v>
      </c>
      <c r="J20" s="139" t="s">
        <v>19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9" t="s">
        <v>32</v>
      </c>
      <c r="F21" s="40"/>
      <c r="G21" s="40"/>
      <c r="H21" s="40"/>
      <c r="I21" s="135" t="s">
        <v>28</v>
      </c>
      <c r="J21" s="139" t="s">
        <v>19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5" t="s">
        <v>34</v>
      </c>
      <c r="E23" s="40"/>
      <c r="F23" s="40"/>
      <c r="G23" s="40"/>
      <c r="H23" s="40"/>
      <c r="I23" s="135" t="s">
        <v>26</v>
      </c>
      <c r="J23" s="139" t="str">
        <f>IF('Rekapitulace stavby'!AN19="","",'Rekapitulace stavby'!AN19)</f>
        <v/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9" t="str">
        <f>IF('Rekapitulace stavby'!E20="","",'Rekapitulace stavby'!E20)</f>
        <v xml:space="preserve"> </v>
      </c>
      <c r="F24" s="40"/>
      <c r="G24" s="40"/>
      <c r="H24" s="40"/>
      <c r="I24" s="135" t="s">
        <v>28</v>
      </c>
      <c r="J24" s="139" t="str">
        <f>IF('Rekapitulace stavby'!AN20="","",'Rekapitulace stavby'!AN20)</f>
        <v/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5" t="s">
        <v>36</v>
      </c>
      <c r="E26" s="40"/>
      <c r="F26" s="40"/>
      <c r="G26" s="40"/>
      <c r="H26" s="40"/>
      <c r="I26" s="40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47.25" customHeight="1">
      <c r="A27" s="141"/>
      <c r="B27" s="142"/>
      <c r="C27" s="141"/>
      <c r="D27" s="141"/>
      <c r="E27" s="143" t="s">
        <v>37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5"/>
      <c r="E29" s="145"/>
      <c r="F29" s="145"/>
      <c r="G29" s="145"/>
      <c r="H29" s="145"/>
      <c r="I29" s="145"/>
      <c r="J29" s="145"/>
      <c r="K29" s="145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6" t="s">
        <v>38</v>
      </c>
      <c r="E30" s="40"/>
      <c r="F30" s="40"/>
      <c r="G30" s="40"/>
      <c r="H30" s="40"/>
      <c r="I30" s="40"/>
      <c r="J30" s="147">
        <f>ROUND(J82,2)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5"/>
      <c r="E31" s="145"/>
      <c r="F31" s="145"/>
      <c r="G31" s="145"/>
      <c r="H31" s="145"/>
      <c r="I31" s="145"/>
      <c r="J31" s="145"/>
      <c r="K31" s="145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8" t="s">
        <v>40</v>
      </c>
      <c r="G32" s="40"/>
      <c r="H32" s="40"/>
      <c r="I32" s="148" t="s">
        <v>39</v>
      </c>
      <c r="J32" s="148" t="s">
        <v>41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9" t="s">
        <v>42</v>
      </c>
      <c r="E33" s="135" t="s">
        <v>43</v>
      </c>
      <c r="F33" s="150">
        <f>ROUND((SUM(BE82:BE110)),2)</f>
        <v>0</v>
      </c>
      <c r="G33" s="40"/>
      <c r="H33" s="40"/>
      <c r="I33" s="151">
        <v>0.21</v>
      </c>
      <c r="J33" s="150">
        <f>ROUND(((SUM(BE82:BE110))*I33),2)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5" t="s">
        <v>44</v>
      </c>
      <c r="F34" s="150">
        <f>ROUND((SUM(BF82:BF110)),2)</f>
        <v>0</v>
      </c>
      <c r="G34" s="40"/>
      <c r="H34" s="40"/>
      <c r="I34" s="151">
        <v>0.15</v>
      </c>
      <c r="J34" s="150">
        <f>ROUND(((SUM(BF82:BF110))*I34),2)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5" t="s">
        <v>45</v>
      </c>
      <c r="F35" s="150">
        <f>ROUND((SUM(BG82:BG110)),2)</f>
        <v>0</v>
      </c>
      <c r="G35" s="40"/>
      <c r="H35" s="40"/>
      <c r="I35" s="151">
        <v>0.21</v>
      </c>
      <c r="J35" s="150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5" t="s">
        <v>46</v>
      </c>
      <c r="F36" s="150">
        <f>ROUND((SUM(BH82:BH110)),2)</f>
        <v>0</v>
      </c>
      <c r="G36" s="40"/>
      <c r="H36" s="40"/>
      <c r="I36" s="151">
        <v>0.15</v>
      </c>
      <c r="J36" s="150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5" t="s">
        <v>47</v>
      </c>
      <c r="F37" s="150">
        <f>ROUND((SUM(BI82:BI110)),2)</f>
        <v>0</v>
      </c>
      <c r="G37" s="40"/>
      <c r="H37" s="40"/>
      <c r="I37" s="151">
        <v>0</v>
      </c>
      <c r="J37" s="150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2"/>
      <c r="D39" s="153" t="s">
        <v>48</v>
      </c>
      <c r="E39" s="154"/>
      <c r="F39" s="154"/>
      <c r="G39" s="155" t="s">
        <v>49</v>
      </c>
      <c r="H39" s="156" t="s">
        <v>50</v>
      </c>
      <c r="I39" s="154"/>
      <c r="J39" s="157">
        <f>SUM(J30:J37)</f>
        <v>0</v>
      </c>
      <c r="K39" s="158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117</v>
      </c>
      <c r="D45" s="42"/>
      <c r="E45" s="42"/>
      <c r="F45" s="42"/>
      <c r="G45" s="42"/>
      <c r="H45" s="42"/>
      <c r="I45" s="42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3" t="str">
        <f>E7</f>
        <v>Rekonstrukce kuchyně, ŠJ Brno</v>
      </c>
      <c r="F48" s="34"/>
      <c r="G48" s="34"/>
      <c r="H48" s="34"/>
      <c r="I48" s="42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115</v>
      </c>
      <c r="D49" s="42"/>
      <c r="E49" s="42"/>
      <c r="F49" s="42"/>
      <c r="G49" s="42"/>
      <c r="H49" s="42"/>
      <c r="I49" s="42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04 - Vodovod</v>
      </c>
      <c r="F50" s="42"/>
      <c r="G50" s="42"/>
      <c r="H50" s="42"/>
      <c r="I50" s="42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Úvoz 55</v>
      </c>
      <c r="G52" s="42"/>
      <c r="H52" s="42"/>
      <c r="I52" s="34" t="s">
        <v>23</v>
      </c>
      <c r="J52" s="74" t="str">
        <f>IF(J12="","",J12)</f>
        <v>26. 2. 2023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Staturní město Brno, MČ Brno - Střed</v>
      </c>
      <c r="G54" s="42"/>
      <c r="H54" s="42"/>
      <c r="I54" s="34" t="s">
        <v>31</v>
      </c>
      <c r="J54" s="38" t="str">
        <f>E21</f>
        <v xml:space="preserve">MP technik 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 xml:space="preserve"> 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4" t="s">
        <v>118</v>
      </c>
      <c r="D57" s="165"/>
      <c r="E57" s="165"/>
      <c r="F57" s="165"/>
      <c r="G57" s="165"/>
      <c r="H57" s="165"/>
      <c r="I57" s="165"/>
      <c r="J57" s="166" t="s">
        <v>119</v>
      </c>
      <c r="K57" s="165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7" t="s">
        <v>70</v>
      </c>
      <c r="D59" s="42"/>
      <c r="E59" s="42"/>
      <c r="F59" s="42"/>
      <c r="G59" s="42"/>
      <c r="H59" s="42"/>
      <c r="I59" s="42"/>
      <c r="J59" s="104">
        <f>J82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120</v>
      </c>
    </row>
    <row r="60" spans="1:31" s="9" customFormat="1" ht="24.95" customHeight="1">
      <c r="A60" s="9"/>
      <c r="B60" s="168"/>
      <c r="C60" s="169"/>
      <c r="D60" s="170" t="s">
        <v>1382</v>
      </c>
      <c r="E60" s="171"/>
      <c r="F60" s="171"/>
      <c r="G60" s="171"/>
      <c r="H60" s="171"/>
      <c r="I60" s="171"/>
      <c r="J60" s="172">
        <f>J83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8"/>
      <c r="C61" s="169"/>
      <c r="D61" s="170" t="s">
        <v>1383</v>
      </c>
      <c r="E61" s="171"/>
      <c r="F61" s="171"/>
      <c r="G61" s="171"/>
      <c r="H61" s="171"/>
      <c r="I61" s="171"/>
      <c r="J61" s="172">
        <f>J90</f>
        <v>0</v>
      </c>
      <c r="K61" s="169"/>
      <c r="L61" s="173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68"/>
      <c r="C62" s="169"/>
      <c r="D62" s="170" t="s">
        <v>1384</v>
      </c>
      <c r="E62" s="171"/>
      <c r="F62" s="171"/>
      <c r="G62" s="171"/>
      <c r="H62" s="171"/>
      <c r="I62" s="171"/>
      <c r="J62" s="172">
        <f>J98</f>
        <v>0</v>
      </c>
      <c r="K62" s="169"/>
      <c r="L62" s="173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2" customFormat="1" ht="21.8" customHeight="1">
      <c r="A63" s="40"/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13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6.95" customHeight="1">
      <c r="A64" s="40"/>
      <c r="B64" s="61"/>
      <c r="C64" s="62"/>
      <c r="D64" s="62"/>
      <c r="E64" s="62"/>
      <c r="F64" s="62"/>
      <c r="G64" s="62"/>
      <c r="H64" s="62"/>
      <c r="I64" s="62"/>
      <c r="J64" s="62"/>
      <c r="K64" s="62"/>
      <c r="L64" s="137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8" spans="1:31" s="2" customFormat="1" ht="6.95" customHeight="1">
      <c r="A68" s="40"/>
      <c r="B68" s="63"/>
      <c r="C68" s="64"/>
      <c r="D68" s="64"/>
      <c r="E68" s="64"/>
      <c r="F68" s="64"/>
      <c r="G68" s="64"/>
      <c r="H68" s="64"/>
      <c r="I68" s="64"/>
      <c r="J68" s="64"/>
      <c r="K68" s="64"/>
      <c r="L68" s="137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24.95" customHeight="1">
      <c r="A69" s="40"/>
      <c r="B69" s="41"/>
      <c r="C69" s="25" t="s">
        <v>134</v>
      </c>
      <c r="D69" s="42"/>
      <c r="E69" s="42"/>
      <c r="F69" s="42"/>
      <c r="G69" s="42"/>
      <c r="H69" s="42"/>
      <c r="I69" s="42"/>
      <c r="J69" s="42"/>
      <c r="K69" s="42"/>
      <c r="L69" s="137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3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2" customHeight="1">
      <c r="A71" s="40"/>
      <c r="B71" s="41"/>
      <c r="C71" s="34" t="s">
        <v>16</v>
      </c>
      <c r="D71" s="42"/>
      <c r="E71" s="42"/>
      <c r="F71" s="42"/>
      <c r="G71" s="42"/>
      <c r="H71" s="42"/>
      <c r="I71" s="42"/>
      <c r="J71" s="42"/>
      <c r="K71" s="42"/>
      <c r="L71" s="13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6.5" customHeight="1">
      <c r="A72" s="40"/>
      <c r="B72" s="41"/>
      <c r="C72" s="42"/>
      <c r="D72" s="42"/>
      <c r="E72" s="163" t="str">
        <f>E7</f>
        <v>Rekonstrukce kuchyně, ŠJ Brno</v>
      </c>
      <c r="F72" s="34"/>
      <c r="G72" s="34"/>
      <c r="H72" s="34"/>
      <c r="I72" s="42"/>
      <c r="J72" s="42"/>
      <c r="K72" s="42"/>
      <c r="L72" s="13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115</v>
      </c>
      <c r="D73" s="42"/>
      <c r="E73" s="42"/>
      <c r="F73" s="42"/>
      <c r="G73" s="42"/>
      <c r="H73" s="42"/>
      <c r="I73" s="42"/>
      <c r="J73" s="42"/>
      <c r="K73" s="42"/>
      <c r="L73" s="13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2"/>
      <c r="D74" s="42"/>
      <c r="E74" s="71" t="str">
        <f>E9</f>
        <v>04 - Vodovod</v>
      </c>
      <c r="F74" s="42"/>
      <c r="G74" s="42"/>
      <c r="H74" s="42"/>
      <c r="I74" s="42"/>
      <c r="J74" s="42"/>
      <c r="K74" s="42"/>
      <c r="L74" s="13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21</v>
      </c>
      <c r="D76" s="42"/>
      <c r="E76" s="42"/>
      <c r="F76" s="29" t="str">
        <f>F12</f>
        <v>Úvoz 55</v>
      </c>
      <c r="G76" s="42"/>
      <c r="H76" s="42"/>
      <c r="I76" s="34" t="s">
        <v>23</v>
      </c>
      <c r="J76" s="74" t="str">
        <f>IF(J12="","",J12)</f>
        <v>26. 2. 2023</v>
      </c>
      <c r="K76" s="42"/>
      <c r="L76" s="13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5.15" customHeight="1">
      <c r="A78" s="40"/>
      <c r="B78" s="41"/>
      <c r="C78" s="34" t="s">
        <v>25</v>
      </c>
      <c r="D78" s="42"/>
      <c r="E78" s="42"/>
      <c r="F78" s="29" t="str">
        <f>E15</f>
        <v>Staturní město Brno, MČ Brno - Střed</v>
      </c>
      <c r="G78" s="42"/>
      <c r="H78" s="42"/>
      <c r="I78" s="34" t="s">
        <v>31</v>
      </c>
      <c r="J78" s="38" t="str">
        <f>E21</f>
        <v xml:space="preserve">MP technik </v>
      </c>
      <c r="K78" s="42"/>
      <c r="L78" s="13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5.15" customHeight="1">
      <c r="A79" s="40"/>
      <c r="B79" s="41"/>
      <c r="C79" s="34" t="s">
        <v>29</v>
      </c>
      <c r="D79" s="42"/>
      <c r="E79" s="42"/>
      <c r="F79" s="29" t="str">
        <f>IF(E18="","",E18)</f>
        <v>Vyplň údaj</v>
      </c>
      <c r="G79" s="42"/>
      <c r="H79" s="42"/>
      <c r="I79" s="34" t="s">
        <v>34</v>
      </c>
      <c r="J79" s="38" t="str">
        <f>E24</f>
        <v xml:space="preserve"> </v>
      </c>
      <c r="K79" s="42"/>
      <c r="L79" s="13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0.3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11" customFormat="1" ht="29.25" customHeight="1">
      <c r="A81" s="180"/>
      <c r="B81" s="181"/>
      <c r="C81" s="182" t="s">
        <v>135</v>
      </c>
      <c r="D81" s="183" t="s">
        <v>57</v>
      </c>
      <c r="E81" s="183" t="s">
        <v>53</v>
      </c>
      <c r="F81" s="183" t="s">
        <v>54</v>
      </c>
      <c r="G81" s="183" t="s">
        <v>136</v>
      </c>
      <c r="H81" s="183" t="s">
        <v>137</v>
      </c>
      <c r="I81" s="183" t="s">
        <v>138</v>
      </c>
      <c r="J81" s="183" t="s">
        <v>119</v>
      </c>
      <c r="K81" s="184" t="s">
        <v>139</v>
      </c>
      <c r="L81" s="185"/>
      <c r="M81" s="94" t="s">
        <v>19</v>
      </c>
      <c r="N81" s="95" t="s">
        <v>42</v>
      </c>
      <c r="O81" s="95" t="s">
        <v>140</v>
      </c>
      <c r="P81" s="95" t="s">
        <v>141</v>
      </c>
      <c r="Q81" s="95" t="s">
        <v>142</v>
      </c>
      <c r="R81" s="95" t="s">
        <v>143</v>
      </c>
      <c r="S81" s="95" t="s">
        <v>144</v>
      </c>
      <c r="T81" s="96" t="s">
        <v>145</v>
      </c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</row>
    <row r="82" spans="1:63" s="2" customFormat="1" ht="22.8" customHeight="1">
      <c r="A82" s="40"/>
      <c r="B82" s="41"/>
      <c r="C82" s="101" t="s">
        <v>146</v>
      </c>
      <c r="D82" s="42"/>
      <c r="E82" s="42"/>
      <c r="F82" s="42"/>
      <c r="G82" s="42"/>
      <c r="H82" s="42"/>
      <c r="I82" s="42"/>
      <c r="J82" s="186">
        <f>BK82</f>
        <v>0</v>
      </c>
      <c r="K82" s="42"/>
      <c r="L82" s="46"/>
      <c r="M82" s="97"/>
      <c r="N82" s="187"/>
      <c r="O82" s="98"/>
      <c r="P82" s="188">
        <f>P83+P90+P98</f>
        <v>0</v>
      </c>
      <c r="Q82" s="98"/>
      <c r="R82" s="188">
        <f>R83+R90+R98</f>
        <v>0</v>
      </c>
      <c r="S82" s="98"/>
      <c r="T82" s="189">
        <f>T83+T90+T98</f>
        <v>0</v>
      </c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T82" s="19" t="s">
        <v>71</v>
      </c>
      <c r="AU82" s="19" t="s">
        <v>120</v>
      </c>
      <c r="BK82" s="190">
        <f>BK83+BK90+BK98</f>
        <v>0</v>
      </c>
    </row>
    <row r="83" spans="1:63" s="12" customFormat="1" ht="25.9" customHeight="1">
      <c r="A83" s="12"/>
      <c r="B83" s="191"/>
      <c r="C83" s="192"/>
      <c r="D83" s="193" t="s">
        <v>71</v>
      </c>
      <c r="E83" s="194" t="s">
        <v>861</v>
      </c>
      <c r="F83" s="194" t="s">
        <v>1385</v>
      </c>
      <c r="G83" s="192"/>
      <c r="H83" s="192"/>
      <c r="I83" s="195"/>
      <c r="J83" s="196">
        <f>BK83</f>
        <v>0</v>
      </c>
      <c r="K83" s="192"/>
      <c r="L83" s="197"/>
      <c r="M83" s="198"/>
      <c r="N83" s="199"/>
      <c r="O83" s="199"/>
      <c r="P83" s="200">
        <f>SUM(P84:P89)</f>
        <v>0</v>
      </c>
      <c r="Q83" s="199"/>
      <c r="R83" s="200">
        <f>SUM(R84:R89)</f>
        <v>0</v>
      </c>
      <c r="S83" s="199"/>
      <c r="T83" s="201">
        <f>SUM(T84:T89)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2" t="s">
        <v>80</v>
      </c>
      <c r="AT83" s="203" t="s">
        <v>71</v>
      </c>
      <c r="AU83" s="203" t="s">
        <v>72</v>
      </c>
      <c r="AY83" s="202" t="s">
        <v>149</v>
      </c>
      <c r="BK83" s="204">
        <f>SUM(BK84:BK89)</f>
        <v>0</v>
      </c>
    </row>
    <row r="84" spans="1:65" s="2" customFormat="1" ht="21.75" customHeight="1">
      <c r="A84" s="40"/>
      <c r="B84" s="41"/>
      <c r="C84" s="207" t="s">
        <v>80</v>
      </c>
      <c r="D84" s="207" t="s">
        <v>152</v>
      </c>
      <c r="E84" s="208" t="s">
        <v>1386</v>
      </c>
      <c r="F84" s="209" t="s">
        <v>1387</v>
      </c>
      <c r="G84" s="210" t="s">
        <v>184</v>
      </c>
      <c r="H84" s="211">
        <v>73</v>
      </c>
      <c r="I84" s="212"/>
      <c r="J84" s="213">
        <f>ROUND(I84*H84,2)</f>
        <v>0</v>
      </c>
      <c r="K84" s="209" t="s">
        <v>19</v>
      </c>
      <c r="L84" s="46"/>
      <c r="M84" s="214" t="s">
        <v>19</v>
      </c>
      <c r="N84" s="215" t="s">
        <v>43</v>
      </c>
      <c r="O84" s="86"/>
      <c r="P84" s="216">
        <f>O84*H84</f>
        <v>0</v>
      </c>
      <c r="Q84" s="216">
        <v>0</v>
      </c>
      <c r="R84" s="216">
        <f>Q84*H84</f>
        <v>0</v>
      </c>
      <c r="S84" s="216">
        <v>0</v>
      </c>
      <c r="T84" s="217">
        <f>S84*H84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R84" s="218" t="s">
        <v>156</v>
      </c>
      <c r="AT84" s="218" t="s">
        <v>152</v>
      </c>
      <c r="AU84" s="218" t="s">
        <v>80</v>
      </c>
      <c r="AY84" s="19" t="s">
        <v>149</v>
      </c>
      <c r="BE84" s="219">
        <f>IF(N84="základní",J84,0)</f>
        <v>0</v>
      </c>
      <c r="BF84" s="219">
        <f>IF(N84="snížená",J84,0)</f>
        <v>0</v>
      </c>
      <c r="BG84" s="219">
        <f>IF(N84="zákl. přenesená",J84,0)</f>
        <v>0</v>
      </c>
      <c r="BH84" s="219">
        <f>IF(N84="sníž. přenesená",J84,0)</f>
        <v>0</v>
      </c>
      <c r="BI84" s="219">
        <f>IF(N84="nulová",J84,0)</f>
        <v>0</v>
      </c>
      <c r="BJ84" s="19" t="s">
        <v>80</v>
      </c>
      <c r="BK84" s="219">
        <f>ROUND(I84*H84,2)</f>
        <v>0</v>
      </c>
      <c r="BL84" s="19" t="s">
        <v>156</v>
      </c>
      <c r="BM84" s="218" t="s">
        <v>82</v>
      </c>
    </row>
    <row r="85" spans="1:65" s="2" customFormat="1" ht="21.75" customHeight="1">
      <c r="A85" s="40"/>
      <c r="B85" s="41"/>
      <c r="C85" s="207" t="s">
        <v>82</v>
      </c>
      <c r="D85" s="207" t="s">
        <v>152</v>
      </c>
      <c r="E85" s="208" t="s">
        <v>1388</v>
      </c>
      <c r="F85" s="209" t="s">
        <v>1389</v>
      </c>
      <c r="G85" s="210" t="s">
        <v>184</v>
      </c>
      <c r="H85" s="211">
        <v>18</v>
      </c>
      <c r="I85" s="212"/>
      <c r="J85" s="213">
        <f>ROUND(I85*H85,2)</f>
        <v>0</v>
      </c>
      <c r="K85" s="209" t="s">
        <v>19</v>
      </c>
      <c r="L85" s="46"/>
      <c r="M85" s="214" t="s">
        <v>19</v>
      </c>
      <c r="N85" s="215" t="s">
        <v>43</v>
      </c>
      <c r="O85" s="86"/>
      <c r="P85" s="216">
        <f>O85*H85</f>
        <v>0</v>
      </c>
      <c r="Q85" s="216">
        <v>0</v>
      </c>
      <c r="R85" s="216">
        <f>Q85*H85</f>
        <v>0</v>
      </c>
      <c r="S85" s="216">
        <v>0</v>
      </c>
      <c r="T85" s="217">
        <f>S85*H85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R85" s="218" t="s">
        <v>156</v>
      </c>
      <c r="AT85" s="218" t="s">
        <v>152</v>
      </c>
      <c r="AU85" s="218" t="s">
        <v>80</v>
      </c>
      <c r="AY85" s="19" t="s">
        <v>149</v>
      </c>
      <c r="BE85" s="219">
        <f>IF(N85="základní",J85,0)</f>
        <v>0</v>
      </c>
      <c r="BF85" s="219">
        <f>IF(N85="snížená",J85,0)</f>
        <v>0</v>
      </c>
      <c r="BG85" s="219">
        <f>IF(N85="zákl. přenesená",J85,0)</f>
        <v>0</v>
      </c>
      <c r="BH85" s="219">
        <f>IF(N85="sníž. přenesená",J85,0)</f>
        <v>0</v>
      </c>
      <c r="BI85" s="219">
        <f>IF(N85="nulová",J85,0)</f>
        <v>0</v>
      </c>
      <c r="BJ85" s="19" t="s">
        <v>80</v>
      </c>
      <c r="BK85" s="219">
        <f>ROUND(I85*H85,2)</f>
        <v>0</v>
      </c>
      <c r="BL85" s="19" t="s">
        <v>156</v>
      </c>
      <c r="BM85" s="218" t="s">
        <v>156</v>
      </c>
    </row>
    <row r="86" spans="1:65" s="2" customFormat="1" ht="21.75" customHeight="1">
      <c r="A86" s="40"/>
      <c r="B86" s="41"/>
      <c r="C86" s="207" t="s">
        <v>111</v>
      </c>
      <c r="D86" s="207" t="s">
        <v>152</v>
      </c>
      <c r="E86" s="208" t="s">
        <v>1390</v>
      </c>
      <c r="F86" s="209" t="s">
        <v>1391</v>
      </c>
      <c r="G86" s="210" t="s">
        <v>184</v>
      </c>
      <c r="H86" s="211">
        <v>10</v>
      </c>
      <c r="I86" s="212"/>
      <c r="J86" s="213">
        <f>ROUND(I86*H86,2)</f>
        <v>0</v>
      </c>
      <c r="K86" s="209" t="s">
        <v>19</v>
      </c>
      <c r="L86" s="46"/>
      <c r="M86" s="214" t="s">
        <v>19</v>
      </c>
      <c r="N86" s="215" t="s">
        <v>43</v>
      </c>
      <c r="O86" s="86"/>
      <c r="P86" s="216">
        <f>O86*H86</f>
        <v>0</v>
      </c>
      <c r="Q86" s="216">
        <v>0</v>
      </c>
      <c r="R86" s="216">
        <f>Q86*H86</f>
        <v>0</v>
      </c>
      <c r="S86" s="216">
        <v>0</v>
      </c>
      <c r="T86" s="217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18" t="s">
        <v>156</v>
      </c>
      <c r="AT86" s="218" t="s">
        <v>152</v>
      </c>
      <c r="AU86" s="218" t="s">
        <v>80</v>
      </c>
      <c r="AY86" s="19" t="s">
        <v>149</v>
      </c>
      <c r="BE86" s="219">
        <f>IF(N86="základní",J86,0)</f>
        <v>0</v>
      </c>
      <c r="BF86" s="219">
        <f>IF(N86="snížená",J86,0)</f>
        <v>0</v>
      </c>
      <c r="BG86" s="219">
        <f>IF(N86="zákl. přenesená",J86,0)</f>
        <v>0</v>
      </c>
      <c r="BH86" s="219">
        <f>IF(N86="sníž. přenesená",J86,0)</f>
        <v>0</v>
      </c>
      <c r="BI86" s="219">
        <f>IF(N86="nulová",J86,0)</f>
        <v>0</v>
      </c>
      <c r="BJ86" s="19" t="s">
        <v>80</v>
      </c>
      <c r="BK86" s="219">
        <f>ROUND(I86*H86,2)</f>
        <v>0</v>
      </c>
      <c r="BL86" s="19" t="s">
        <v>156</v>
      </c>
      <c r="BM86" s="218" t="s">
        <v>150</v>
      </c>
    </row>
    <row r="87" spans="1:65" s="2" customFormat="1" ht="16.5" customHeight="1">
      <c r="A87" s="40"/>
      <c r="B87" s="41"/>
      <c r="C87" s="207" t="s">
        <v>156</v>
      </c>
      <c r="D87" s="207" t="s">
        <v>152</v>
      </c>
      <c r="E87" s="208" t="s">
        <v>1392</v>
      </c>
      <c r="F87" s="209" t="s">
        <v>1393</v>
      </c>
      <c r="G87" s="210" t="s">
        <v>184</v>
      </c>
      <c r="H87" s="211">
        <v>73</v>
      </c>
      <c r="I87" s="212"/>
      <c r="J87" s="213">
        <f>ROUND(I87*H87,2)</f>
        <v>0</v>
      </c>
      <c r="K87" s="209" t="s">
        <v>19</v>
      </c>
      <c r="L87" s="46"/>
      <c r="M87" s="214" t="s">
        <v>19</v>
      </c>
      <c r="N87" s="215" t="s">
        <v>43</v>
      </c>
      <c r="O87" s="86"/>
      <c r="P87" s="216">
        <f>O87*H87</f>
        <v>0</v>
      </c>
      <c r="Q87" s="216">
        <v>0</v>
      </c>
      <c r="R87" s="216">
        <f>Q87*H87</f>
        <v>0</v>
      </c>
      <c r="S87" s="216">
        <v>0</v>
      </c>
      <c r="T87" s="217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18" t="s">
        <v>156</v>
      </c>
      <c r="AT87" s="218" t="s">
        <v>152</v>
      </c>
      <c r="AU87" s="218" t="s">
        <v>80</v>
      </c>
      <c r="AY87" s="19" t="s">
        <v>149</v>
      </c>
      <c r="BE87" s="219">
        <f>IF(N87="základní",J87,0)</f>
        <v>0</v>
      </c>
      <c r="BF87" s="219">
        <f>IF(N87="snížená",J87,0)</f>
        <v>0</v>
      </c>
      <c r="BG87" s="219">
        <f>IF(N87="zákl. přenesená",J87,0)</f>
        <v>0</v>
      </c>
      <c r="BH87" s="219">
        <f>IF(N87="sníž. přenesená",J87,0)</f>
        <v>0</v>
      </c>
      <c r="BI87" s="219">
        <f>IF(N87="nulová",J87,0)</f>
        <v>0</v>
      </c>
      <c r="BJ87" s="19" t="s">
        <v>80</v>
      </c>
      <c r="BK87" s="219">
        <f>ROUND(I87*H87,2)</f>
        <v>0</v>
      </c>
      <c r="BL87" s="19" t="s">
        <v>156</v>
      </c>
      <c r="BM87" s="218" t="s">
        <v>210</v>
      </c>
    </row>
    <row r="88" spans="1:65" s="2" customFormat="1" ht="16.5" customHeight="1">
      <c r="A88" s="40"/>
      <c r="B88" s="41"/>
      <c r="C88" s="207" t="s">
        <v>193</v>
      </c>
      <c r="D88" s="207" t="s">
        <v>152</v>
      </c>
      <c r="E88" s="208" t="s">
        <v>1394</v>
      </c>
      <c r="F88" s="209" t="s">
        <v>1395</v>
      </c>
      <c r="G88" s="210" t="s">
        <v>184</v>
      </c>
      <c r="H88" s="211">
        <v>18</v>
      </c>
      <c r="I88" s="212"/>
      <c r="J88" s="213">
        <f>ROUND(I88*H88,2)</f>
        <v>0</v>
      </c>
      <c r="K88" s="209" t="s">
        <v>19</v>
      </c>
      <c r="L88" s="46"/>
      <c r="M88" s="214" t="s">
        <v>19</v>
      </c>
      <c r="N88" s="215" t="s">
        <v>43</v>
      </c>
      <c r="O88" s="86"/>
      <c r="P88" s="216">
        <f>O88*H88</f>
        <v>0</v>
      </c>
      <c r="Q88" s="216">
        <v>0</v>
      </c>
      <c r="R88" s="216">
        <f>Q88*H88</f>
        <v>0</v>
      </c>
      <c r="S88" s="216">
        <v>0</v>
      </c>
      <c r="T88" s="217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8" t="s">
        <v>156</v>
      </c>
      <c r="AT88" s="218" t="s">
        <v>152</v>
      </c>
      <c r="AU88" s="218" t="s">
        <v>80</v>
      </c>
      <c r="AY88" s="19" t="s">
        <v>149</v>
      </c>
      <c r="BE88" s="219">
        <f>IF(N88="základní",J88,0)</f>
        <v>0</v>
      </c>
      <c r="BF88" s="219">
        <f>IF(N88="snížená",J88,0)</f>
        <v>0</v>
      </c>
      <c r="BG88" s="219">
        <f>IF(N88="zákl. přenesená",J88,0)</f>
        <v>0</v>
      </c>
      <c r="BH88" s="219">
        <f>IF(N88="sníž. přenesená",J88,0)</f>
        <v>0</v>
      </c>
      <c r="BI88" s="219">
        <f>IF(N88="nulová",J88,0)</f>
        <v>0</v>
      </c>
      <c r="BJ88" s="19" t="s">
        <v>80</v>
      </c>
      <c r="BK88" s="219">
        <f>ROUND(I88*H88,2)</f>
        <v>0</v>
      </c>
      <c r="BL88" s="19" t="s">
        <v>156</v>
      </c>
      <c r="BM88" s="218" t="s">
        <v>225</v>
      </c>
    </row>
    <row r="89" spans="1:65" s="2" customFormat="1" ht="16.5" customHeight="1">
      <c r="A89" s="40"/>
      <c r="B89" s="41"/>
      <c r="C89" s="207" t="s">
        <v>150</v>
      </c>
      <c r="D89" s="207" t="s">
        <v>152</v>
      </c>
      <c r="E89" s="208" t="s">
        <v>1396</v>
      </c>
      <c r="F89" s="209" t="s">
        <v>1397</v>
      </c>
      <c r="G89" s="210" t="s">
        <v>184</v>
      </c>
      <c r="H89" s="211">
        <v>10</v>
      </c>
      <c r="I89" s="212"/>
      <c r="J89" s="213">
        <f>ROUND(I89*H89,2)</f>
        <v>0</v>
      </c>
      <c r="K89" s="209" t="s">
        <v>19</v>
      </c>
      <c r="L89" s="46"/>
      <c r="M89" s="214" t="s">
        <v>19</v>
      </c>
      <c r="N89" s="215" t="s">
        <v>43</v>
      </c>
      <c r="O89" s="86"/>
      <c r="P89" s="216">
        <f>O89*H89</f>
        <v>0</v>
      </c>
      <c r="Q89" s="216">
        <v>0</v>
      </c>
      <c r="R89" s="216">
        <f>Q89*H89</f>
        <v>0</v>
      </c>
      <c r="S89" s="216">
        <v>0</v>
      </c>
      <c r="T89" s="217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8" t="s">
        <v>156</v>
      </c>
      <c r="AT89" s="218" t="s">
        <v>152</v>
      </c>
      <c r="AU89" s="218" t="s">
        <v>80</v>
      </c>
      <c r="AY89" s="19" t="s">
        <v>149</v>
      </c>
      <c r="BE89" s="219">
        <f>IF(N89="základní",J89,0)</f>
        <v>0</v>
      </c>
      <c r="BF89" s="219">
        <f>IF(N89="snížená",J89,0)</f>
        <v>0</v>
      </c>
      <c r="BG89" s="219">
        <f>IF(N89="zákl. přenesená",J89,0)</f>
        <v>0</v>
      </c>
      <c r="BH89" s="219">
        <f>IF(N89="sníž. přenesená",J89,0)</f>
        <v>0</v>
      </c>
      <c r="BI89" s="219">
        <f>IF(N89="nulová",J89,0)</f>
        <v>0</v>
      </c>
      <c r="BJ89" s="19" t="s">
        <v>80</v>
      </c>
      <c r="BK89" s="219">
        <f>ROUND(I89*H89,2)</f>
        <v>0</v>
      </c>
      <c r="BL89" s="19" t="s">
        <v>156</v>
      </c>
      <c r="BM89" s="218" t="s">
        <v>236</v>
      </c>
    </row>
    <row r="90" spans="1:63" s="12" customFormat="1" ht="25.9" customHeight="1">
      <c r="A90" s="12"/>
      <c r="B90" s="191"/>
      <c r="C90" s="192"/>
      <c r="D90" s="193" t="s">
        <v>71</v>
      </c>
      <c r="E90" s="194" t="s">
        <v>882</v>
      </c>
      <c r="F90" s="194" t="s">
        <v>1398</v>
      </c>
      <c r="G90" s="192"/>
      <c r="H90" s="192"/>
      <c r="I90" s="195"/>
      <c r="J90" s="196">
        <f>BK90</f>
        <v>0</v>
      </c>
      <c r="K90" s="192"/>
      <c r="L90" s="197"/>
      <c r="M90" s="198"/>
      <c r="N90" s="199"/>
      <c r="O90" s="199"/>
      <c r="P90" s="200">
        <f>SUM(P91:P97)</f>
        <v>0</v>
      </c>
      <c r="Q90" s="199"/>
      <c r="R90" s="200">
        <f>SUM(R91:R97)</f>
        <v>0</v>
      </c>
      <c r="S90" s="199"/>
      <c r="T90" s="201">
        <f>SUM(T91:T97)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2" t="s">
        <v>80</v>
      </c>
      <c r="AT90" s="203" t="s">
        <v>71</v>
      </c>
      <c r="AU90" s="203" t="s">
        <v>72</v>
      </c>
      <c r="AY90" s="202" t="s">
        <v>149</v>
      </c>
      <c r="BK90" s="204">
        <f>SUM(BK91:BK97)</f>
        <v>0</v>
      </c>
    </row>
    <row r="91" spans="1:65" s="2" customFormat="1" ht="16.5" customHeight="1">
      <c r="A91" s="40"/>
      <c r="B91" s="41"/>
      <c r="C91" s="207" t="s">
        <v>202</v>
      </c>
      <c r="D91" s="207" t="s">
        <v>152</v>
      </c>
      <c r="E91" s="208" t="s">
        <v>1399</v>
      </c>
      <c r="F91" s="209" t="s">
        <v>1400</v>
      </c>
      <c r="G91" s="210" t="s">
        <v>1056</v>
      </c>
      <c r="H91" s="211">
        <v>21</v>
      </c>
      <c r="I91" s="212"/>
      <c r="J91" s="213">
        <f>ROUND(I91*H91,2)</f>
        <v>0</v>
      </c>
      <c r="K91" s="209" t="s">
        <v>19</v>
      </c>
      <c r="L91" s="46"/>
      <c r="M91" s="214" t="s">
        <v>19</v>
      </c>
      <c r="N91" s="215" t="s">
        <v>43</v>
      </c>
      <c r="O91" s="86"/>
      <c r="P91" s="216">
        <f>O91*H91</f>
        <v>0</v>
      </c>
      <c r="Q91" s="216">
        <v>0</v>
      </c>
      <c r="R91" s="216">
        <f>Q91*H91</f>
        <v>0</v>
      </c>
      <c r="S91" s="216">
        <v>0</v>
      </c>
      <c r="T91" s="217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8" t="s">
        <v>156</v>
      </c>
      <c r="AT91" s="218" t="s">
        <v>152</v>
      </c>
      <c r="AU91" s="218" t="s">
        <v>80</v>
      </c>
      <c r="AY91" s="19" t="s">
        <v>149</v>
      </c>
      <c r="BE91" s="219">
        <f>IF(N91="základní",J91,0)</f>
        <v>0</v>
      </c>
      <c r="BF91" s="219">
        <f>IF(N91="snížená",J91,0)</f>
        <v>0</v>
      </c>
      <c r="BG91" s="219">
        <f>IF(N91="zákl. přenesená",J91,0)</f>
        <v>0</v>
      </c>
      <c r="BH91" s="219">
        <f>IF(N91="sníž. přenesená",J91,0)</f>
        <v>0</v>
      </c>
      <c r="BI91" s="219">
        <f>IF(N91="nulová",J91,0)</f>
        <v>0</v>
      </c>
      <c r="BJ91" s="19" t="s">
        <v>80</v>
      </c>
      <c r="BK91" s="219">
        <f>ROUND(I91*H91,2)</f>
        <v>0</v>
      </c>
      <c r="BL91" s="19" t="s">
        <v>156</v>
      </c>
      <c r="BM91" s="218" t="s">
        <v>253</v>
      </c>
    </row>
    <row r="92" spans="1:65" s="2" customFormat="1" ht="16.5" customHeight="1">
      <c r="A92" s="40"/>
      <c r="B92" s="41"/>
      <c r="C92" s="207" t="s">
        <v>210</v>
      </c>
      <c r="D92" s="207" t="s">
        <v>152</v>
      </c>
      <c r="E92" s="208" t="s">
        <v>1401</v>
      </c>
      <c r="F92" s="209" t="s">
        <v>1402</v>
      </c>
      <c r="G92" s="210" t="s">
        <v>1056</v>
      </c>
      <c r="H92" s="211">
        <v>4</v>
      </c>
      <c r="I92" s="212"/>
      <c r="J92" s="213">
        <f>ROUND(I92*H92,2)</f>
        <v>0</v>
      </c>
      <c r="K92" s="209" t="s">
        <v>19</v>
      </c>
      <c r="L92" s="46"/>
      <c r="M92" s="214" t="s">
        <v>19</v>
      </c>
      <c r="N92" s="215" t="s">
        <v>43</v>
      </c>
      <c r="O92" s="86"/>
      <c r="P92" s="216">
        <f>O92*H92</f>
        <v>0</v>
      </c>
      <c r="Q92" s="216">
        <v>0</v>
      </c>
      <c r="R92" s="216">
        <f>Q92*H92</f>
        <v>0</v>
      </c>
      <c r="S92" s="216">
        <v>0</v>
      </c>
      <c r="T92" s="217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8" t="s">
        <v>156</v>
      </c>
      <c r="AT92" s="218" t="s">
        <v>152</v>
      </c>
      <c r="AU92" s="218" t="s">
        <v>80</v>
      </c>
      <c r="AY92" s="19" t="s">
        <v>149</v>
      </c>
      <c r="BE92" s="219">
        <f>IF(N92="základní",J92,0)</f>
        <v>0</v>
      </c>
      <c r="BF92" s="219">
        <f>IF(N92="snížená",J92,0)</f>
        <v>0</v>
      </c>
      <c r="BG92" s="219">
        <f>IF(N92="zákl. přenesená",J92,0)</f>
        <v>0</v>
      </c>
      <c r="BH92" s="219">
        <f>IF(N92="sníž. přenesená",J92,0)</f>
        <v>0</v>
      </c>
      <c r="BI92" s="219">
        <f>IF(N92="nulová",J92,0)</f>
        <v>0</v>
      </c>
      <c r="BJ92" s="19" t="s">
        <v>80</v>
      </c>
      <c r="BK92" s="219">
        <f>ROUND(I92*H92,2)</f>
        <v>0</v>
      </c>
      <c r="BL92" s="19" t="s">
        <v>156</v>
      </c>
      <c r="BM92" s="218" t="s">
        <v>260</v>
      </c>
    </row>
    <row r="93" spans="1:65" s="2" customFormat="1" ht="16.5" customHeight="1">
      <c r="A93" s="40"/>
      <c r="B93" s="41"/>
      <c r="C93" s="207" t="s">
        <v>218</v>
      </c>
      <c r="D93" s="207" t="s">
        <v>152</v>
      </c>
      <c r="E93" s="208" t="s">
        <v>1403</v>
      </c>
      <c r="F93" s="209" t="s">
        <v>1404</v>
      </c>
      <c r="G93" s="210" t="s">
        <v>1056</v>
      </c>
      <c r="H93" s="211">
        <v>1</v>
      </c>
      <c r="I93" s="212"/>
      <c r="J93" s="213">
        <f>ROUND(I93*H93,2)</f>
        <v>0</v>
      </c>
      <c r="K93" s="209" t="s">
        <v>19</v>
      </c>
      <c r="L93" s="46"/>
      <c r="M93" s="214" t="s">
        <v>19</v>
      </c>
      <c r="N93" s="215" t="s">
        <v>43</v>
      </c>
      <c r="O93" s="86"/>
      <c r="P93" s="216">
        <f>O93*H93</f>
        <v>0</v>
      </c>
      <c r="Q93" s="216">
        <v>0</v>
      </c>
      <c r="R93" s="216">
        <f>Q93*H93</f>
        <v>0</v>
      </c>
      <c r="S93" s="216">
        <v>0</v>
      </c>
      <c r="T93" s="217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8" t="s">
        <v>156</v>
      </c>
      <c r="AT93" s="218" t="s">
        <v>152</v>
      </c>
      <c r="AU93" s="218" t="s">
        <v>80</v>
      </c>
      <c r="AY93" s="19" t="s">
        <v>149</v>
      </c>
      <c r="BE93" s="219">
        <f>IF(N93="základní",J93,0)</f>
        <v>0</v>
      </c>
      <c r="BF93" s="219">
        <f>IF(N93="snížená",J93,0)</f>
        <v>0</v>
      </c>
      <c r="BG93" s="219">
        <f>IF(N93="zákl. přenesená",J93,0)</f>
        <v>0</v>
      </c>
      <c r="BH93" s="219">
        <f>IF(N93="sníž. přenesená",J93,0)</f>
        <v>0</v>
      </c>
      <c r="BI93" s="219">
        <f>IF(N93="nulová",J93,0)</f>
        <v>0</v>
      </c>
      <c r="BJ93" s="19" t="s">
        <v>80</v>
      </c>
      <c r="BK93" s="219">
        <f>ROUND(I93*H93,2)</f>
        <v>0</v>
      </c>
      <c r="BL93" s="19" t="s">
        <v>156</v>
      </c>
      <c r="BM93" s="218" t="s">
        <v>271</v>
      </c>
    </row>
    <row r="94" spans="1:65" s="2" customFormat="1" ht="16.5" customHeight="1">
      <c r="A94" s="40"/>
      <c r="B94" s="41"/>
      <c r="C94" s="207" t="s">
        <v>225</v>
      </c>
      <c r="D94" s="207" t="s">
        <v>152</v>
      </c>
      <c r="E94" s="208" t="s">
        <v>1405</v>
      </c>
      <c r="F94" s="209" t="s">
        <v>1406</v>
      </c>
      <c r="G94" s="210" t="s">
        <v>1056</v>
      </c>
      <c r="H94" s="211">
        <v>1</v>
      </c>
      <c r="I94" s="212"/>
      <c r="J94" s="213">
        <f>ROUND(I94*H94,2)</f>
        <v>0</v>
      </c>
      <c r="K94" s="209" t="s">
        <v>19</v>
      </c>
      <c r="L94" s="46"/>
      <c r="M94" s="214" t="s">
        <v>19</v>
      </c>
      <c r="N94" s="215" t="s">
        <v>43</v>
      </c>
      <c r="O94" s="86"/>
      <c r="P94" s="216">
        <f>O94*H94</f>
        <v>0</v>
      </c>
      <c r="Q94" s="216">
        <v>0</v>
      </c>
      <c r="R94" s="216">
        <f>Q94*H94</f>
        <v>0</v>
      </c>
      <c r="S94" s="216">
        <v>0</v>
      </c>
      <c r="T94" s="217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8" t="s">
        <v>156</v>
      </c>
      <c r="AT94" s="218" t="s">
        <v>152</v>
      </c>
      <c r="AU94" s="218" t="s">
        <v>80</v>
      </c>
      <c r="AY94" s="19" t="s">
        <v>149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19" t="s">
        <v>80</v>
      </c>
      <c r="BK94" s="219">
        <f>ROUND(I94*H94,2)</f>
        <v>0</v>
      </c>
      <c r="BL94" s="19" t="s">
        <v>156</v>
      </c>
      <c r="BM94" s="218" t="s">
        <v>281</v>
      </c>
    </row>
    <row r="95" spans="1:65" s="2" customFormat="1" ht="16.5" customHeight="1">
      <c r="A95" s="40"/>
      <c r="B95" s="41"/>
      <c r="C95" s="207" t="s">
        <v>230</v>
      </c>
      <c r="D95" s="207" t="s">
        <v>152</v>
      </c>
      <c r="E95" s="208" t="s">
        <v>1407</v>
      </c>
      <c r="F95" s="209" t="s">
        <v>1408</v>
      </c>
      <c r="G95" s="210" t="s">
        <v>1085</v>
      </c>
      <c r="H95" s="211">
        <v>5</v>
      </c>
      <c r="I95" s="212"/>
      <c r="J95" s="213">
        <f>ROUND(I95*H95,2)</f>
        <v>0</v>
      </c>
      <c r="K95" s="209" t="s">
        <v>19</v>
      </c>
      <c r="L95" s="46"/>
      <c r="M95" s="214" t="s">
        <v>19</v>
      </c>
      <c r="N95" s="215" t="s">
        <v>43</v>
      </c>
      <c r="O95" s="86"/>
      <c r="P95" s="216">
        <f>O95*H95</f>
        <v>0</v>
      </c>
      <c r="Q95" s="216">
        <v>0</v>
      </c>
      <c r="R95" s="216">
        <f>Q95*H95</f>
        <v>0</v>
      </c>
      <c r="S95" s="216">
        <v>0</v>
      </c>
      <c r="T95" s="217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8" t="s">
        <v>156</v>
      </c>
      <c r="AT95" s="218" t="s">
        <v>152</v>
      </c>
      <c r="AU95" s="218" t="s">
        <v>80</v>
      </c>
      <c r="AY95" s="19" t="s">
        <v>149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9" t="s">
        <v>80</v>
      </c>
      <c r="BK95" s="219">
        <f>ROUND(I95*H95,2)</f>
        <v>0</v>
      </c>
      <c r="BL95" s="19" t="s">
        <v>156</v>
      </c>
      <c r="BM95" s="218" t="s">
        <v>301</v>
      </c>
    </row>
    <row r="96" spans="1:65" s="2" customFormat="1" ht="16.5" customHeight="1">
      <c r="A96" s="40"/>
      <c r="B96" s="41"/>
      <c r="C96" s="207" t="s">
        <v>236</v>
      </c>
      <c r="D96" s="207" t="s">
        <v>152</v>
      </c>
      <c r="E96" s="208" t="s">
        <v>1409</v>
      </c>
      <c r="F96" s="209" t="s">
        <v>1410</v>
      </c>
      <c r="G96" s="210" t="s">
        <v>1056</v>
      </c>
      <c r="H96" s="211">
        <v>1</v>
      </c>
      <c r="I96" s="212"/>
      <c r="J96" s="213">
        <f>ROUND(I96*H96,2)</f>
        <v>0</v>
      </c>
      <c r="K96" s="209" t="s">
        <v>19</v>
      </c>
      <c r="L96" s="46"/>
      <c r="M96" s="214" t="s">
        <v>19</v>
      </c>
      <c r="N96" s="215" t="s">
        <v>43</v>
      </c>
      <c r="O96" s="86"/>
      <c r="P96" s="216">
        <f>O96*H96</f>
        <v>0</v>
      </c>
      <c r="Q96" s="216">
        <v>0</v>
      </c>
      <c r="R96" s="216">
        <f>Q96*H96</f>
        <v>0</v>
      </c>
      <c r="S96" s="216">
        <v>0</v>
      </c>
      <c r="T96" s="217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8" t="s">
        <v>156</v>
      </c>
      <c r="AT96" s="218" t="s">
        <v>152</v>
      </c>
      <c r="AU96" s="218" t="s">
        <v>80</v>
      </c>
      <c r="AY96" s="19" t="s">
        <v>149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19" t="s">
        <v>80</v>
      </c>
      <c r="BK96" s="219">
        <f>ROUND(I96*H96,2)</f>
        <v>0</v>
      </c>
      <c r="BL96" s="19" t="s">
        <v>156</v>
      </c>
      <c r="BM96" s="218" t="s">
        <v>314</v>
      </c>
    </row>
    <row r="97" spans="1:47" s="2" customFormat="1" ht="12">
      <c r="A97" s="40"/>
      <c r="B97" s="41"/>
      <c r="C97" s="42"/>
      <c r="D97" s="227" t="s">
        <v>223</v>
      </c>
      <c r="E97" s="42"/>
      <c r="F97" s="269" t="s">
        <v>1411</v>
      </c>
      <c r="G97" s="42"/>
      <c r="H97" s="42"/>
      <c r="I97" s="222"/>
      <c r="J97" s="42"/>
      <c r="K97" s="42"/>
      <c r="L97" s="46"/>
      <c r="M97" s="223"/>
      <c r="N97" s="224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223</v>
      </c>
      <c r="AU97" s="19" t="s">
        <v>80</v>
      </c>
    </row>
    <row r="98" spans="1:63" s="12" customFormat="1" ht="25.9" customHeight="1">
      <c r="A98" s="12"/>
      <c r="B98" s="191"/>
      <c r="C98" s="192"/>
      <c r="D98" s="193" t="s">
        <v>71</v>
      </c>
      <c r="E98" s="194" t="s">
        <v>909</v>
      </c>
      <c r="F98" s="194" t="s">
        <v>1368</v>
      </c>
      <c r="G98" s="192"/>
      <c r="H98" s="192"/>
      <c r="I98" s="195"/>
      <c r="J98" s="196">
        <f>BK98</f>
        <v>0</v>
      </c>
      <c r="K98" s="192"/>
      <c r="L98" s="197"/>
      <c r="M98" s="198"/>
      <c r="N98" s="199"/>
      <c r="O98" s="199"/>
      <c r="P98" s="200">
        <f>SUM(P99:P110)</f>
        <v>0</v>
      </c>
      <c r="Q98" s="199"/>
      <c r="R98" s="200">
        <f>SUM(R99:R110)</f>
        <v>0</v>
      </c>
      <c r="S98" s="199"/>
      <c r="T98" s="201">
        <f>SUM(T99:T110)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2" t="s">
        <v>80</v>
      </c>
      <c r="AT98" s="203" t="s">
        <v>71</v>
      </c>
      <c r="AU98" s="203" t="s">
        <v>72</v>
      </c>
      <c r="AY98" s="202" t="s">
        <v>149</v>
      </c>
      <c r="BK98" s="204">
        <f>SUM(BK99:BK110)</f>
        <v>0</v>
      </c>
    </row>
    <row r="99" spans="1:65" s="2" customFormat="1" ht="16.5" customHeight="1">
      <c r="A99" s="40"/>
      <c r="B99" s="41"/>
      <c r="C99" s="207" t="s">
        <v>248</v>
      </c>
      <c r="D99" s="207" t="s">
        <v>152</v>
      </c>
      <c r="E99" s="208" t="s">
        <v>1412</v>
      </c>
      <c r="F99" s="209" t="s">
        <v>1413</v>
      </c>
      <c r="G99" s="210" t="s">
        <v>1085</v>
      </c>
      <c r="H99" s="211">
        <v>1</v>
      </c>
      <c r="I99" s="212"/>
      <c r="J99" s="213">
        <f>ROUND(I99*H99,2)</f>
        <v>0</v>
      </c>
      <c r="K99" s="209" t="s">
        <v>19</v>
      </c>
      <c r="L99" s="46"/>
      <c r="M99" s="214" t="s">
        <v>19</v>
      </c>
      <c r="N99" s="215" t="s">
        <v>43</v>
      </c>
      <c r="O99" s="86"/>
      <c r="P99" s="216">
        <f>O99*H99</f>
        <v>0</v>
      </c>
      <c r="Q99" s="216">
        <v>0</v>
      </c>
      <c r="R99" s="216">
        <f>Q99*H99</f>
        <v>0</v>
      </c>
      <c r="S99" s="216">
        <v>0</v>
      </c>
      <c r="T99" s="217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8" t="s">
        <v>156</v>
      </c>
      <c r="AT99" s="218" t="s">
        <v>152</v>
      </c>
      <c r="AU99" s="218" t="s">
        <v>80</v>
      </c>
      <c r="AY99" s="19" t="s">
        <v>149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19" t="s">
        <v>80</v>
      </c>
      <c r="BK99" s="219">
        <f>ROUND(I99*H99,2)</f>
        <v>0</v>
      </c>
      <c r="BL99" s="19" t="s">
        <v>156</v>
      </c>
      <c r="BM99" s="218" t="s">
        <v>328</v>
      </c>
    </row>
    <row r="100" spans="1:65" s="2" customFormat="1" ht="16.5" customHeight="1">
      <c r="A100" s="40"/>
      <c r="B100" s="41"/>
      <c r="C100" s="207" t="s">
        <v>253</v>
      </c>
      <c r="D100" s="207" t="s">
        <v>152</v>
      </c>
      <c r="E100" s="208" t="s">
        <v>1414</v>
      </c>
      <c r="F100" s="209" t="s">
        <v>1415</v>
      </c>
      <c r="G100" s="210" t="s">
        <v>1085</v>
      </c>
      <c r="H100" s="211">
        <v>1</v>
      </c>
      <c r="I100" s="212"/>
      <c r="J100" s="213">
        <f>ROUND(I100*H100,2)</f>
        <v>0</v>
      </c>
      <c r="K100" s="209" t="s">
        <v>19</v>
      </c>
      <c r="L100" s="46"/>
      <c r="M100" s="214" t="s">
        <v>19</v>
      </c>
      <c r="N100" s="215" t="s">
        <v>43</v>
      </c>
      <c r="O100" s="86"/>
      <c r="P100" s="216">
        <f>O100*H100</f>
        <v>0</v>
      </c>
      <c r="Q100" s="216">
        <v>0</v>
      </c>
      <c r="R100" s="216">
        <f>Q100*H100</f>
        <v>0</v>
      </c>
      <c r="S100" s="216">
        <v>0</v>
      </c>
      <c r="T100" s="217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8" t="s">
        <v>156</v>
      </c>
      <c r="AT100" s="218" t="s">
        <v>152</v>
      </c>
      <c r="AU100" s="218" t="s">
        <v>80</v>
      </c>
      <c r="AY100" s="19" t="s">
        <v>149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9" t="s">
        <v>80</v>
      </c>
      <c r="BK100" s="219">
        <f>ROUND(I100*H100,2)</f>
        <v>0</v>
      </c>
      <c r="BL100" s="19" t="s">
        <v>156</v>
      </c>
      <c r="BM100" s="218" t="s">
        <v>339</v>
      </c>
    </row>
    <row r="101" spans="1:65" s="2" customFormat="1" ht="16.5" customHeight="1">
      <c r="A101" s="40"/>
      <c r="B101" s="41"/>
      <c r="C101" s="207" t="s">
        <v>8</v>
      </c>
      <c r="D101" s="207" t="s">
        <v>152</v>
      </c>
      <c r="E101" s="208" t="s">
        <v>1416</v>
      </c>
      <c r="F101" s="209" t="s">
        <v>1417</v>
      </c>
      <c r="G101" s="210" t="s">
        <v>1085</v>
      </c>
      <c r="H101" s="211">
        <v>1</v>
      </c>
      <c r="I101" s="212"/>
      <c r="J101" s="213">
        <f>ROUND(I101*H101,2)</f>
        <v>0</v>
      </c>
      <c r="K101" s="209" t="s">
        <v>19</v>
      </c>
      <c r="L101" s="46"/>
      <c r="M101" s="214" t="s">
        <v>19</v>
      </c>
      <c r="N101" s="215" t="s">
        <v>43</v>
      </c>
      <c r="O101" s="86"/>
      <c r="P101" s="216">
        <f>O101*H101</f>
        <v>0</v>
      </c>
      <c r="Q101" s="216">
        <v>0</v>
      </c>
      <c r="R101" s="216">
        <f>Q101*H101</f>
        <v>0</v>
      </c>
      <c r="S101" s="216">
        <v>0</v>
      </c>
      <c r="T101" s="217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8" t="s">
        <v>156</v>
      </c>
      <c r="AT101" s="218" t="s">
        <v>152</v>
      </c>
      <c r="AU101" s="218" t="s">
        <v>80</v>
      </c>
      <c r="AY101" s="19" t="s">
        <v>149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19" t="s">
        <v>80</v>
      </c>
      <c r="BK101" s="219">
        <f>ROUND(I101*H101,2)</f>
        <v>0</v>
      </c>
      <c r="BL101" s="19" t="s">
        <v>156</v>
      </c>
      <c r="BM101" s="218" t="s">
        <v>352</v>
      </c>
    </row>
    <row r="102" spans="1:65" s="2" customFormat="1" ht="16.5" customHeight="1">
      <c r="A102" s="40"/>
      <c r="B102" s="41"/>
      <c r="C102" s="207" t="s">
        <v>260</v>
      </c>
      <c r="D102" s="207" t="s">
        <v>152</v>
      </c>
      <c r="E102" s="208" t="s">
        <v>1418</v>
      </c>
      <c r="F102" s="209" t="s">
        <v>1419</v>
      </c>
      <c r="G102" s="210" t="s">
        <v>1085</v>
      </c>
      <c r="H102" s="211">
        <v>1</v>
      </c>
      <c r="I102" s="212"/>
      <c r="J102" s="213">
        <f>ROUND(I102*H102,2)</f>
        <v>0</v>
      </c>
      <c r="K102" s="209" t="s">
        <v>19</v>
      </c>
      <c r="L102" s="46"/>
      <c r="M102" s="214" t="s">
        <v>19</v>
      </c>
      <c r="N102" s="215" t="s">
        <v>43</v>
      </c>
      <c r="O102" s="86"/>
      <c r="P102" s="216">
        <f>O102*H102</f>
        <v>0</v>
      </c>
      <c r="Q102" s="216">
        <v>0</v>
      </c>
      <c r="R102" s="216">
        <f>Q102*H102</f>
        <v>0</v>
      </c>
      <c r="S102" s="216">
        <v>0</v>
      </c>
      <c r="T102" s="217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8" t="s">
        <v>156</v>
      </c>
      <c r="AT102" s="218" t="s">
        <v>152</v>
      </c>
      <c r="AU102" s="218" t="s">
        <v>80</v>
      </c>
      <c r="AY102" s="19" t="s">
        <v>149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19" t="s">
        <v>80</v>
      </c>
      <c r="BK102" s="219">
        <f>ROUND(I102*H102,2)</f>
        <v>0</v>
      </c>
      <c r="BL102" s="19" t="s">
        <v>156</v>
      </c>
      <c r="BM102" s="218" t="s">
        <v>362</v>
      </c>
    </row>
    <row r="103" spans="1:65" s="2" customFormat="1" ht="16.5" customHeight="1">
      <c r="A103" s="40"/>
      <c r="B103" s="41"/>
      <c r="C103" s="207" t="s">
        <v>266</v>
      </c>
      <c r="D103" s="207" t="s">
        <v>152</v>
      </c>
      <c r="E103" s="208" t="s">
        <v>1420</v>
      </c>
      <c r="F103" s="209" t="s">
        <v>1421</v>
      </c>
      <c r="G103" s="210" t="s">
        <v>1085</v>
      </c>
      <c r="H103" s="211">
        <v>1</v>
      </c>
      <c r="I103" s="212"/>
      <c r="J103" s="213">
        <f>ROUND(I103*H103,2)</f>
        <v>0</v>
      </c>
      <c r="K103" s="209" t="s">
        <v>19</v>
      </c>
      <c r="L103" s="46"/>
      <c r="M103" s="214" t="s">
        <v>19</v>
      </c>
      <c r="N103" s="215" t="s">
        <v>43</v>
      </c>
      <c r="O103" s="86"/>
      <c r="P103" s="216">
        <f>O103*H103</f>
        <v>0</v>
      </c>
      <c r="Q103" s="216">
        <v>0</v>
      </c>
      <c r="R103" s="216">
        <f>Q103*H103</f>
        <v>0</v>
      </c>
      <c r="S103" s="216">
        <v>0</v>
      </c>
      <c r="T103" s="217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8" t="s">
        <v>156</v>
      </c>
      <c r="AT103" s="218" t="s">
        <v>152</v>
      </c>
      <c r="AU103" s="218" t="s">
        <v>80</v>
      </c>
      <c r="AY103" s="19" t="s">
        <v>149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19" t="s">
        <v>80</v>
      </c>
      <c r="BK103" s="219">
        <f>ROUND(I103*H103,2)</f>
        <v>0</v>
      </c>
      <c r="BL103" s="19" t="s">
        <v>156</v>
      </c>
      <c r="BM103" s="218" t="s">
        <v>375</v>
      </c>
    </row>
    <row r="104" spans="1:65" s="2" customFormat="1" ht="16.5" customHeight="1">
      <c r="A104" s="40"/>
      <c r="B104" s="41"/>
      <c r="C104" s="207" t="s">
        <v>271</v>
      </c>
      <c r="D104" s="207" t="s">
        <v>152</v>
      </c>
      <c r="E104" s="208" t="s">
        <v>1422</v>
      </c>
      <c r="F104" s="209" t="s">
        <v>374</v>
      </c>
      <c r="G104" s="210" t="s">
        <v>1085</v>
      </c>
      <c r="H104" s="211">
        <v>1</v>
      </c>
      <c r="I104" s="212"/>
      <c r="J104" s="213">
        <f>ROUND(I104*H104,2)</f>
        <v>0</v>
      </c>
      <c r="K104" s="209" t="s">
        <v>19</v>
      </c>
      <c r="L104" s="46"/>
      <c r="M104" s="214" t="s">
        <v>19</v>
      </c>
      <c r="N104" s="215" t="s">
        <v>43</v>
      </c>
      <c r="O104" s="86"/>
      <c r="P104" s="216">
        <f>O104*H104</f>
        <v>0</v>
      </c>
      <c r="Q104" s="216">
        <v>0</v>
      </c>
      <c r="R104" s="216">
        <f>Q104*H104</f>
        <v>0</v>
      </c>
      <c r="S104" s="216">
        <v>0</v>
      </c>
      <c r="T104" s="217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8" t="s">
        <v>156</v>
      </c>
      <c r="AT104" s="218" t="s">
        <v>152</v>
      </c>
      <c r="AU104" s="218" t="s">
        <v>80</v>
      </c>
      <c r="AY104" s="19" t="s">
        <v>149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19" t="s">
        <v>80</v>
      </c>
      <c r="BK104" s="219">
        <f>ROUND(I104*H104,2)</f>
        <v>0</v>
      </c>
      <c r="BL104" s="19" t="s">
        <v>156</v>
      </c>
      <c r="BM104" s="218" t="s">
        <v>395</v>
      </c>
    </row>
    <row r="105" spans="1:65" s="2" customFormat="1" ht="16.5" customHeight="1">
      <c r="A105" s="40"/>
      <c r="B105" s="41"/>
      <c r="C105" s="207" t="s">
        <v>276</v>
      </c>
      <c r="D105" s="207" t="s">
        <v>152</v>
      </c>
      <c r="E105" s="208" t="s">
        <v>1423</v>
      </c>
      <c r="F105" s="209" t="s">
        <v>1424</v>
      </c>
      <c r="G105" s="210" t="s">
        <v>1085</v>
      </c>
      <c r="H105" s="211">
        <v>1</v>
      </c>
      <c r="I105" s="212"/>
      <c r="J105" s="213">
        <f>ROUND(I105*H105,2)</f>
        <v>0</v>
      </c>
      <c r="K105" s="209" t="s">
        <v>19</v>
      </c>
      <c r="L105" s="46"/>
      <c r="M105" s="214" t="s">
        <v>19</v>
      </c>
      <c r="N105" s="215" t="s">
        <v>43</v>
      </c>
      <c r="O105" s="86"/>
      <c r="P105" s="216">
        <f>O105*H105</f>
        <v>0</v>
      </c>
      <c r="Q105" s="216">
        <v>0</v>
      </c>
      <c r="R105" s="216">
        <f>Q105*H105</f>
        <v>0</v>
      </c>
      <c r="S105" s="216">
        <v>0</v>
      </c>
      <c r="T105" s="217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8" t="s">
        <v>156</v>
      </c>
      <c r="AT105" s="218" t="s">
        <v>152</v>
      </c>
      <c r="AU105" s="218" t="s">
        <v>80</v>
      </c>
      <c r="AY105" s="19" t="s">
        <v>149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19" t="s">
        <v>80</v>
      </c>
      <c r="BK105" s="219">
        <f>ROUND(I105*H105,2)</f>
        <v>0</v>
      </c>
      <c r="BL105" s="19" t="s">
        <v>156</v>
      </c>
      <c r="BM105" s="218" t="s">
        <v>409</v>
      </c>
    </row>
    <row r="106" spans="1:65" s="2" customFormat="1" ht="16.5" customHeight="1">
      <c r="A106" s="40"/>
      <c r="B106" s="41"/>
      <c r="C106" s="207" t="s">
        <v>281</v>
      </c>
      <c r="D106" s="207" t="s">
        <v>152</v>
      </c>
      <c r="E106" s="208" t="s">
        <v>1425</v>
      </c>
      <c r="F106" s="209" t="s">
        <v>1426</v>
      </c>
      <c r="G106" s="210" t="s">
        <v>1085</v>
      </c>
      <c r="H106" s="211">
        <v>1</v>
      </c>
      <c r="I106" s="212"/>
      <c r="J106" s="213">
        <f>ROUND(I106*H106,2)</f>
        <v>0</v>
      </c>
      <c r="K106" s="209" t="s">
        <v>19</v>
      </c>
      <c r="L106" s="46"/>
      <c r="M106" s="214" t="s">
        <v>19</v>
      </c>
      <c r="N106" s="215" t="s">
        <v>43</v>
      </c>
      <c r="O106" s="86"/>
      <c r="P106" s="216">
        <f>O106*H106</f>
        <v>0</v>
      </c>
      <c r="Q106" s="216">
        <v>0</v>
      </c>
      <c r="R106" s="216">
        <f>Q106*H106</f>
        <v>0</v>
      </c>
      <c r="S106" s="216">
        <v>0</v>
      </c>
      <c r="T106" s="217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8" t="s">
        <v>156</v>
      </c>
      <c r="AT106" s="218" t="s">
        <v>152</v>
      </c>
      <c r="AU106" s="218" t="s">
        <v>80</v>
      </c>
      <c r="AY106" s="19" t="s">
        <v>149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19" t="s">
        <v>80</v>
      </c>
      <c r="BK106" s="219">
        <f>ROUND(I106*H106,2)</f>
        <v>0</v>
      </c>
      <c r="BL106" s="19" t="s">
        <v>156</v>
      </c>
      <c r="BM106" s="218" t="s">
        <v>422</v>
      </c>
    </row>
    <row r="107" spans="1:65" s="2" customFormat="1" ht="16.5" customHeight="1">
      <c r="A107" s="40"/>
      <c r="B107" s="41"/>
      <c r="C107" s="207" t="s">
        <v>7</v>
      </c>
      <c r="D107" s="207" t="s">
        <v>152</v>
      </c>
      <c r="E107" s="208" t="s">
        <v>1427</v>
      </c>
      <c r="F107" s="209" t="s">
        <v>1428</v>
      </c>
      <c r="G107" s="210" t="s">
        <v>1085</v>
      </c>
      <c r="H107" s="211">
        <v>1</v>
      </c>
      <c r="I107" s="212"/>
      <c r="J107" s="213">
        <f>ROUND(I107*H107,2)</f>
        <v>0</v>
      </c>
      <c r="K107" s="209" t="s">
        <v>19</v>
      </c>
      <c r="L107" s="46"/>
      <c r="M107" s="214" t="s">
        <v>19</v>
      </c>
      <c r="N107" s="215" t="s">
        <v>43</v>
      </c>
      <c r="O107" s="86"/>
      <c r="P107" s="216">
        <f>O107*H107</f>
        <v>0</v>
      </c>
      <c r="Q107" s="216">
        <v>0</v>
      </c>
      <c r="R107" s="216">
        <f>Q107*H107</f>
        <v>0</v>
      </c>
      <c r="S107" s="216">
        <v>0</v>
      </c>
      <c r="T107" s="217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8" t="s">
        <v>156</v>
      </c>
      <c r="AT107" s="218" t="s">
        <v>152</v>
      </c>
      <c r="AU107" s="218" t="s">
        <v>80</v>
      </c>
      <c r="AY107" s="19" t="s">
        <v>149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19" t="s">
        <v>80</v>
      </c>
      <c r="BK107" s="219">
        <f>ROUND(I107*H107,2)</f>
        <v>0</v>
      </c>
      <c r="BL107" s="19" t="s">
        <v>156</v>
      </c>
      <c r="BM107" s="218" t="s">
        <v>439</v>
      </c>
    </row>
    <row r="108" spans="1:65" s="2" customFormat="1" ht="16.5" customHeight="1">
      <c r="A108" s="40"/>
      <c r="B108" s="41"/>
      <c r="C108" s="207" t="s">
        <v>301</v>
      </c>
      <c r="D108" s="207" t="s">
        <v>152</v>
      </c>
      <c r="E108" s="208" t="s">
        <v>1429</v>
      </c>
      <c r="F108" s="209" t="s">
        <v>1430</v>
      </c>
      <c r="G108" s="210" t="s">
        <v>1085</v>
      </c>
      <c r="H108" s="211">
        <v>1</v>
      </c>
      <c r="I108" s="212"/>
      <c r="J108" s="213">
        <f>ROUND(I108*H108,2)</f>
        <v>0</v>
      </c>
      <c r="K108" s="209" t="s">
        <v>19</v>
      </c>
      <c r="L108" s="46"/>
      <c r="M108" s="214" t="s">
        <v>19</v>
      </c>
      <c r="N108" s="215" t="s">
        <v>43</v>
      </c>
      <c r="O108" s="86"/>
      <c r="P108" s="216">
        <f>O108*H108</f>
        <v>0</v>
      </c>
      <c r="Q108" s="216">
        <v>0</v>
      </c>
      <c r="R108" s="216">
        <f>Q108*H108</f>
        <v>0</v>
      </c>
      <c r="S108" s="216">
        <v>0</v>
      </c>
      <c r="T108" s="217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8" t="s">
        <v>156</v>
      </c>
      <c r="AT108" s="218" t="s">
        <v>152</v>
      </c>
      <c r="AU108" s="218" t="s">
        <v>80</v>
      </c>
      <c r="AY108" s="19" t="s">
        <v>149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19" t="s">
        <v>80</v>
      </c>
      <c r="BK108" s="219">
        <f>ROUND(I108*H108,2)</f>
        <v>0</v>
      </c>
      <c r="BL108" s="19" t="s">
        <v>156</v>
      </c>
      <c r="BM108" s="218" t="s">
        <v>449</v>
      </c>
    </row>
    <row r="109" spans="1:65" s="2" customFormat="1" ht="16.5" customHeight="1">
      <c r="A109" s="40"/>
      <c r="B109" s="41"/>
      <c r="C109" s="207" t="s">
        <v>307</v>
      </c>
      <c r="D109" s="207" t="s">
        <v>152</v>
      </c>
      <c r="E109" s="208" t="s">
        <v>1431</v>
      </c>
      <c r="F109" s="209" t="s">
        <v>1432</v>
      </c>
      <c r="G109" s="210" t="s">
        <v>1085</v>
      </c>
      <c r="H109" s="211">
        <v>1</v>
      </c>
      <c r="I109" s="212"/>
      <c r="J109" s="213">
        <f>ROUND(I109*H109,2)</f>
        <v>0</v>
      </c>
      <c r="K109" s="209" t="s">
        <v>19</v>
      </c>
      <c r="L109" s="46"/>
      <c r="M109" s="214" t="s">
        <v>19</v>
      </c>
      <c r="N109" s="215" t="s">
        <v>43</v>
      </c>
      <c r="O109" s="86"/>
      <c r="P109" s="216">
        <f>O109*H109</f>
        <v>0</v>
      </c>
      <c r="Q109" s="216">
        <v>0</v>
      </c>
      <c r="R109" s="216">
        <f>Q109*H109</f>
        <v>0</v>
      </c>
      <c r="S109" s="216">
        <v>0</v>
      </c>
      <c r="T109" s="217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8" t="s">
        <v>156</v>
      </c>
      <c r="AT109" s="218" t="s">
        <v>152</v>
      </c>
      <c r="AU109" s="218" t="s">
        <v>80</v>
      </c>
      <c r="AY109" s="19" t="s">
        <v>149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19" t="s">
        <v>80</v>
      </c>
      <c r="BK109" s="219">
        <f>ROUND(I109*H109,2)</f>
        <v>0</v>
      </c>
      <c r="BL109" s="19" t="s">
        <v>156</v>
      </c>
      <c r="BM109" s="218" t="s">
        <v>458</v>
      </c>
    </row>
    <row r="110" spans="1:65" s="2" customFormat="1" ht="16.5" customHeight="1">
      <c r="A110" s="40"/>
      <c r="B110" s="41"/>
      <c r="C110" s="207" t="s">
        <v>314</v>
      </c>
      <c r="D110" s="207" t="s">
        <v>152</v>
      </c>
      <c r="E110" s="208" t="s">
        <v>1433</v>
      </c>
      <c r="F110" s="209" t="s">
        <v>1434</v>
      </c>
      <c r="G110" s="210" t="s">
        <v>1085</v>
      </c>
      <c r="H110" s="211">
        <v>1</v>
      </c>
      <c r="I110" s="212"/>
      <c r="J110" s="213">
        <f>ROUND(I110*H110,2)</f>
        <v>0</v>
      </c>
      <c r="K110" s="209" t="s">
        <v>19</v>
      </c>
      <c r="L110" s="46"/>
      <c r="M110" s="284" t="s">
        <v>19</v>
      </c>
      <c r="N110" s="285" t="s">
        <v>43</v>
      </c>
      <c r="O110" s="282"/>
      <c r="P110" s="286">
        <f>O110*H110</f>
        <v>0</v>
      </c>
      <c r="Q110" s="286">
        <v>0</v>
      </c>
      <c r="R110" s="286">
        <f>Q110*H110</f>
        <v>0</v>
      </c>
      <c r="S110" s="286">
        <v>0</v>
      </c>
      <c r="T110" s="287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8" t="s">
        <v>156</v>
      </c>
      <c r="AT110" s="218" t="s">
        <v>152</v>
      </c>
      <c r="AU110" s="218" t="s">
        <v>80</v>
      </c>
      <c r="AY110" s="19" t="s">
        <v>149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19" t="s">
        <v>80</v>
      </c>
      <c r="BK110" s="219">
        <f>ROUND(I110*H110,2)</f>
        <v>0</v>
      </c>
      <c r="BL110" s="19" t="s">
        <v>156</v>
      </c>
      <c r="BM110" s="218" t="s">
        <v>468</v>
      </c>
    </row>
    <row r="111" spans="1:31" s="2" customFormat="1" ht="6.95" customHeight="1">
      <c r="A111" s="40"/>
      <c r="B111" s="61"/>
      <c r="C111" s="62"/>
      <c r="D111" s="62"/>
      <c r="E111" s="62"/>
      <c r="F111" s="62"/>
      <c r="G111" s="62"/>
      <c r="H111" s="62"/>
      <c r="I111" s="62"/>
      <c r="J111" s="62"/>
      <c r="K111" s="62"/>
      <c r="L111" s="46"/>
      <c r="M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</sheetData>
  <sheetProtection password="CC3D" sheet="1" objects="1" scenarios="1" formatColumns="0" formatRows="0" autoFilter="0"/>
  <autoFilter ref="C81:K110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94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82</v>
      </c>
    </row>
    <row r="4" spans="2:46" s="1" customFormat="1" ht="24.95" customHeight="1">
      <c r="B4" s="22"/>
      <c r="D4" s="133" t="s">
        <v>114</v>
      </c>
      <c r="L4" s="22"/>
      <c r="M4" s="13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5" t="s">
        <v>16</v>
      </c>
      <c r="L6" s="22"/>
    </row>
    <row r="7" spans="2:12" s="1" customFormat="1" ht="16.5" customHeight="1">
      <c r="B7" s="22"/>
      <c r="E7" s="136" t="str">
        <f>'Rekapitulace stavby'!K6</f>
        <v>Rekonstrukce kuchyně, ŠJ Brno</v>
      </c>
      <c r="F7" s="135"/>
      <c r="G7" s="135"/>
      <c r="H7" s="135"/>
      <c r="L7" s="22"/>
    </row>
    <row r="8" spans="1:31" s="2" customFormat="1" ht="12" customHeight="1">
      <c r="A8" s="40"/>
      <c r="B8" s="46"/>
      <c r="C8" s="40"/>
      <c r="D8" s="135" t="s">
        <v>115</v>
      </c>
      <c r="E8" s="40"/>
      <c r="F8" s="40"/>
      <c r="G8" s="40"/>
      <c r="H8" s="40"/>
      <c r="I8" s="40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8" t="s">
        <v>1435</v>
      </c>
      <c r="F9" s="40"/>
      <c r="G9" s="40"/>
      <c r="H9" s="40"/>
      <c r="I9" s="40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5" t="s">
        <v>18</v>
      </c>
      <c r="E11" s="40"/>
      <c r="F11" s="139" t="s">
        <v>19</v>
      </c>
      <c r="G11" s="40"/>
      <c r="H11" s="40"/>
      <c r="I11" s="135" t="s">
        <v>20</v>
      </c>
      <c r="J11" s="139" t="s">
        <v>19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5" t="s">
        <v>21</v>
      </c>
      <c r="E12" s="40"/>
      <c r="F12" s="139" t="s">
        <v>22</v>
      </c>
      <c r="G12" s="40"/>
      <c r="H12" s="40"/>
      <c r="I12" s="135" t="s">
        <v>23</v>
      </c>
      <c r="J12" s="140" t="str">
        <f>'Rekapitulace stavby'!AN8</f>
        <v>26. 2. 2023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5" t="s">
        <v>25</v>
      </c>
      <c r="E14" s="40"/>
      <c r="F14" s="40"/>
      <c r="G14" s="40"/>
      <c r="H14" s="40"/>
      <c r="I14" s="135" t="s">
        <v>26</v>
      </c>
      <c r="J14" s="139" t="s">
        <v>19</v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9" t="s">
        <v>27</v>
      </c>
      <c r="F15" s="40"/>
      <c r="G15" s="40"/>
      <c r="H15" s="40"/>
      <c r="I15" s="135" t="s">
        <v>28</v>
      </c>
      <c r="J15" s="139" t="s">
        <v>19</v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5" t="s">
        <v>29</v>
      </c>
      <c r="E17" s="40"/>
      <c r="F17" s="40"/>
      <c r="G17" s="40"/>
      <c r="H17" s="40"/>
      <c r="I17" s="135" t="s">
        <v>26</v>
      </c>
      <c r="J17" s="35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9"/>
      <c r="G18" s="139"/>
      <c r="H18" s="139"/>
      <c r="I18" s="135" t="s">
        <v>28</v>
      </c>
      <c r="J18" s="35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5" t="s">
        <v>31</v>
      </c>
      <c r="E20" s="40"/>
      <c r="F20" s="40"/>
      <c r="G20" s="40"/>
      <c r="H20" s="40"/>
      <c r="I20" s="135" t="s">
        <v>26</v>
      </c>
      <c r="J20" s="139" t="s">
        <v>19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9" t="s">
        <v>32</v>
      </c>
      <c r="F21" s="40"/>
      <c r="G21" s="40"/>
      <c r="H21" s="40"/>
      <c r="I21" s="135" t="s">
        <v>28</v>
      </c>
      <c r="J21" s="139" t="s">
        <v>19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5" t="s">
        <v>34</v>
      </c>
      <c r="E23" s="40"/>
      <c r="F23" s="40"/>
      <c r="G23" s="40"/>
      <c r="H23" s="40"/>
      <c r="I23" s="135" t="s">
        <v>26</v>
      </c>
      <c r="J23" s="139" t="str">
        <f>IF('Rekapitulace stavby'!AN19="","",'Rekapitulace stavby'!AN19)</f>
        <v/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9" t="str">
        <f>IF('Rekapitulace stavby'!E20="","",'Rekapitulace stavby'!E20)</f>
        <v xml:space="preserve"> </v>
      </c>
      <c r="F24" s="40"/>
      <c r="G24" s="40"/>
      <c r="H24" s="40"/>
      <c r="I24" s="135" t="s">
        <v>28</v>
      </c>
      <c r="J24" s="139" t="str">
        <f>IF('Rekapitulace stavby'!AN20="","",'Rekapitulace stavby'!AN20)</f>
        <v/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5" t="s">
        <v>36</v>
      </c>
      <c r="E26" s="40"/>
      <c r="F26" s="40"/>
      <c r="G26" s="40"/>
      <c r="H26" s="40"/>
      <c r="I26" s="40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47.25" customHeight="1">
      <c r="A27" s="141"/>
      <c r="B27" s="142"/>
      <c r="C27" s="141"/>
      <c r="D27" s="141"/>
      <c r="E27" s="143" t="s">
        <v>37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5"/>
      <c r="E29" s="145"/>
      <c r="F29" s="145"/>
      <c r="G29" s="145"/>
      <c r="H29" s="145"/>
      <c r="I29" s="145"/>
      <c r="J29" s="145"/>
      <c r="K29" s="145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6" t="s">
        <v>38</v>
      </c>
      <c r="E30" s="40"/>
      <c r="F30" s="40"/>
      <c r="G30" s="40"/>
      <c r="H30" s="40"/>
      <c r="I30" s="40"/>
      <c r="J30" s="147">
        <f>ROUND(J81,2)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5"/>
      <c r="E31" s="145"/>
      <c r="F31" s="145"/>
      <c r="G31" s="145"/>
      <c r="H31" s="145"/>
      <c r="I31" s="145"/>
      <c r="J31" s="145"/>
      <c r="K31" s="145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8" t="s">
        <v>40</v>
      </c>
      <c r="G32" s="40"/>
      <c r="H32" s="40"/>
      <c r="I32" s="148" t="s">
        <v>39</v>
      </c>
      <c r="J32" s="148" t="s">
        <v>41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9" t="s">
        <v>42</v>
      </c>
      <c r="E33" s="135" t="s">
        <v>43</v>
      </c>
      <c r="F33" s="150">
        <f>ROUND((SUM(BE81:BE107)),2)</f>
        <v>0</v>
      </c>
      <c r="G33" s="40"/>
      <c r="H33" s="40"/>
      <c r="I33" s="151">
        <v>0.21</v>
      </c>
      <c r="J33" s="150">
        <f>ROUND(((SUM(BE81:BE107))*I33),2)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5" t="s">
        <v>44</v>
      </c>
      <c r="F34" s="150">
        <f>ROUND((SUM(BF81:BF107)),2)</f>
        <v>0</v>
      </c>
      <c r="G34" s="40"/>
      <c r="H34" s="40"/>
      <c r="I34" s="151">
        <v>0.15</v>
      </c>
      <c r="J34" s="150">
        <f>ROUND(((SUM(BF81:BF107))*I34),2)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5" t="s">
        <v>45</v>
      </c>
      <c r="F35" s="150">
        <f>ROUND((SUM(BG81:BG107)),2)</f>
        <v>0</v>
      </c>
      <c r="G35" s="40"/>
      <c r="H35" s="40"/>
      <c r="I35" s="151">
        <v>0.21</v>
      </c>
      <c r="J35" s="150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5" t="s">
        <v>46</v>
      </c>
      <c r="F36" s="150">
        <f>ROUND((SUM(BH81:BH107)),2)</f>
        <v>0</v>
      </c>
      <c r="G36" s="40"/>
      <c r="H36" s="40"/>
      <c r="I36" s="151">
        <v>0.15</v>
      </c>
      <c r="J36" s="150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5" t="s">
        <v>47</v>
      </c>
      <c r="F37" s="150">
        <f>ROUND((SUM(BI81:BI107)),2)</f>
        <v>0</v>
      </c>
      <c r="G37" s="40"/>
      <c r="H37" s="40"/>
      <c r="I37" s="151">
        <v>0</v>
      </c>
      <c r="J37" s="150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2"/>
      <c r="D39" s="153" t="s">
        <v>48</v>
      </c>
      <c r="E39" s="154"/>
      <c r="F39" s="154"/>
      <c r="G39" s="155" t="s">
        <v>49</v>
      </c>
      <c r="H39" s="156" t="s">
        <v>50</v>
      </c>
      <c r="I39" s="154"/>
      <c r="J39" s="157">
        <f>SUM(J30:J37)</f>
        <v>0</v>
      </c>
      <c r="K39" s="158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117</v>
      </c>
      <c r="D45" s="42"/>
      <c r="E45" s="42"/>
      <c r="F45" s="42"/>
      <c r="G45" s="42"/>
      <c r="H45" s="42"/>
      <c r="I45" s="42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3" t="str">
        <f>E7</f>
        <v>Rekonstrukce kuchyně, ŠJ Brno</v>
      </c>
      <c r="F48" s="34"/>
      <c r="G48" s="34"/>
      <c r="H48" s="34"/>
      <c r="I48" s="42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115</v>
      </c>
      <c r="D49" s="42"/>
      <c r="E49" s="42"/>
      <c r="F49" s="42"/>
      <c r="G49" s="42"/>
      <c r="H49" s="42"/>
      <c r="I49" s="42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05 - Splašková kanalizace</v>
      </c>
      <c r="F50" s="42"/>
      <c r="G50" s="42"/>
      <c r="H50" s="42"/>
      <c r="I50" s="42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Úvoz 55</v>
      </c>
      <c r="G52" s="42"/>
      <c r="H52" s="42"/>
      <c r="I52" s="34" t="s">
        <v>23</v>
      </c>
      <c r="J52" s="74" t="str">
        <f>IF(J12="","",J12)</f>
        <v>26. 2. 2023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Staturní město Brno, MČ Brno - Střed</v>
      </c>
      <c r="G54" s="42"/>
      <c r="H54" s="42"/>
      <c r="I54" s="34" t="s">
        <v>31</v>
      </c>
      <c r="J54" s="38" t="str">
        <f>E21</f>
        <v xml:space="preserve">MP technik 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 xml:space="preserve"> 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4" t="s">
        <v>118</v>
      </c>
      <c r="D57" s="165"/>
      <c r="E57" s="165"/>
      <c r="F57" s="165"/>
      <c r="G57" s="165"/>
      <c r="H57" s="165"/>
      <c r="I57" s="165"/>
      <c r="J57" s="166" t="s">
        <v>119</v>
      </c>
      <c r="K57" s="165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7" t="s">
        <v>70</v>
      </c>
      <c r="D59" s="42"/>
      <c r="E59" s="42"/>
      <c r="F59" s="42"/>
      <c r="G59" s="42"/>
      <c r="H59" s="42"/>
      <c r="I59" s="42"/>
      <c r="J59" s="104">
        <f>J81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120</v>
      </c>
    </row>
    <row r="60" spans="1:31" s="9" customFormat="1" ht="24.95" customHeight="1">
      <c r="A60" s="9"/>
      <c r="B60" s="168"/>
      <c r="C60" s="169"/>
      <c r="D60" s="170" t="s">
        <v>1436</v>
      </c>
      <c r="E60" s="171"/>
      <c r="F60" s="171"/>
      <c r="G60" s="171"/>
      <c r="H60" s="171"/>
      <c r="I60" s="171"/>
      <c r="J60" s="172">
        <f>J82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8"/>
      <c r="C61" s="169"/>
      <c r="D61" s="170" t="s">
        <v>1384</v>
      </c>
      <c r="E61" s="171"/>
      <c r="F61" s="171"/>
      <c r="G61" s="171"/>
      <c r="H61" s="171"/>
      <c r="I61" s="171"/>
      <c r="J61" s="172">
        <f>J94</f>
        <v>0</v>
      </c>
      <c r="K61" s="169"/>
      <c r="L61" s="173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2" customFormat="1" ht="21.8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3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6.95" customHeight="1">
      <c r="A63" s="40"/>
      <c r="B63" s="61"/>
      <c r="C63" s="62"/>
      <c r="D63" s="62"/>
      <c r="E63" s="62"/>
      <c r="F63" s="62"/>
      <c r="G63" s="62"/>
      <c r="H63" s="62"/>
      <c r="I63" s="62"/>
      <c r="J63" s="62"/>
      <c r="K63" s="62"/>
      <c r="L63" s="13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7" spans="1:31" s="2" customFormat="1" ht="6.95" customHeight="1">
      <c r="A67" s="40"/>
      <c r="B67" s="63"/>
      <c r="C67" s="64"/>
      <c r="D67" s="64"/>
      <c r="E67" s="64"/>
      <c r="F67" s="64"/>
      <c r="G67" s="64"/>
      <c r="H67" s="64"/>
      <c r="I67" s="64"/>
      <c r="J67" s="64"/>
      <c r="K67" s="64"/>
      <c r="L67" s="13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24.95" customHeight="1">
      <c r="A68" s="40"/>
      <c r="B68" s="41"/>
      <c r="C68" s="25" t="s">
        <v>134</v>
      </c>
      <c r="D68" s="42"/>
      <c r="E68" s="42"/>
      <c r="F68" s="42"/>
      <c r="G68" s="42"/>
      <c r="H68" s="42"/>
      <c r="I68" s="42"/>
      <c r="J68" s="42"/>
      <c r="K68" s="42"/>
      <c r="L68" s="137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37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12" customHeight="1">
      <c r="A70" s="40"/>
      <c r="B70" s="41"/>
      <c r="C70" s="34" t="s">
        <v>16</v>
      </c>
      <c r="D70" s="42"/>
      <c r="E70" s="42"/>
      <c r="F70" s="42"/>
      <c r="G70" s="42"/>
      <c r="H70" s="42"/>
      <c r="I70" s="42"/>
      <c r="J70" s="42"/>
      <c r="K70" s="42"/>
      <c r="L70" s="13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6.5" customHeight="1">
      <c r="A71" s="40"/>
      <c r="B71" s="41"/>
      <c r="C71" s="42"/>
      <c r="D71" s="42"/>
      <c r="E71" s="163" t="str">
        <f>E7</f>
        <v>Rekonstrukce kuchyně, ŠJ Brno</v>
      </c>
      <c r="F71" s="34"/>
      <c r="G71" s="34"/>
      <c r="H71" s="34"/>
      <c r="I71" s="42"/>
      <c r="J71" s="42"/>
      <c r="K71" s="42"/>
      <c r="L71" s="13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4" t="s">
        <v>115</v>
      </c>
      <c r="D72" s="42"/>
      <c r="E72" s="42"/>
      <c r="F72" s="42"/>
      <c r="G72" s="42"/>
      <c r="H72" s="42"/>
      <c r="I72" s="42"/>
      <c r="J72" s="42"/>
      <c r="K72" s="42"/>
      <c r="L72" s="13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6.5" customHeight="1">
      <c r="A73" s="40"/>
      <c r="B73" s="41"/>
      <c r="C73" s="42"/>
      <c r="D73" s="42"/>
      <c r="E73" s="71" t="str">
        <f>E9</f>
        <v>05 - Splašková kanalizace</v>
      </c>
      <c r="F73" s="42"/>
      <c r="G73" s="42"/>
      <c r="H73" s="42"/>
      <c r="I73" s="42"/>
      <c r="J73" s="42"/>
      <c r="K73" s="42"/>
      <c r="L73" s="13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3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21</v>
      </c>
      <c r="D75" s="42"/>
      <c r="E75" s="42"/>
      <c r="F75" s="29" t="str">
        <f>F12</f>
        <v>Úvoz 55</v>
      </c>
      <c r="G75" s="42"/>
      <c r="H75" s="42"/>
      <c r="I75" s="34" t="s">
        <v>23</v>
      </c>
      <c r="J75" s="74" t="str">
        <f>IF(J12="","",J12)</f>
        <v>26. 2. 2023</v>
      </c>
      <c r="K75" s="42"/>
      <c r="L75" s="13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5.15" customHeight="1">
      <c r="A77" s="40"/>
      <c r="B77" s="41"/>
      <c r="C77" s="34" t="s">
        <v>25</v>
      </c>
      <c r="D77" s="42"/>
      <c r="E77" s="42"/>
      <c r="F77" s="29" t="str">
        <f>E15</f>
        <v>Staturní město Brno, MČ Brno - Střed</v>
      </c>
      <c r="G77" s="42"/>
      <c r="H77" s="42"/>
      <c r="I77" s="34" t="s">
        <v>31</v>
      </c>
      <c r="J77" s="38" t="str">
        <f>E21</f>
        <v xml:space="preserve">MP technik </v>
      </c>
      <c r="K77" s="42"/>
      <c r="L77" s="13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5.15" customHeight="1">
      <c r="A78" s="40"/>
      <c r="B78" s="41"/>
      <c r="C78" s="34" t="s">
        <v>29</v>
      </c>
      <c r="D78" s="42"/>
      <c r="E78" s="42"/>
      <c r="F78" s="29" t="str">
        <f>IF(E18="","",E18)</f>
        <v>Vyplň údaj</v>
      </c>
      <c r="G78" s="42"/>
      <c r="H78" s="42"/>
      <c r="I78" s="34" t="s">
        <v>34</v>
      </c>
      <c r="J78" s="38" t="str">
        <f>E24</f>
        <v xml:space="preserve"> </v>
      </c>
      <c r="K78" s="42"/>
      <c r="L78" s="13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0.3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11" customFormat="1" ht="29.25" customHeight="1">
      <c r="A80" s="180"/>
      <c r="B80" s="181"/>
      <c r="C80" s="182" t="s">
        <v>135</v>
      </c>
      <c r="D80" s="183" t="s">
        <v>57</v>
      </c>
      <c r="E80" s="183" t="s">
        <v>53</v>
      </c>
      <c r="F80" s="183" t="s">
        <v>54</v>
      </c>
      <c r="G80" s="183" t="s">
        <v>136</v>
      </c>
      <c r="H80" s="183" t="s">
        <v>137</v>
      </c>
      <c r="I80" s="183" t="s">
        <v>138</v>
      </c>
      <c r="J80" s="183" t="s">
        <v>119</v>
      </c>
      <c r="K80" s="184" t="s">
        <v>139</v>
      </c>
      <c r="L80" s="185"/>
      <c r="M80" s="94" t="s">
        <v>19</v>
      </c>
      <c r="N80" s="95" t="s">
        <v>42</v>
      </c>
      <c r="O80" s="95" t="s">
        <v>140</v>
      </c>
      <c r="P80" s="95" t="s">
        <v>141</v>
      </c>
      <c r="Q80" s="95" t="s">
        <v>142</v>
      </c>
      <c r="R80" s="95" t="s">
        <v>143</v>
      </c>
      <c r="S80" s="95" t="s">
        <v>144</v>
      </c>
      <c r="T80" s="96" t="s">
        <v>145</v>
      </c>
      <c r="U80" s="180"/>
      <c r="V80" s="180"/>
      <c r="W80" s="180"/>
      <c r="X80" s="180"/>
      <c r="Y80" s="180"/>
      <c r="Z80" s="180"/>
      <c r="AA80" s="180"/>
      <c r="AB80" s="180"/>
      <c r="AC80" s="180"/>
      <c r="AD80" s="180"/>
      <c r="AE80" s="180"/>
    </row>
    <row r="81" spans="1:63" s="2" customFormat="1" ht="22.8" customHeight="1">
      <c r="A81" s="40"/>
      <c r="B81" s="41"/>
      <c r="C81" s="101" t="s">
        <v>146</v>
      </c>
      <c r="D81" s="42"/>
      <c r="E81" s="42"/>
      <c r="F81" s="42"/>
      <c r="G81" s="42"/>
      <c r="H81" s="42"/>
      <c r="I81" s="42"/>
      <c r="J81" s="186">
        <f>BK81</f>
        <v>0</v>
      </c>
      <c r="K81" s="42"/>
      <c r="L81" s="46"/>
      <c r="M81" s="97"/>
      <c r="N81" s="187"/>
      <c r="O81" s="98"/>
      <c r="P81" s="188">
        <f>P82+P94</f>
        <v>0</v>
      </c>
      <c r="Q81" s="98"/>
      <c r="R81" s="188">
        <f>R82+R94</f>
        <v>0</v>
      </c>
      <c r="S81" s="98"/>
      <c r="T81" s="189">
        <f>T82+T94</f>
        <v>0</v>
      </c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T81" s="19" t="s">
        <v>71</v>
      </c>
      <c r="AU81" s="19" t="s">
        <v>120</v>
      </c>
      <c r="BK81" s="190">
        <f>BK82+BK94</f>
        <v>0</v>
      </c>
    </row>
    <row r="82" spans="1:63" s="12" customFormat="1" ht="25.9" customHeight="1">
      <c r="A82" s="12"/>
      <c r="B82" s="191"/>
      <c r="C82" s="192"/>
      <c r="D82" s="193" t="s">
        <v>71</v>
      </c>
      <c r="E82" s="194" t="s">
        <v>882</v>
      </c>
      <c r="F82" s="194" t="s">
        <v>1437</v>
      </c>
      <c r="G82" s="192"/>
      <c r="H82" s="192"/>
      <c r="I82" s="195"/>
      <c r="J82" s="196">
        <f>BK82</f>
        <v>0</v>
      </c>
      <c r="K82" s="192"/>
      <c r="L82" s="197"/>
      <c r="M82" s="198"/>
      <c r="N82" s="199"/>
      <c r="O82" s="199"/>
      <c r="P82" s="200">
        <f>SUM(P83:P93)</f>
        <v>0</v>
      </c>
      <c r="Q82" s="199"/>
      <c r="R82" s="200">
        <f>SUM(R83:R93)</f>
        <v>0</v>
      </c>
      <c r="S82" s="199"/>
      <c r="T82" s="201">
        <f>SUM(T83:T93)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2" t="s">
        <v>80</v>
      </c>
      <c r="AT82" s="203" t="s">
        <v>71</v>
      </c>
      <c r="AU82" s="203" t="s">
        <v>72</v>
      </c>
      <c r="AY82" s="202" t="s">
        <v>149</v>
      </c>
      <c r="BK82" s="204">
        <f>SUM(BK83:BK93)</f>
        <v>0</v>
      </c>
    </row>
    <row r="83" spans="1:65" s="2" customFormat="1" ht="16.5" customHeight="1">
      <c r="A83" s="40"/>
      <c r="B83" s="41"/>
      <c r="C83" s="207" t="s">
        <v>80</v>
      </c>
      <c r="D83" s="207" t="s">
        <v>152</v>
      </c>
      <c r="E83" s="208" t="s">
        <v>1438</v>
      </c>
      <c r="F83" s="209" t="s">
        <v>1439</v>
      </c>
      <c r="G83" s="210" t="s">
        <v>184</v>
      </c>
      <c r="H83" s="211">
        <v>10</v>
      </c>
      <c r="I83" s="212"/>
      <c r="J83" s="213">
        <f>ROUND(I83*H83,2)</f>
        <v>0</v>
      </c>
      <c r="K83" s="209" t="s">
        <v>19</v>
      </c>
      <c r="L83" s="46"/>
      <c r="M83" s="214" t="s">
        <v>19</v>
      </c>
      <c r="N83" s="215" t="s">
        <v>43</v>
      </c>
      <c r="O83" s="86"/>
      <c r="P83" s="216">
        <f>O83*H83</f>
        <v>0</v>
      </c>
      <c r="Q83" s="216">
        <v>0</v>
      </c>
      <c r="R83" s="216">
        <f>Q83*H83</f>
        <v>0</v>
      </c>
      <c r="S83" s="216">
        <v>0</v>
      </c>
      <c r="T83" s="217">
        <f>S83*H83</f>
        <v>0</v>
      </c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R83" s="218" t="s">
        <v>156</v>
      </c>
      <c r="AT83" s="218" t="s">
        <v>152</v>
      </c>
      <c r="AU83" s="218" t="s">
        <v>80</v>
      </c>
      <c r="AY83" s="19" t="s">
        <v>149</v>
      </c>
      <c r="BE83" s="219">
        <f>IF(N83="základní",J83,0)</f>
        <v>0</v>
      </c>
      <c r="BF83" s="219">
        <f>IF(N83="snížená",J83,0)</f>
        <v>0</v>
      </c>
      <c r="BG83" s="219">
        <f>IF(N83="zákl. přenesená",J83,0)</f>
        <v>0</v>
      </c>
      <c r="BH83" s="219">
        <f>IF(N83="sníž. přenesená",J83,0)</f>
        <v>0</v>
      </c>
      <c r="BI83" s="219">
        <f>IF(N83="nulová",J83,0)</f>
        <v>0</v>
      </c>
      <c r="BJ83" s="19" t="s">
        <v>80</v>
      </c>
      <c r="BK83" s="219">
        <f>ROUND(I83*H83,2)</f>
        <v>0</v>
      </c>
      <c r="BL83" s="19" t="s">
        <v>156</v>
      </c>
      <c r="BM83" s="218" t="s">
        <v>82</v>
      </c>
    </row>
    <row r="84" spans="1:65" s="2" customFormat="1" ht="16.5" customHeight="1">
      <c r="A84" s="40"/>
      <c r="B84" s="41"/>
      <c r="C84" s="207" t="s">
        <v>82</v>
      </c>
      <c r="D84" s="207" t="s">
        <v>152</v>
      </c>
      <c r="E84" s="208" t="s">
        <v>1440</v>
      </c>
      <c r="F84" s="209" t="s">
        <v>1441</v>
      </c>
      <c r="G84" s="210" t="s">
        <v>184</v>
      </c>
      <c r="H84" s="211">
        <v>23</v>
      </c>
      <c r="I84" s="212"/>
      <c r="J84" s="213">
        <f>ROUND(I84*H84,2)</f>
        <v>0</v>
      </c>
      <c r="K84" s="209" t="s">
        <v>19</v>
      </c>
      <c r="L84" s="46"/>
      <c r="M84" s="214" t="s">
        <v>19</v>
      </c>
      <c r="N84" s="215" t="s">
        <v>43</v>
      </c>
      <c r="O84" s="86"/>
      <c r="P84" s="216">
        <f>O84*H84</f>
        <v>0</v>
      </c>
      <c r="Q84" s="216">
        <v>0</v>
      </c>
      <c r="R84" s="216">
        <f>Q84*H84</f>
        <v>0</v>
      </c>
      <c r="S84" s="216">
        <v>0</v>
      </c>
      <c r="T84" s="217">
        <f>S84*H84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R84" s="218" t="s">
        <v>156</v>
      </c>
      <c r="AT84" s="218" t="s">
        <v>152</v>
      </c>
      <c r="AU84" s="218" t="s">
        <v>80</v>
      </c>
      <c r="AY84" s="19" t="s">
        <v>149</v>
      </c>
      <c r="BE84" s="219">
        <f>IF(N84="základní",J84,0)</f>
        <v>0</v>
      </c>
      <c r="BF84" s="219">
        <f>IF(N84="snížená",J84,0)</f>
        <v>0</v>
      </c>
      <c r="BG84" s="219">
        <f>IF(N84="zákl. přenesená",J84,0)</f>
        <v>0</v>
      </c>
      <c r="BH84" s="219">
        <f>IF(N84="sníž. přenesená",J84,0)</f>
        <v>0</v>
      </c>
      <c r="BI84" s="219">
        <f>IF(N84="nulová",J84,0)</f>
        <v>0</v>
      </c>
      <c r="BJ84" s="19" t="s">
        <v>80</v>
      </c>
      <c r="BK84" s="219">
        <f>ROUND(I84*H84,2)</f>
        <v>0</v>
      </c>
      <c r="BL84" s="19" t="s">
        <v>156</v>
      </c>
      <c r="BM84" s="218" t="s">
        <v>156</v>
      </c>
    </row>
    <row r="85" spans="1:65" s="2" customFormat="1" ht="16.5" customHeight="1">
      <c r="A85" s="40"/>
      <c r="B85" s="41"/>
      <c r="C85" s="207" t="s">
        <v>111</v>
      </c>
      <c r="D85" s="207" t="s">
        <v>152</v>
      </c>
      <c r="E85" s="208" t="s">
        <v>1442</v>
      </c>
      <c r="F85" s="209" t="s">
        <v>1443</v>
      </c>
      <c r="G85" s="210" t="s">
        <v>184</v>
      </c>
      <c r="H85" s="211">
        <v>21</v>
      </c>
      <c r="I85" s="212"/>
      <c r="J85" s="213">
        <f>ROUND(I85*H85,2)</f>
        <v>0</v>
      </c>
      <c r="K85" s="209" t="s">
        <v>19</v>
      </c>
      <c r="L85" s="46"/>
      <c r="M85" s="214" t="s">
        <v>19</v>
      </c>
      <c r="N85" s="215" t="s">
        <v>43</v>
      </c>
      <c r="O85" s="86"/>
      <c r="P85" s="216">
        <f>O85*H85</f>
        <v>0</v>
      </c>
      <c r="Q85" s="216">
        <v>0</v>
      </c>
      <c r="R85" s="216">
        <f>Q85*H85</f>
        <v>0</v>
      </c>
      <c r="S85" s="216">
        <v>0</v>
      </c>
      <c r="T85" s="217">
        <f>S85*H85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R85" s="218" t="s">
        <v>156</v>
      </c>
      <c r="AT85" s="218" t="s">
        <v>152</v>
      </c>
      <c r="AU85" s="218" t="s">
        <v>80</v>
      </c>
      <c r="AY85" s="19" t="s">
        <v>149</v>
      </c>
      <c r="BE85" s="219">
        <f>IF(N85="základní",J85,0)</f>
        <v>0</v>
      </c>
      <c r="BF85" s="219">
        <f>IF(N85="snížená",J85,0)</f>
        <v>0</v>
      </c>
      <c r="BG85" s="219">
        <f>IF(N85="zákl. přenesená",J85,0)</f>
        <v>0</v>
      </c>
      <c r="BH85" s="219">
        <f>IF(N85="sníž. přenesená",J85,0)</f>
        <v>0</v>
      </c>
      <c r="BI85" s="219">
        <f>IF(N85="nulová",J85,0)</f>
        <v>0</v>
      </c>
      <c r="BJ85" s="19" t="s">
        <v>80</v>
      </c>
      <c r="BK85" s="219">
        <f>ROUND(I85*H85,2)</f>
        <v>0</v>
      </c>
      <c r="BL85" s="19" t="s">
        <v>156</v>
      </c>
      <c r="BM85" s="218" t="s">
        <v>150</v>
      </c>
    </row>
    <row r="86" spans="1:65" s="2" customFormat="1" ht="16.5" customHeight="1">
      <c r="A86" s="40"/>
      <c r="B86" s="41"/>
      <c r="C86" s="207" t="s">
        <v>156</v>
      </c>
      <c r="D86" s="207" t="s">
        <v>152</v>
      </c>
      <c r="E86" s="208" t="s">
        <v>1444</v>
      </c>
      <c r="F86" s="209" t="s">
        <v>1445</v>
      </c>
      <c r="G86" s="210" t="s">
        <v>1056</v>
      </c>
      <c r="H86" s="211">
        <v>3</v>
      </c>
      <c r="I86" s="212"/>
      <c r="J86" s="213">
        <f>ROUND(I86*H86,2)</f>
        <v>0</v>
      </c>
      <c r="K86" s="209" t="s">
        <v>19</v>
      </c>
      <c r="L86" s="46"/>
      <c r="M86" s="214" t="s">
        <v>19</v>
      </c>
      <c r="N86" s="215" t="s">
        <v>43</v>
      </c>
      <c r="O86" s="86"/>
      <c r="P86" s="216">
        <f>O86*H86</f>
        <v>0</v>
      </c>
      <c r="Q86" s="216">
        <v>0</v>
      </c>
      <c r="R86" s="216">
        <f>Q86*H86</f>
        <v>0</v>
      </c>
      <c r="S86" s="216">
        <v>0</v>
      </c>
      <c r="T86" s="217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18" t="s">
        <v>156</v>
      </c>
      <c r="AT86" s="218" t="s">
        <v>152</v>
      </c>
      <c r="AU86" s="218" t="s">
        <v>80</v>
      </c>
      <c r="AY86" s="19" t="s">
        <v>149</v>
      </c>
      <c r="BE86" s="219">
        <f>IF(N86="základní",J86,0)</f>
        <v>0</v>
      </c>
      <c r="BF86" s="219">
        <f>IF(N86="snížená",J86,0)</f>
        <v>0</v>
      </c>
      <c r="BG86" s="219">
        <f>IF(N86="zákl. přenesená",J86,0)</f>
        <v>0</v>
      </c>
      <c r="BH86" s="219">
        <f>IF(N86="sníž. přenesená",J86,0)</f>
        <v>0</v>
      </c>
      <c r="BI86" s="219">
        <f>IF(N86="nulová",J86,0)</f>
        <v>0</v>
      </c>
      <c r="BJ86" s="19" t="s">
        <v>80</v>
      </c>
      <c r="BK86" s="219">
        <f>ROUND(I86*H86,2)</f>
        <v>0</v>
      </c>
      <c r="BL86" s="19" t="s">
        <v>156</v>
      </c>
      <c r="BM86" s="218" t="s">
        <v>210</v>
      </c>
    </row>
    <row r="87" spans="1:65" s="2" customFormat="1" ht="16.5" customHeight="1">
      <c r="A87" s="40"/>
      <c r="B87" s="41"/>
      <c r="C87" s="207" t="s">
        <v>193</v>
      </c>
      <c r="D87" s="207" t="s">
        <v>152</v>
      </c>
      <c r="E87" s="208" t="s">
        <v>1446</v>
      </c>
      <c r="F87" s="209" t="s">
        <v>1447</v>
      </c>
      <c r="G87" s="210" t="s">
        <v>1056</v>
      </c>
      <c r="H87" s="211">
        <v>3</v>
      </c>
      <c r="I87" s="212"/>
      <c r="J87" s="213">
        <f>ROUND(I87*H87,2)</f>
        <v>0</v>
      </c>
      <c r="K87" s="209" t="s">
        <v>19</v>
      </c>
      <c r="L87" s="46"/>
      <c r="M87" s="214" t="s">
        <v>19</v>
      </c>
      <c r="N87" s="215" t="s">
        <v>43</v>
      </c>
      <c r="O87" s="86"/>
      <c r="P87" s="216">
        <f>O87*H87</f>
        <v>0</v>
      </c>
      <c r="Q87" s="216">
        <v>0</v>
      </c>
      <c r="R87" s="216">
        <f>Q87*H87</f>
        <v>0</v>
      </c>
      <c r="S87" s="216">
        <v>0</v>
      </c>
      <c r="T87" s="217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18" t="s">
        <v>156</v>
      </c>
      <c r="AT87" s="218" t="s">
        <v>152</v>
      </c>
      <c r="AU87" s="218" t="s">
        <v>80</v>
      </c>
      <c r="AY87" s="19" t="s">
        <v>149</v>
      </c>
      <c r="BE87" s="219">
        <f>IF(N87="základní",J87,0)</f>
        <v>0</v>
      </c>
      <c r="BF87" s="219">
        <f>IF(N87="snížená",J87,0)</f>
        <v>0</v>
      </c>
      <c r="BG87" s="219">
        <f>IF(N87="zákl. přenesená",J87,0)</f>
        <v>0</v>
      </c>
      <c r="BH87" s="219">
        <f>IF(N87="sníž. přenesená",J87,0)</f>
        <v>0</v>
      </c>
      <c r="BI87" s="219">
        <f>IF(N87="nulová",J87,0)</f>
        <v>0</v>
      </c>
      <c r="BJ87" s="19" t="s">
        <v>80</v>
      </c>
      <c r="BK87" s="219">
        <f>ROUND(I87*H87,2)</f>
        <v>0</v>
      </c>
      <c r="BL87" s="19" t="s">
        <v>156</v>
      </c>
      <c r="BM87" s="218" t="s">
        <v>225</v>
      </c>
    </row>
    <row r="88" spans="1:65" s="2" customFormat="1" ht="16.5" customHeight="1">
      <c r="A88" s="40"/>
      <c r="B88" s="41"/>
      <c r="C88" s="207" t="s">
        <v>150</v>
      </c>
      <c r="D88" s="207" t="s">
        <v>152</v>
      </c>
      <c r="E88" s="208" t="s">
        <v>1448</v>
      </c>
      <c r="F88" s="209" t="s">
        <v>1449</v>
      </c>
      <c r="G88" s="210" t="s">
        <v>184</v>
      </c>
      <c r="H88" s="211">
        <v>20</v>
      </c>
      <c r="I88" s="212"/>
      <c r="J88" s="213">
        <f>ROUND(I88*H88,2)</f>
        <v>0</v>
      </c>
      <c r="K88" s="209" t="s">
        <v>19</v>
      </c>
      <c r="L88" s="46"/>
      <c r="M88" s="214" t="s">
        <v>19</v>
      </c>
      <c r="N88" s="215" t="s">
        <v>43</v>
      </c>
      <c r="O88" s="86"/>
      <c r="P88" s="216">
        <f>O88*H88</f>
        <v>0</v>
      </c>
      <c r="Q88" s="216">
        <v>0</v>
      </c>
      <c r="R88" s="216">
        <f>Q88*H88</f>
        <v>0</v>
      </c>
      <c r="S88" s="216">
        <v>0</v>
      </c>
      <c r="T88" s="217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8" t="s">
        <v>156</v>
      </c>
      <c r="AT88" s="218" t="s">
        <v>152</v>
      </c>
      <c r="AU88" s="218" t="s">
        <v>80</v>
      </c>
      <c r="AY88" s="19" t="s">
        <v>149</v>
      </c>
      <c r="BE88" s="219">
        <f>IF(N88="základní",J88,0)</f>
        <v>0</v>
      </c>
      <c r="BF88" s="219">
        <f>IF(N88="snížená",J88,0)</f>
        <v>0</v>
      </c>
      <c r="BG88" s="219">
        <f>IF(N88="zákl. přenesená",J88,0)</f>
        <v>0</v>
      </c>
      <c r="BH88" s="219">
        <f>IF(N88="sníž. přenesená",J88,0)</f>
        <v>0</v>
      </c>
      <c r="BI88" s="219">
        <f>IF(N88="nulová",J88,0)</f>
        <v>0</v>
      </c>
      <c r="BJ88" s="19" t="s">
        <v>80</v>
      </c>
      <c r="BK88" s="219">
        <f>ROUND(I88*H88,2)</f>
        <v>0</v>
      </c>
      <c r="BL88" s="19" t="s">
        <v>156</v>
      </c>
      <c r="BM88" s="218" t="s">
        <v>236</v>
      </c>
    </row>
    <row r="89" spans="1:65" s="2" customFormat="1" ht="16.5" customHeight="1">
      <c r="A89" s="40"/>
      <c r="B89" s="41"/>
      <c r="C89" s="207" t="s">
        <v>202</v>
      </c>
      <c r="D89" s="207" t="s">
        <v>152</v>
      </c>
      <c r="E89" s="208" t="s">
        <v>1450</v>
      </c>
      <c r="F89" s="209" t="s">
        <v>1451</v>
      </c>
      <c r="G89" s="210" t="s">
        <v>184</v>
      </c>
      <c r="H89" s="211">
        <v>20</v>
      </c>
      <c r="I89" s="212"/>
      <c r="J89" s="213">
        <f>ROUND(I89*H89,2)</f>
        <v>0</v>
      </c>
      <c r="K89" s="209" t="s">
        <v>19</v>
      </c>
      <c r="L89" s="46"/>
      <c r="M89" s="214" t="s">
        <v>19</v>
      </c>
      <c r="N89" s="215" t="s">
        <v>43</v>
      </c>
      <c r="O89" s="86"/>
      <c r="P89" s="216">
        <f>O89*H89</f>
        <v>0</v>
      </c>
      <c r="Q89" s="216">
        <v>0</v>
      </c>
      <c r="R89" s="216">
        <f>Q89*H89</f>
        <v>0</v>
      </c>
      <c r="S89" s="216">
        <v>0</v>
      </c>
      <c r="T89" s="217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8" t="s">
        <v>156</v>
      </c>
      <c r="AT89" s="218" t="s">
        <v>152</v>
      </c>
      <c r="AU89" s="218" t="s">
        <v>80</v>
      </c>
      <c r="AY89" s="19" t="s">
        <v>149</v>
      </c>
      <c r="BE89" s="219">
        <f>IF(N89="základní",J89,0)</f>
        <v>0</v>
      </c>
      <c r="BF89" s="219">
        <f>IF(N89="snížená",J89,0)</f>
        <v>0</v>
      </c>
      <c r="BG89" s="219">
        <f>IF(N89="zákl. přenesená",J89,0)</f>
        <v>0</v>
      </c>
      <c r="BH89" s="219">
        <f>IF(N89="sníž. přenesená",J89,0)</f>
        <v>0</v>
      </c>
      <c r="BI89" s="219">
        <f>IF(N89="nulová",J89,0)</f>
        <v>0</v>
      </c>
      <c r="BJ89" s="19" t="s">
        <v>80</v>
      </c>
      <c r="BK89" s="219">
        <f>ROUND(I89*H89,2)</f>
        <v>0</v>
      </c>
      <c r="BL89" s="19" t="s">
        <v>156</v>
      </c>
      <c r="BM89" s="218" t="s">
        <v>253</v>
      </c>
    </row>
    <row r="90" spans="1:65" s="2" customFormat="1" ht="24.15" customHeight="1">
      <c r="A90" s="40"/>
      <c r="B90" s="41"/>
      <c r="C90" s="207" t="s">
        <v>210</v>
      </c>
      <c r="D90" s="207" t="s">
        <v>152</v>
      </c>
      <c r="E90" s="208" t="s">
        <v>1452</v>
      </c>
      <c r="F90" s="209" t="s">
        <v>1453</v>
      </c>
      <c r="G90" s="210" t="s">
        <v>1056</v>
      </c>
      <c r="H90" s="211">
        <v>3</v>
      </c>
      <c r="I90" s="212"/>
      <c r="J90" s="213">
        <f>ROUND(I90*H90,2)</f>
        <v>0</v>
      </c>
      <c r="K90" s="209" t="s">
        <v>19</v>
      </c>
      <c r="L90" s="46"/>
      <c r="M90" s="214" t="s">
        <v>19</v>
      </c>
      <c r="N90" s="215" t="s">
        <v>43</v>
      </c>
      <c r="O90" s="86"/>
      <c r="P90" s="216">
        <f>O90*H90</f>
        <v>0</v>
      </c>
      <c r="Q90" s="216">
        <v>0</v>
      </c>
      <c r="R90" s="216">
        <f>Q90*H90</f>
        <v>0</v>
      </c>
      <c r="S90" s="216">
        <v>0</v>
      </c>
      <c r="T90" s="217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8" t="s">
        <v>156</v>
      </c>
      <c r="AT90" s="218" t="s">
        <v>152</v>
      </c>
      <c r="AU90" s="218" t="s">
        <v>80</v>
      </c>
      <c r="AY90" s="19" t="s">
        <v>149</v>
      </c>
      <c r="BE90" s="219">
        <f>IF(N90="základní",J90,0)</f>
        <v>0</v>
      </c>
      <c r="BF90" s="219">
        <f>IF(N90="snížená",J90,0)</f>
        <v>0</v>
      </c>
      <c r="BG90" s="219">
        <f>IF(N90="zákl. přenesená",J90,0)</f>
        <v>0</v>
      </c>
      <c r="BH90" s="219">
        <f>IF(N90="sníž. přenesená",J90,0)</f>
        <v>0</v>
      </c>
      <c r="BI90" s="219">
        <f>IF(N90="nulová",J90,0)</f>
        <v>0</v>
      </c>
      <c r="BJ90" s="19" t="s">
        <v>80</v>
      </c>
      <c r="BK90" s="219">
        <f>ROUND(I90*H90,2)</f>
        <v>0</v>
      </c>
      <c r="BL90" s="19" t="s">
        <v>156</v>
      </c>
      <c r="BM90" s="218" t="s">
        <v>260</v>
      </c>
    </row>
    <row r="91" spans="1:65" s="2" customFormat="1" ht="16.5" customHeight="1">
      <c r="A91" s="40"/>
      <c r="B91" s="41"/>
      <c r="C91" s="207" t="s">
        <v>328</v>
      </c>
      <c r="D91" s="207" t="s">
        <v>152</v>
      </c>
      <c r="E91" s="208" t="s">
        <v>1454</v>
      </c>
      <c r="F91" s="209" t="s">
        <v>1455</v>
      </c>
      <c r="G91" s="210" t="s">
        <v>1056</v>
      </c>
      <c r="H91" s="211">
        <v>1</v>
      </c>
      <c r="I91" s="212"/>
      <c r="J91" s="213">
        <f>ROUND(I91*H91,2)</f>
        <v>0</v>
      </c>
      <c r="K91" s="209" t="s">
        <v>19</v>
      </c>
      <c r="L91" s="46"/>
      <c r="M91" s="214" t="s">
        <v>19</v>
      </c>
      <c r="N91" s="215" t="s">
        <v>43</v>
      </c>
      <c r="O91" s="86"/>
      <c r="P91" s="216">
        <f>O91*H91</f>
        <v>0</v>
      </c>
      <c r="Q91" s="216">
        <v>0</v>
      </c>
      <c r="R91" s="216">
        <f>Q91*H91</f>
        <v>0</v>
      </c>
      <c r="S91" s="216">
        <v>0</v>
      </c>
      <c r="T91" s="217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8" t="s">
        <v>156</v>
      </c>
      <c r="AT91" s="218" t="s">
        <v>152</v>
      </c>
      <c r="AU91" s="218" t="s">
        <v>80</v>
      </c>
      <c r="AY91" s="19" t="s">
        <v>149</v>
      </c>
      <c r="BE91" s="219">
        <f>IF(N91="základní",J91,0)</f>
        <v>0</v>
      </c>
      <c r="BF91" s="219">
        <f>IF(N91="snížená",J91,0)</f>
        <v>0</v>
      </c>
      <c r="BG91" s="219">
        <f>IF(N91="zákl. přenesená",J91,0)</f>
        <v>0</v>
      </c>
      <c r="BH91" s="219">
        <f>IF(N91="sníž. přenesená",J91,0)</f>
        <v>0</v>
      </c>
      <c r="BI91" s="219">
        <f>IF(N91="nulová",J91,0)</f>
        <v>0</v>
      </c>
      <c r="BJ91" s="19" t="s">
        <v>80</v>
      </c>
      <c r="BK91" s="219">
        <f>ROUND(I91*H91,2)</f>
        <v>0</v>
      </c>
      <c r="BL91" s="19" t="s">
        <v>156</v>
      </c>
      <c r="BM91" s="218" t="s">
        <v>1456</v>
      </c>
    </row>
    <row r="92" spans="1:65" s="2" customFormat="1" ht="16.5" customHeight="1">
      <c r="A92" s="40"/>
      <c r="B92" s="41"/>
      <c r="C92" s="207" t="s">
        <v>334</v>
      </c>
      <c r="D92" s="207" t="s">
        <v>152</v>
      </c>
      <c r="E92" s="208" t="s">
        <v>1457</v>
      </c>
      <c r="F92" s="209" t="s">
        <v>1458</v>
      </c>
      <c r="G92" s="210" t="s">
        <v>1056</v>
      </c>
      <c r="H92" s="211">
        <v>1</v>
      </c>
      <c r="I92" s="212"/>
      <c r="J92" s="213">
        <f>ROUND(I92*H92,2)</f>
        <v>0</v>
      </c>
      <c r="K92" s="209" t="s">
        <v>19</v>
      </c>
      <c r="L92" s="46"/>
      <c r="M92" s="214" t="s">
        <v>19</v>
      </c>
      <c r="N92" s="215" t="s">
        <v>43</v>
      </c>
      <c r="O92" s="86"/>
      <c r="P92" s="216">
        <f>O92*H92</f>
        <v>0</v>
      </c>
      <c r="Q92" s="216">
        <v>0</v>
      </c>
      <c r="R92" s="216">
        <f>Q92*H92</f>
        <v>0</v>
      </c>
      <c r="S92" s="216">
        <v>0</v>
      </c>
      <c r="T92" s="217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8" t="s">
        <v>156</v>
      </c>
      <c r="AT92" s="218" t="s">
        <v>152</v>
      </c>
      <c r="AU92" s="218" t="s">
        <v>80</v>
      </c>
      <c r="AY92" s="19" t="s">
        <v>149</v>
      </c>
      <c r="BE92" s="219">
        <f>IF(N92="základní",J92,0)</f>
        <v>0</v>
      </c>
      <c r="BF92" s="219">
        <f>IF(N92="snížená",J92,0)</f>
        <v>0</v>
      </c>
      <c r="BG92" s="219">
        <f>IF(N92="zákl. přenesená",J92,0)</f>
        <v>0</v>
      </c>
      <c r="BH92" s="219">
        <f>IF(N92="sníž. přenesená",J92,0)</f>
        <v>0</v>
      </c>
      <c r="BI92" s="219">
        <f>IF(N92="nulová",J92,0)</f>
        <v>0</v>
      </c>
      <c r="BJ92" s="19" t="s">
        <v>80</v>
      </c>
      <c r="BK92" s="219">
        <f>ROUND(I92*H92,2)</f>
        <v>0</v>
      </c>
      <c r="BL92" s="19" t="s">
        <v>156</v>
      </c>
      <c r="BM92" s="218" t="s">
        <v>1459</v>
      </c>
    </row>
    <row r="93" spans="1:65" s="2" customFormat="1" ht="16.5" customHeight="1">
      <c r="A93" s="40"/>
      <c r="B93" s="41"/>
      <c r="C93" s="207" t="s">
        <v>339</v>
      </c>
      <c r="D93" s="207" t="s">
        <v>152</v>
      </c>
      <c r="E93" s="208" t="s">
        <v>1460</v>
      </c>
      <c r="F93" s="209" t="s">
        <v>1461</v>
      </c>
      <c r="G93" s="210" t="s">
        <v>1056</v>
      </c>
      <c r="H93" s="211">
        <v>1</v>
      </c>
      <c r="I93" s="212"/>
      <c r="J93" s="213">
        <f>ROUND(I93*H93,2)</f>
        <v>0</v>
      </c>
      <c r="K93" s="209" t="s">
        <v>19</v>
      </c>
      <c r="L93" s="46"/>
      <c r="M93" s="214" t="s">
        <v>19</v>
      </c>
      <c r="N93" s="215" t="s">
        <v>43</v>
      </c>
      <c r="O93" s="86"/>
      <c r="P93" s="216">
        <f>O93*H93</f>
        <v>0</v>
      </c>
      <c r="Q93" s="216">
        <v>0</v>
      </c>
      <c r="R93" s="216">
        <f>Q93*H93</f>
        <v>0</v>
      </c>
      <c r="S93" s="216">
        <v>0</v>
      </c>
      <c r="T93" s="217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8" t="s">
        <v>156</v>
      </c>
      <c r="AT93" s="218" t="s">
        <v>152</v>
      </c>
      <c r="AU93" s="218" t="s">
        <v>80</v>
      </c>
      <c r="AY93" s="19" t="s">
        <v>149</v>
      </c>
      <c r="BE93" s="219">
        <f>IF(N93="základní",J93,0)</f>
        <v>0</v>
      </c>
      <c r="BF93" s="219">
        <f>IF(N93="snížená",J93,0)</f>
        <v>0</v>
      </c>
      <c r="BG93" s="219">
        <f>IF(N93="zákl. přenesená",J93,0)</f>
        <v>0</v>
      </c>
      <c r="BH93" s="219">
        <f>IF(N93="sníž. přenesená",J93,0)</f>
        <v>0</v>
      </c>
      <c r="BI93" s="219">
        <f>IF(N93="nulová",J93,0)</f>
        <v>0</v>
      </c>
      <c r="BJ93" s="19" t="s">
        <v>80</v>
      </c>
      <c r="BK93" s="219">
        <f>ROUND(I93*H93,2)</f>
        <v>0</v>
      </c>
      <c r="BL93" s="19" t="s">
        <v>156</v>
      </c>
      <c r="BM93" s="218" t="s">
        <v>1462</v>
      </c>
    </row>
    <row r="94" spans="1:63" s="12" customFormat="1" ht="25.9" customHeight="1">
      <c r="A94" s="12"/>
      <c r="B94" s="191"/>
      <c r="C94" s="192"/>
      <c r="D94" s="193" t="s">
        <v>71</v>
      </c>
      <c r="E94" s="194" t="s">
        <v>909</v>
      </c>
      <c r="F94" s="194" t="s">
        <v>1368</v>
      </c>
      <c r="G94" s="192"/>
      <c r="H94" s="192"/>
      <c r="I94" s="195"/>
      <c r="J94" s="196">
        <f>BK94</f>
        <v>0</v>
      </c>
      <c r="K94" s="192"/>
      <c r="L94" s="197"/>
      <c r="M94" s="198"/>
      <c r="N94" s="199"/>
      <c r="O94" s="199"/>
      <c r="P94" s="200">
        <f>SUM(P95:P107)</f>
        <v>0</v>
      </c>
      <c r="Q94" s="199"/>
      <c r="R94" s="200">
        <f>SUM(R95:R107)</f>
        <v>0</v>
      </c>
      <c r="S94" s="199"/>
      <c r="T94" s="201">
        <f>SUM(T95:T107)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2" t="s">
        <v>80</v>
      </c>
      <c r="AT94" s="203" t="s">
        <v>71</v>
      </c>
      <c r="AU94" s="203" t="s">
        <v>72</v>
      </c>
      <c r="AY94" s="202" t="s">
        <v>149</v>
      </c>
      <c r="BK94" s="204">
        <f>SUM(BK95:BK107)</f>
        <v>0</v>
      </c>
    </row>
    <row r="95" spans="1:65" s="2" customFormat="1" ht="16.5" customHeight="1">
      <c r="A95" s="40"/>
      <c r="B95" s="41"/>
      <c r="C95" s="207" t="s">
        <v>248</v>
      </c>
      <c r="D95" s="207" t="s">
        <v>152</v>
      </c>
      <c r="E95" s="208" t="s">
        <v>1463</v>
      </c>
      <c r="F95" s="209" t="s">
        <v>1464</v>
      </c>
      <c r="G95" s="210" t="s">
        <v>1085</v>
      </c>
      <c r="H95" s="211">
        <v>1</v>
      </c>
      <c r="I95" s="212"/>
      <c r="J95" s="213">
        <f>ROUND(I95*H95,2)</f>
        <v>0</v>
      </c>
      <c r="K95" s="209" t="s">
        <v>19</v>
      </c>
      <c r="L95" s="46"/>
      <c r="M95" s="214" t="s">
        <v>19</v>
      </c>
      <c r="N95" s="215" t="s">
        <v>43</v>
      </c>
      <c r="O95" s="86"/>
      <c r="P95" s="216">
        <f>O95*H95</f>
        <v>0</v>
      </c>
      <c r="Q95" s="216">
        <v>0</v>
      </c>
      <c r="R95" s="216">
        <f>Q95*H95</f>
        <v>0</v>
      </c>
      <c r="S95" s="216">
        <v>0</v>
      </c>
      <c r="T95" s="217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8" t="s">
        <v>156</v>
      </c>
      <c r="AT95" s="218" t="s">
        <v>152</v>
      </c>
      <c r="AU95" s="218" t="s">
        <v>80</v>
      </c>
      <c r="AY95" s="19" t="s">
        <v>149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9" t="s">
        <v>80</v>
      </c>
      <c r="BK95" s="219">
        <f>ROUND(I95*H95,2)</f>
        <v>0</v>
      </c>
      <c r="BL95" s="19" t="s">
        <v>156</v>
      </c>
      <c r="BM95" s="218" t="s">
        <v>328</v>
      </c>
    </row>
    <row r="96" spans="1:65" s="2" customFormat="1" ht="16.5" customHeight="1">
      <c r="A96" s="40"/>
      <c r="B96" s="41"/>
      <c r="C96" s="207" t="s">
        <v>253</v>
      </c>
      <c r="D96" s="207" t="s">
        <v>152</v>
      </c>
      <c r="E96" s="208" t="s">
        <v>1465</v>
      </c>
      <c r="F96" s="209" t="s">
        <v>1466</v>
      </c>
      <c r="G96" s="210" t="s">
        <v>1085</v>
      </c>
      <c r="H96" s="211">
        <v>1</v>
      </c>
      <c r="I96" s="212"/>
      <c r="J96" s="213">
        <f>ROUND(I96*H96,2)</f>
        <v>0</v>
      </c>
      <c r="K96" s="209" t="s">
        <v>19</v>
      </c>
      <c r="L96" s="46"/>
      <c r="M96" s="214" t="s">
        <v>19</v>
      </c>
      <c r="N96" s="215" t="s">
        <v>43</v>
      </c>
      <c r="O96" s="86"/>
      <c r="P96" s="216">
        <f>O96*H96</f>
        <v>0</v>
      </c>
      <c r="Q96" s="216">
        <v>0</v>
      </c>
      <c r="R96" s="216">
        <f>Q96*H96</f>
        <v>0</v>
      </c>
      <c r="S96" s="216">
        <v>0</v>
      </c>
      <c r="T96" s="217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8" t="s">
        <v>156</v>
      </c>
      <c r="AT96" s="218" t="s">
        <v>152</v>
      </c>
      <c r="AU96" s="218" t="s">
        <v>80</v>
      </c>
      <c r="AY96" s="19" t="s">
        <v>149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19" t="s">
        <v>80</v>
      </c>
      <c r="BK96" s="219">
        <f>ROUND(I96*H96,2)</f>
        <v>0</v>
      </c>
      <c r="BL96" s="19" t="s">
        <v>156</v>
      </c>
      <c r="BM96" s="218" t="s">
        <v>339</v>
      </c>
    </row>
    <row r="97" spans="1:65" s="2" customFormat="1" ht="16.5" customHeight="1">
      <c r="A97" s="40"/>
      <c r="B97" s="41"/>
      <c r="C97" s="207" t="s">
        <v>8</v>
      </c>
      <c r="D97" s="207" t="s">
        <v>152</v>
      </c>
      <c r="E97" s="208" t="s">
        <v>1467</v>
      </c>
      <c r="F97" s="209" t="s">
        <v>1468</v>
      </c>
      <c r="G97" s="210" t="s">
        <v>1085</v>
      </c>
      <c r="H97" s="211">
        <v>1</v>
      </c>
      <c r="I97" s="212"/>
      <c r="J97" s="213">
        <f>ROUND(I97*H97,2)</f>
        <v>0</v>
      </c>
      <c r="K97" s="209" t="s">
        <v>19</v>
      </c>
      <c r="L97" s="46"/>
      <c r="M97" s="214" t="s">
        <v>19</v>
      </c>
      <c r="N97" s="215" t="s">
        <v>43</v>
      </c>
      <c r="O97" s="86"/>
      <c r="P97" s="216">
        <f>O97*H97</f>
        <v>0</v>
      </c>
      <c r="Q97" s="216">
        <v>0</v>
      </c>
      <c r="R97" s="216">
        <f>Q97*H97</f>
        <v>0</v>
      </c>
      <c r="S97" s="216">
        <v>0</v>
      </c>
      <c r="T97" s="217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8" t="s">
        <v>156</v>
      </c>
      <c r="AT97" s="218" t="s">
        <v>152</v>
      </c>
      <c r="AU97" s="218" t="s">
        <v>80</v>
      </c>
      <c r="AY97" s="19" t="s">
        <v>149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9" t="s">
        <v>80</v>
      </c>
      <c r="BK97" s="219">
        <f>ROUND(I97*H97,2)</f>
        <v>0</v>
      </c>
      <c r="BL97" s="19" t="s">
        <v>156</v>
      </c>
      <c r="BM97" s="218" t="s">
        <v>352</v>
      </c>
    </row>
    <row r="98" spans="1:65" s="2" customFormat="1" ht="16.5" customHeight="1">
      <c r="A98" s="40"/>
      <c r="B98" s="41"/>
      <c r="C98" s="207" t="s">
        <v>260</v>
      </c>
      <c r="D98" s="207" t="s">
        <v>152</v>
      </c>
      <c r="E98" s="208" t="s">
        <v>1469</v>
      </c>
      <c r="F98" s="209" t="s">
        <v>1470</v>
      </c>
      <c r="G98" s="210" t="s">
        <v>1085</v>
      </c>
      <c r="H98" s="211">
        <v>1</v>
      </c>
      <c r="I98" s="212"/>
      <c r="J98" s="213">
        <f>ROUND(I98*H98,2)</f>
        <v>0</v>
      </c>
      <c r="K98" s="209" t="s">
        <v>19</v>
      </c>
      <c r="L98" s="46"/>
      <c r="M98" s="214" t="s">
        <v>19</v>
      </c>
      <c r="N98" s="215" t="s">
        <v>43</v>
      </c>
      <c r="O98" s="86"/>
      <c r="P98" s="216">
        <f>O98*H98</f>
        <v>0</v>
      </c>
      <c r="Q98" s="216">
        <v>0</v>
      </c>
      <c r="R98" s="216">
        <f>Q98*H98</f>
        <v>0</v>
      </c>
      <c r="S98" s="216">
        <v>0</v>
      </c>
      <c r="T98" s="217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8" t="s">
        <v>156</v>
      </c>
      <c r="AT98" s="218" t="s">
        <v>152</v>
      </c>
      <c r="AU98" s="218" t="s">
        <v>80</v>
      </c>
      <c r="AY98" s="19" t="s">
        <v>149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9" t="s">
        <v>80</v>
      </c>
      <c r="BK98" s="219">
        <f>ROUND(I98*H98,2)</f>
        <v>0</v>
      </c>
      <c r="BL98" s="19" t="s">
        <v>156</v>
      </c>
      <c r="BM98" s="218" t="s">
        <v>362</v>
      </c>
    </row>
    <row r="99" spans="1:65" s="2" customFormat="1" ht="16.5" customHeight="1">
      <c r="A99" s="40"/>
      <c r="B99" s="41"/>
      <c r="C99" s="207" t="s">
        <v>266</v>
      </c>
      <c r="D99" s="207" t="s">
        <v>152</v>
      </c>
      <c r="E99" s="208" t="s">
        <v>1471</v>
      </c>
      <c r="F99" s="209" t="s">
        <v>1472</v>
      </c>
      <c r="G99" s="210" t="s">
        <v>1085</v>
      </c>
      <c r="H99" s="211">
        <v>1</v>
      </c>
      <c r="I99" s="212"/>
      <c r="J99" s="213">
        <f>ROUND(I99*H99,2)</f>
        <v>0</v>
      </c>
      <c r="K99" s="209" t="s">
        <v>19</v>
      </c>
      <c r="L99" s="46"/>
      <c r="M99" s="214" t="s">
        <v>19</v>
      </c>
      <c r="N99" s="215" t="s">
        <v>43</v>
      </c>
      <c r="O99" s="86"/>
      <c r="P99" s="216">
        <f>O99*H99</f>
        <v>0</v>
      </c>
      <c r="Q99" s="216">
        <v>0</v>
      </c>
      <c r="R99" s="216">
        <f>Q99*H99</f>
        <v>0</v>
      </c>
      <c r="S99" s="216">
        <v>0</v>
      </c>
      <c r="T99" s="217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8" t="s">
        <v>156</v>
      </c>
      <c r="AT99" s="218" t="s">
        <v>152</v>
      </c>
      <c r="AU99" s="218" t="s">
        <v>80</v>
      </c>
      <c r="AY99" s="19" t="s">
        <v>149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19" t="s">
        <v>80</v>
      </c>
      <c r="BK99" s="219">
        <f>ROUND(I99*H99,2)</f>
        <v>0</v>
      </c>
      <c r="BL99" s="19" t="s">
        <v>156</v>
      </c>
      <c r="BM99" s="218" t="s">
        <v>375</v>
      </c>
    </row>
    <row r="100" spans="1:65" s="2" customFormat="1" ht="16.5" customHeight="1">
      <c r="A100" s="40"/>
      <c r="B100" s="41"/>
      <c r="C100" s="207" t="s">
        <v>271</v>
      </c>
      <c r="D100" s="207" t="s">
        <v>152</v>
      </c>
      <c r="E100" s="208" t="s">
        <v>1473</v>
      </c>
      <c r="F100" s="209" t="s">
        <v>1474</v>
      </c>
      <c r="G100" s="210" t="s">
        <v>1085</v>
      </c>
      <c r="H100" s="211">
        <v>1</v>
      </c>
      <c r="I100" s="212"/>
      <c r="J100" s="213">
        <f>ROUND(I100*H100,2)</f>
        <v>0</v>
      </c>
      <c r="K100" s="209" t="s">
        <v>19</v>
      </c>
      <c r="L100" s="46"/>
      <c r="M100" s="214" t="s">
        <v>19</v>
      </c>
      <c r="N100" s="215" t="s">
        <v>43</v>
      </c>
      <c r="O100" s="86"/>
      <c r="P100" s="216">
        <f>O100*H100</f>
        <v>0</v>
      </c>
      <c r="Q100" s="216">
        <v>0</v>
      </c>
      <c r="R100" s="216">
        <f>Q100*H100</f>
        <v>0</v>
      </c>
      <c r="S100" s="216">
        <v>0</v>
      </c>
      <c r="T100" s="217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8" t="s">
        <v>156</v>
      </c>
      <c r="AT100" s="218" t="s">
        <v>152</v>
      </c>
      <c r="AU100" s="218" t="s">
        <v>80</v>
      </c>
      <c r="AY100" s="19" t="s">
        <v>149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9" t="s">
        <v>80</v>
      </c>
      <c r="BK100" s="219">
        <f>ROUND(I100*H100,2)</f>
        <v>0</v>
      </c>
      <c r="BL100" s="19" t="s">
        <v>156</v>
      </c>
      <c r="BM100" s="218" t="s">
        <v>395</v>
      </c>
    </row>
    <row r="101" spans="1:65" s="2" customFormat="1" ht="16.5" customHeight="1">
      <c r="A101" s="40"/>
      <c r="B101" s="41"/>
      <c r="C101" s="207" t="s">
        <v>276</v>
      </c>
      <c r="D101" s="207" t="s">
        <v>152</v>
      </c>
      <c r="E101" s="208" t="s">
        <v>1475</v>
      </c>
      <c r="F101" s="209" t="s">
        <v>1419</v>
      </c>
      <c r="G101" s="210" t="s">
        <v>1085</v>
      </c>
      <c r="H101" s="211">
        <v>1</v>
      </c>
      <c r="I101" s="212"/>
      <c r="J101" s="213">
        <f>ROUND(I101*H101,2)</f>
        <v>0</v>
      </c>
      <c r="K101" s="209" t="s">
        <v>19</v>
      </c>
      <c r="L101" s="46"/>
      <c r="M101" s="214" t="s">
        <v>19</v>
      </c>
      <c r="N101" s="215" t="s">
        <v>43</v>
      </c>
      <c r="O101" s="86"/>
      <c r="P101" s="216">
        <f>O101*H101</f>
        <v>0</v>
      </c>
      <c r="Q101" s="216">
        <v>0</v>
      </c>
      <c r="R101" s="216">
        <f>Q101*H101</f>
        <v>0</v>
      </c>
      <c r="S101" s="216">
        <v>0</v>
      </c>
      <c r="T101" s="217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8" t="s">
        <v>156</v>
      </c>
      <c r="AT101" s="218" t="s">
        <v>152</v>
      </c>
      <c r="AU101" s="218" t="s">
        <v>80</v>
      </c>
      <c r="AY101" s="19" t="s">
        <v>149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19" t="s">
        <v>80</v>
      </c>
      <c r="BK101" s="219">
        <f>ROUND(I101*H101,2)</f>
        <v>0</v>
      </c>
      <c r="BL101" s="19" t="s">
        <v>156</v>
      </c>
      <c r="BM101" s="218" t="s">
        <v>409</v>
      </c>
    </row>
    <row r="102" spans="1:65" s="2" customFormat="1" ht="16.5" customHeight="1">
      <c r="A102" s="40"/>
      <c r="B102" s="41"/>
      <c r="C102" s="207" t="s">
        <v>281</v>
      </c>
      <c r="D102" s="207" t="s">
        <v>152</v>
      </c>
      <c r="E102" s="208" t="s">
        <v>1476</v>
      </c>
      <c r="F102" s="209" t="s">
        <v>1421</v>
      </c>
      <c r="G102" s="210" t="s">
        <v>1085</v>
      </c>
      <c r="H102" s="211">
        <v>1</v>
      </c>
      <c r="I102" s="212"/>
      <c r="J102" s="213">
        <f>ROUND(I102*H102,2)</f>
        <v>0</v>
      </c>
      <c r="K102" s="209" t="s">
        <v>19</v>
      </c>
      <c r="L102" s="46"/>
      <c r="M102" s="214" t="s">
        <v>19</v>
      </c>
      <c r="N102" s="215" t="s">
        <v>43</v>
      </c>
      <c r="O102" s="86"/>
      <c r="P102" s="216">
        <f>O102*H102</f>
        <v>0</v>
      </c>
      <c r="Q102" s="216">
        <v>0</v>
      </c>
      <c r="R102" s="216">
        <f>Q102*H102</f>
        <v>0</v>
      </c>
      <c r="S102" s="216">
        <v>0</v>
      </c>
      <c r="T102" s="217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8" t="s">
        <v>156</v>
      </c>
      <c r="AT102" s="218" t="s">
        <v>152</v>
      </c>
      <c r="AU102" s="218" t="s">
        <v>80</v>
      </c>
      <c r="AY102" s="19" t="s">
        <v>149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19" t="s">
        <v>80</v>
      </c>
      <c r="BK102" s="219">
        <f>ROUND(I102*H102,2)</f>
        <v>0</v>
      </c>
      <c r="BL102" s="19" t="s">
        <v>156</v>
      </c>
      <c r="BM102" s="218" t="s">
        <v>422</v>
      </c>
    </row>
    <row r="103" spans="1:65" s="2" customFormat="1" ht="16.5" customHeight="1">
      <c r="A103" s="40"/>
      <c r="B103" s="41"/>
      <c r="C103" s="207" t="s">
        <v>7</v>
      </c>
      <c r="D103" s="207" t="s">
        <v>152</v>
      </c>
      <c r="E103" s="208" t="s">
        <v>1477</v>
      </c>
      <c r="F103" s="209" t="s">
        <v>374</v>
      </c>
      <c r="G103" s="210" t="s">
        <v>1085</v>
      </c>
      <c r="H103" s="211">
        <v>1</v>
      </c>
      <c r="I103" s="212"/>
      <c r="J103" s="213">
        <f>ROUND(I103*H103,2)</f>
        <v>0</v>
      </c>
      <c r="K103" s="209" t="s">
        <v>19</v>
      </c>
      <c r="L103" s="46"/>
      <c r="M103" s="214" t="s">
        <v>19</v>
      </c>
      <c r="N103" s="215" t="s">
        <v>43</v>
      </c>
      <c r="O103" s="86"/>
      <c r="P103" s="216">
        <f>O103*H103</f>
        <v>0</v>
      </c>
      <c r="Q103" s="216">
        <v>0</v>
      </c>
      <c r="R103" s="216">
        <f>Q103*H103</f>
        <v>0</v>
      </c>
      <c r="S103" s="216">
        <v>0</v>
      </c>
      <c r="T103" s="217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8" t="s">
        <v>156</v>
      </c>
      <c r="AT103" s="218" t="s">
        <v>152</v>
      </c>
      <c r="AU103" s="218" t="s">
        <v>80</v>
      </c>
      <c r="AY103" s="19" t="s">
        <v>149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19" t="s">
        <v>80</v>
      </c>
      <c r="BK103" s="219">
        <f>ROUND(I103*H103,2)</f>
        <v>0</v>
      </c>
      <c r="BL103" s="19" t="s">
        <v>156</v>
      </c>
      <c r="BM103" s="218" t="s">
        <v>439</v>
      </c>
    </row>
    <row r="104" spans="1:65" s="2" customFormat="1" ht="16.5" customHeight="1">
      <c r="A104" s="40"/>
      <c r="B104" s="41"/>
      <c r="C104" s="207" t="s">
        <v>301</v>
      </c>
      <c r="D104" s="207" t="s">
        <v>152</v>
      </c>
      <c r="E104" s="208" t="s">
        <v>1478</v>
      </c>
      <c r="F104" s="209" t="s">
        <v>1424</v>
      </c>
      <c r="G104" s="210" t="s">
        <v>1085</v>
      </c>
      <c r="H104" s="211">
        <v>1</v>
      </c>
      <c r="I104" s="212"/>
      <c r="J104" s="213">
        <f>ROUND(I104*H104,2)</f>
        <v>0</v>
      </c>
      <c r="K104" s="209" t="s">
        <v>19</v>
      </c>
      <c r="L104" s="46"/>
      <c r="M104" s="214" t="s">
        <v>19</v>
      </c>
      <c r="N104" s="215" t="s">
        <v>43</v>
      </c>
      <c r="O104" s="86"/>
      <c r="P104" s="216">
        <f>O104*H104</f>
        <v>0</v>
      </c>
      <c r="Q104" s="216">
        <v>0</v>
      </c>
      <c r="R104" s="216">
        <f>Q104*H104</f>
        <v>0</v>
      </c>
      <c r="S104" s="216">
        <v>0</v>
      </c>
      <c r="T104" s="217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8" t="s">
        <v>156</v>
      </c>
      <c r="AT104" s="218" t="s">
        <v>152</v>
      </c>
      <c r="AU104" s="218" t="s">
        <v>80</v>
      </c>
      <c r="AY104" s="19" t="s">
        <v>149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19" t="s">
        <v>80</v>
      </c>
      <c r="BK104" s="219">
        <f>ROUND(I104*H104,2)</f>
        <v>0</v>
      </c>
      <c r="BL104" s="19" t="s">
        <v>156</v>
      </c>
      <c r="BM104" s="218" t="s">
        <v>449</v>
      </c>
    </row>
    <row r="105" spans="1:65" s="2" customFormat="1" ht="16.5" customHeight="1">
      <c r="A105" s="40"/>
      <c r="B105" s="41"/>
      <c r="C105" s="207" t="s">
        <v>307</v>
      </c>
      <c r="D105" s="207" t="s">
        <v>152</v>
      </c>
      <c r="E105" s="208" t="s">
        <v>1479</v>
      </c>
      <c r="F105" s="209" t="s">
        <v>1480</v>
      </c>
      <c r="G105" s="210" t="s">
        <v>1085</v>
      </c>
      <c r="H105" s="211">
        <v>1</v>
      </c>
      <c r="I105" s="212"/>
      <c r="J105" s="213">
        <f>ROUND(I105*H105,2)</f>
        <v>0</v>
      </c>
      <c r="K105" s="209" t="s">
        <v>19</v>
      </c>
      <c r="L105" s="46"/>
      <c r="M105" s="214" t="s">
        <v>19</v>
      </c>
      <c r="N105" s="215" t="s">
        <v>43</v>
      </c>
      <c r="O105" s="86"/>
      <c r="P105" s="216">
        <f>O105*H105</f>
        <v>0</v>
      </c>
      <c r="Q105" s="216">
        <v>0</v>
      </c>
      <c r="R105" s="216">
        <f>Q105*H105</f>
        <v>0</v>
      </c>
      <c r="S105" s="216">
        <v>0</v>
      </c>
      <c r="T105" s="217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8" t="s">
        <v>156</v>
      </c>
      <c r="AT105" s="218" t="s">
        <v>152</v>
      </c>
      <c r="AU105" s="218" t="s">
        <v>80</v>
      </c>
      <c r="AY105" s="19" t="s">
        <v>149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19" t="s">
        <v>80</v>
      </c>
      <c r="BK105" s="219">
        <f>ROUND(I105*H105,2)</f>
        <v>0</v>
      </c>
      <c r="BL105" s="19" t="s">
        <v>156</v>
      </c>
      <c r="BM105" s="218" t="s">
        <v>458</v>
      </c>
    </row>
    <row r="106" spans="1:65" s="2" customFormat="1" ht="16.5" customHeight="1">
      <c r="A106" s="40"/>
      <c r="B106" s="41"/>
      <c r="C106" s="207" t="s">
        <v>314</v>
      </c>
      <c r="D106" s="207" t="s">
        <v>152</v>
      </c>
      <c r="E106" s="208" t="s">
        <v>1431</v>
      </c>
      <c r="F106" s="209" t="s">
        <v>1432</v>
      </c>
      <c r="G106" s="210" t="s">
        <v>1085</v>
      </c>
      <c r="H106" s="211">
        <v>1</v>
      </c>
      <c r="I106" s="212"/>
      <c r="J106" s="213">
        <f>ROUND(I106*H106,2)</f>
        <v>0</v>
      </c>
      <c r="K106" s="209" t="s">
        <v>19</v>
      </c>
      <c r="L106" s="46"/>
      <c r="M106" s="214" t="s">
        <v>19</v>
      </c>
      <c r="N106" s="215" t="s">
        <v>43</v>
      </c>
      <c r="O106" s="86"/>
      <c r="P106" s="216">
        <f>O106*H106</f>
        <v>0</v>
      </c>
      <c r="Q106" s="216">
        <v>0</v>
      </c>
      <c r="R106" s="216">
        <f>Q106*H106</f>
        <v>0</v>
      </c>
      <c r="S106" s="216">
        <v>0</v>
      </c>
      <c r="T106" s="217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8" t="s">
        <v>156</v>
      </c>
      <c r="AT106" s="218" t="s">
        <v>152</v>
      </c>
      <c r="AU106" s="218" t="s">
        <v>80</v>
      </c>
      <c r="AY106" s="19" t="s">
        <v>149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19" t="s">
        <v>80</v>
      </c>
      <c r="BK106" s="219">
        <f>ROUND(I106*H106,2)</f>
        <v>0</v>
      </c>
      <c r="BL106" s="19" t="s">
        <v>156</v>
      </c>
      <c r="BM106" s="218" t="s">
        <v>468</v>
      </c>
    </row>
    <row r="107" spans="1:65" s="2" customFormat="1" ht="16.5" customHeight="1">
      <c r="A107" s="40"/>
      <c r="B107" s="41"/>
      <c r="C107" s="207" t="s">
        <v>322</v>
      </c>
      <c r="D107" s="207" t="s">
        <v>152</v>
      </c>
      <c r="E107" s="208" t="s">
        <v>1433</v>
      </c>
      <c r="F107" s="209" t="s">
        <v>1434</v>
      </c>
      <c r="G107" s="210" t="s">
        <v>1085</v>
      </c>
      <c r="H107" s="211">
        <v>1</v>
      </c>
      <c r="I107" s="212"/>
      <c r="J107" s="213">
        <f>ROUND(I107*H107,2)</f>
        <v>0</v>
      </c>
      <c r="K107" s="209" t="s">
        <v>19</v>
      </c>
      <c r="L107" s="46"/>
      <c r="M107" s="284" t="s">
        <v>19</v>
      </c>
      <c r="N107" s="285" t="s">
        <v>43</v>
      </c>
      <c r="O107" s="282"/>
      <c r="P107" s="286">
        <f>O107*H107</f>
        <v>0</v>
      </c>
      <c r="Q107" s="286">
        <v>0</v>
      </c>
      <c r="R107" s="286">
        <f>Q107*H107</f>
        <v>0</v>
      </c>
      <c r="S107" s="286">
        <v>0</v>
      </c>
      <c r="T107" s="287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8" t="s">
        <v>156</v>
      </c>
      <c r="AT107" s="218" t="s">
        <v>152</v>
      </c>
      <c r="AU107" s="218" t="s">
        <v>80</v>
      </c>
      <c r="AY107" s="19" t="s">
        <v>149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19" t="s">
        <v>80</v>
      </c>
      <c r="BK107" s="219">
        <f>ROUND(I107*H107,2)</f>
        <v>0</v>
      </c>
      <c r="BL107" s="19" t="s">
        <v>156</v>
      </c>
      <c r="BM107" s="218" t="s">
        <v>478</v>
      </c>
    </row>
    <row r="108" spans="1:31" s="2" customFormat="1" ht="6.95" customHeight="1">
      <c r="A108" s="40"/>
      <c r="B108" s="61"/>
      <c r="C108" s="62"/>
      <c r="D108" s="62"/>
      <c r="E108" s="62"/>
      <c r="F108" s="62"/>
      <c r="G108" s="62"/>
      <c r="H108" s="62"/>
      <c r="I108" s="62"/>
      <c r="J108" s="62"/>
      <c r="K108" s="62"/>
      <c r="L108" s="46"/>
      <c r="M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</sheetData>
  <sheetProtection password="CC3D" sheet="1" objects="1" scenarios="1" formatColumns="0" formatRows="0" autoFilter="0"/>
  <autoFilter ref="C80:K107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97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82</v>
      </c>
    </row>
    <row r="4" spans="2:46" s="1" customFormat="1" ht="24.95" customHeight="1">
      <c r="B4" s="22"/>
      <c r="D4" s="133" t="s">
        <v>114</v>
      </c>
      <c r="L4" s="22"/>
      <c r="M4" s="13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5" t="s">
        <v>16</v>
      </c>
      <c r="L6" s="22"/>
    </row>
    <row r="7" spans="2:12" s="1" customFormat="1" ht="16.5" customHeight="1">
      <c r="B7" s="22"/>
      <c r="E7" s="136" t="str">
        <f>'Rekapitulace stavby'!K6</f>
        <v>Rekonstrukce kuchyně, ŠJ Brno</v>
      </c>
      <c r="F7" s="135"/>
      <c r="G7" s="135"/>
      <c r="H7" s="135"/>
      <c r="L7" s="22"/>
    </row>
    <row r="8" spans="1:31" s="2" customFormat="1" ht="12" customHeight="1">
      <c r="A8" s="40"/>
      <c r="B8" s="46"/>
      <c r="C8" s="40"/>
      <c r="D8" s="135" t="s">
        <v>115</v>
      </c>
      <c r="E8" s="40"/>
      <c r="F8" s="40"/>
      <c r="G8" s="40"/>
      <c r="H8" s="40"/>
      <c r="I8" s="40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8" t="s">
        <v>1481</v>
      </c>
      <c r="F9" s="40"/>
      <c r="G9" s="40"/>
      <c r="H9" s="40"/>
      <c r="I9" s="40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5" t="s">
        <v>18</v>
      </c>
      <c r="E11" s="40"/>
      <c r="F11" s="139" t="s">
        <v>19</v>
      </c>
      <c r="G11" s="40"/>
      <c r="H11" s="40"/>
      <c r="I11" s="135" t="s">
        <v>20</v>
      </c>
      <c r="J11" s="139" t="s">
        <v>19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5" t="s">
        <v>21</v>
      </c>
      <c r="E12" s="40"/>
      <c r="F12" s="139" t="s">
        <v>22</v>
      </c>
      <c r="G12" s="40"/>
      <c r="H12" s="40"/>
      <c r="I12" s="135" t="s">
        <v>23</v>
      </c>
      <c r="J12" s="140" t="str">
        <f>'Rekapitulace stavby'!AN8</f>
        <v>26. 2. 2023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5" t="s">
        <v>25</v>
      </c>
      <c r="E14" s="40"/>
      <c r="F14" s="40"/>
      <c r="G14" s="40"/>
      <c r="H14" s="40"/>
      <c r="I14" s="135" t="s">
        <v>26</v>
      </c>
      <c r="J14" s="139" t="s">
        <v>19</v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9" t="s">
        <v>27</v>
      </c>
      <c r="F15" s="40"/>
      <c r="G15" s="40"/>
      <c r="H15" s="40"/>
      <c r="I15" s="135" t="s">
        <v>28</v>
      </c>
      <c r="J15" s="139" t="s">
        <v>19</v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5" t="s">
        <v>29</v>
      </c>
      <c r="E17" s="40"/>
      <c r="F17" s="40"/>
      <c r="G17" s="40"/>
      <c r="H17" s="40"/>
      <c r="I17" s="135" t="s">
        <v>26</v>
      </c>
      <c r="J17" s="35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9"/>
      <c r="G18" s="139"/>
      <c r="H18" s="139"/>
      <c r="I18" s="135" t="s">
        <v>28</v>
      </c>
      <c r="J18" s="35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5" t="s">
        <v>31</v>
      </c>
      <c r="E20" s="40"/>
      <c r="F20" s="40"/>
      <c r="G20" s="40"/>
      <c r="H20" s="40"/>
      <c r="I20" s="135" t="s">
        <v>26</v>
      </c>
      <c r="J20" s="139" t="s">
        <v>19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9" t="s">
        <v>32</v>
      </c>
      <c r="F21" s="40"/>
      <c r="G21" s="40"/>
      <c r="H21" s="40"/>
      <c r="I21" s="135" t="s">
        <v>28</v>
      </c>
      <c r="J21" s="139" t="s">
        <v>19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5" t="s">
        <v>34</v>
      </c>
      <c r="E23" s="40"/>
      <c r="F23" s="40"/>
      <c r="G23" s="40"/>
      <c r="H23" s="40"/>
      <c r="I23" s="135" t="s">
        <v>26</v>
      </c>
      <c r="J23" s="139" t="str">
        <f>IF('Rekapitulace stavby'!AN19="","",'Rekapitulace stavby'!AN19)</f>
        <v/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9" t="str">
        <f>IF('Rekapitulace stavby'!E20="","",'Rekapitulace stavby'!E20)</f>
        <v xml:space="preserve"> </v>
      </c>
      <c r="F24" s="40"/>
      <c r="G24" s="40"/>
      <c r="H24" s="40"/>
      <c r="I24" s="135" t="s">
        <v>28</v>
      </c>
      <c r="J24" s="139" t="str">
        <f>IF('Rekapitulace stavby'!AN20="","",'Rekapitulace stavby'!AN20)</f>
        <v/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5" t="s">
        <v>36</v>
      </c>
      <c r="E26" s="40"/>
      <c r="F26" s="40"/>
      <c r="G26" s="40"/>
      <c r="H26" s="40"/>
      <c r="I26" s="40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47.25" customHeight="1">
      <c r="A27" s="141"/>
      <c r="B27" s="142"/>
      <c r="C27" s="141"/>
      <c r="D27" s="141"/>
      <c r="E27" s="143" t="s">
        <v>37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5"/>
      <c r="E29" s="145"/>
      <c r="F29" s="145"/>
      <c r="G29" s="145"/>
      <c r="H29" s="145"/>
      <c r="I29" s="145"/>
      <c r="J29" s="145"/>
      <c r="K29" s="145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6" t="s">
        <v>38</v>
      </c>
      <c r="E30" s="40"/>
      <c r="F30" s="40"/>
      <c r="G30" s="40"/>
      <c r="H30" s="40"/>
      <c r="I30" s="40"/>
      <c r="J30" s="147">
        <f>ROUND(J82,2)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5"/>
      <c r="E31" s="145"/>
      <c r="F31" s="145"/>
      <c r="G31" s="145"/>
      <c r="H31" s="145"/>
      <c r="I31" s="145"/>
      <c r="J31" s="145"/>
      <c r="K31" s="145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8" t="s">
        <v>40</v>
      </c>
      <c r="G32" s="40"/>
      <c r="H32" s="40"/>
      <c r="I32" s="148" t="s">
        <v>39</v>
      </c>
      <c r="J32" s="148" t="s">
        <v>41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9" t="s">
        <v>42</v>
      </c>
      <c r="E33" s="135" t="s">
        <v>43</v>
      </c>
      <c r="F33" s="150">
        <f>ROUND((SUM(BE82:BE101)),2)</f>
        <v>0</v>
      </c>
      <c r="G33" s="40"/>
      <c r="H33" s="40"/>
      <c r="I33" s="151">
        <v>0.21</v>
      </c>
      <c r="J33" s="150">
        <f>ROUND(((SUM(BE82:BE101))*I33),2)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5" t="s">
        <v>44</v>
      </c>
      <c r="F34" s="150">
        <f>ROUND((SUM(BF82:BF101)),2)</f>
        <v>0</v>
      </c>
      <c r="G34" s="40"/>
      <c r="H34" s="40"/>
      <c r="I34" s="151">
        <v>0.15</v>
      </c>
      <c r="J34" s="150">
        <f>ROUND(((SUM(BF82:BF101))*I34),2)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5" t="s">
        <v>45</v>
      </c>
      <c r="F35" s="150">
        <f>ROUND((SUM(BG82:BG101)),2)</f>
        <v>0</v>
      </c>
      <c r="G35" s="40"/>
      <c r="H35" s="40"/>
      <c r="I35" s="151">
        <v>0.21</v>
      </c>
      <c r="J35" s="150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5" t="s">
        <v>46</v>
      </c>
      <c r="F36" s="150">
        <f>ROUND((SUM(BH82:BH101)),2)</f>
        <v>0</v>
      </c>
      <c r="G36" s="40"/>
      <c r="H36" s="40"/>
      <c r="I36" s="151">
        <v>0.15</v>
      </c>
      <c r="J36" s="150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5" t="s">
        <v>47</v>
      </c>
      <c r="F37" s="150">
        <f>ROUND((SUM(BI82:BI101)),2)</f>
        <v>0</v>
      </c>
      <c r="G37" s="40"/>
      <c r="H37" s="40"/>
      <c r="I37" s="151">
        <v>0</v>
      </c>
      <c r="J37" s="150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2"/>
      <c r="D39" s="153" t="s">
        <v>48</v>
      </c>
      <c r="E39" s="154"/>
      <c r="F39" s="154"/>
      <c r="G39" s="155" t="s">
        <v>49</v>
      </c>
      <c r="H39" s="156" t="s">
        <v>50</v>
      </c>
      <c r="I39" s="154"/>
      <c r="J39" s="157">
        <f>SUM(J30:J37)</f>
        <v>0</v>
      </c>
      <c r="K39" s="158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117</v>
      </c>
      <c r="D45" s="42"/>
      <c r="E45" s="42"/>
      <c r="F45" s="42"/>
      <c r="G45" s="42"/>
      <c r="H45" s="42"/>
      <c r="I45" s="42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3" t="str">
        <f>E7</f>
        <v>Rekonstrukce kuchyně, ŠJ Brno</v>
      </c>
      <c r="F48" s="34"/>
      <c r="G48" s="34"/>
      <c r="H48" s="34"/>
      <c r="I48" s="42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115</v>
      </c>
      <c r="D49" s="42"/>
      <c r="E49" s="42"/>
      <c r="F49" s="42"/>
      <c r="G49" s="42"/>
      <c r="H49" s="42"/>
      <c r="I49" s="42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06 - Plyn</v>
      </c>
      <c r="F50" s="42"/>
      <c r="G50" s="42"/>
      <c r="H50" s="42"/>
      <c r="I50" s="42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Úvoz 55</v>
      </c>
      <c r="G52" s="42"/>
      <c r="H52" s="42"/>
      <c r="I52" s="34" t="s">
        <v>23</v>
      </c>
      <c r="J52" s="74" t="str">
        <f>IF(J12="","",J12)</f>
        <v>26. 2. 2023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Staturní město Brno, MČ Brno - Střed</v>
      </c>
      <c r="G54" s="42"/>
      <c r="H54" s="42"/>
      <c r="I54" s="34" t="s">
        <v>31</v>
      </c>
      <c r="J54" s="38" t="str">
        <f>E21</f>
        <v xml:space="preserve">MP technik 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 xml:space="preserve"> 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4" t="s">
        <v>118</v>
      </c>
      <c r="D57" s="165"/>
      <c r="E57" s="165"/>
      <c r="F57" s="165"/>
      <c r="G57" s="165"/>
      <c r="H57" s="165"/>
      <c r="I57" s="165"/>
      <c r="J57" s="166" t="s">
        <v>119</v>
      </c>
      <c r="K57" s="165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7" t="s">
        <v>70</v>
      </c>
      <c r="D59" s="42"/>
      <c r="E59" s="42"/>
      <c r="F59" s="42"/>
      <c r="G59" s="42"/>
      <c r="H59" s="42"/>
      <c r="I59" s="42"/>
      <c r="J59" s="104">
        <f>J82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120</v>
      </c>
    </row>
    <row r="60" spans="1:31" s="9" customFormat="1" ht="24.95" customHeight="1">
      <c r="A60" s="9"/>
      <c r="B60" s="168"/>
      <c r="C60" s="169"/>
      <c r="D60" s="170" t="s">
        <v>1482</v>
      </c>
      <c r="E60" s="171"/>
      <c r="F60" s="171"/>
      <c r="G60" s="171"/>
      <c r="H60" s="171"/>
      <c r="I60" s="171"/>
      <c r="J60" s="172">
        <f>J83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8"/>
      <c r="C61" s="169"/>
      <c r="D61" s="170" t="s">
        <v>1483</v>
      </c>
      <c r="E61" s="171"/>
      <c r="F61" s="171"/>
      <c r="G61" s="171"/>
      <c r="H61" s="171"/>
      <c r="I61" s="171"/>
      <c r="J61" s="172">
        <f>J85</f>
        <v>0</v>
      </c>
      <c r="K61" s="169"/>
      <c r="L61" s="173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68"/>
      <c r="C62" s="169"/>
      <c r="D62" s="170" t="s">
        <v>1384</v>
      </c>
      <c r="E62" s="171"/>
      <c r="F62" s="171"/>
      <c r="G62" s="171"/>
      <c r="H62" s="171"/>
      <c r="I62" s="171"/>
      <c r="J62" s="172">
        <f>J90</f>
        <v>0</v>
      </c>
      <c r="K62" s="169"/>
      <c r="L62" s="173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2" customFormat="1" ht="21.8" customHeight="1">
      <c r="A63" s="40"/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13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6.95" customHeight="1">
      <c r="A64" s="40"/>
      <c r="B64" s="61"/>
      <c r="C64" s="62"/>
      <c r="D64" s="62"/>
      <c r="E64" s="62"/>
      <c r="F64" s="62"/>
      <c r="G64" s="62"/>
      <c r="H64" s="62"/>
      <c r="I64" s="62"/>
      <c r="J64" s="62"/>
      <c r="K64" s="62"/>
      <c r="L64" s="137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8" spans="1:31" s="2" customFormat="1" ht="6.95" customHeight="1">
      <c r="A68" s="40"/>
      <c r="B68" s="63"/>
      <c r="C68" s="64"/>
      <c r="D68" s="64"/>
      <c r="E68" s="64"/>
      <c r="F68" s="64"/>
      <c r="G68" s="64"/>
      <c r="H68" s="64"/>
      <c r="I68" s="64"/>
      <c r="J68" s="64"/>
      <c r="K68" s="64"/>
      <c r="L68" s="137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24.95" customHeight="1">
      <c r="A69" s="40"/>
      <c r="B69" s="41"/>
      <c r="C69" s="25" t="s">
        <v>134</v>
      </c>
      <c r="D69" s="42"/>
      <c r="E69" s="42"/>
      <c r="F69" s="42"/>
      <c r="G69" s="42"/>
      <c r="H69" s="42"/>
      <c r="I69" s="42"/>
      <c r="J69" s="42"/>
      <c r="K69" s="42"/>
      <c r="L69" s="137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3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2" customHeight="1">
      <c r="A71" s="40"/>
      <c r="B71" s="41"/>
      <c r="C71" s="34" t="s">
        <v>16</v>
      </c>
      <c r="D71" s="42"/>
      <c r="E71" s="42"/>
      <c r="F71" s="42"/>
      <c r="G71" s="42"/>
      <c r="H71" s="42"/>
      <c r="I71" s="42"/>
      <c r="J71" s="42"/>
      <c r="K71" s="42"/>
      <c r="L71" s="13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6.5" customHeight="1">
      <c r="A72" s="40"/>
      <c r="B72" s="41"/>
      <c r="C72" s="42"/>
      <c r="D72" s="42"/>
      <c r="E72" s="163" t="str">
        <f>E7</f>
        <v>Rekonstrukce kuchyně, ŠJ Brno</v>
      </c>
      <c r="F72" s="34"/>
      <c r="G72" s="34"/>
      <c r="H72" s="34"/>
      <c r="I72" s="42"/>
      <c r="J72" s="42"/>
      <c r="K72" s="42"/>
      <c r="L72" s="13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115</v>
      </c>
      <c r="D73" s="42"/>
      <c r="E73" s="42"/>
      <c r="F73" s="42"/>
      <c r="G73" s="42"/>
      <c r="H73" s="42"/>
      <c r="I73" s="42"/>
      <c r="J73" s="42"/>
      <c r="K73" s="42"/>
      <c r="L73" s="13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2"/>
      <c r="D74" s="42"/>
      <c r="E74" s="71" t="str">
        <f>E9</f>
        <v>06 - Plyn</v>
      </c>
      <c r="F74" s="42"/>
      <c r="G74" s="42"/>
      <c r="H74" s="42"/>
      <c r="I74" s="42"/>
      <c r="J74" s="42"/>
      <c r="K74" s="42"/>
      <c r="L74" s="13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21</v>
      </c>
      <c r="D76" s="42"/>
      <c r="E76" s="42"/>
      <c r="F76" s="29" t="str">
        <f>F12</f>
        <v>Úvoz 55</v>
      </c>
      <c r="G76" s="42"/>
      <c r="H76" s="42"/>
      <c r="I76" s="34" t="s">
        <v>23</v>
      </c>
      <c r="J76" s="74" t="str">
        <f>IF(J12="","",J12)</f>
        <v>26. 2. 2023</v>
      </c>
      <c r="K76" s="42"/>
      <c r="L76" s="13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5.15" customHeight="1">
      <c r="A78" s="40"/>
      <c r="B78" s="41"/>
      <c r="C78" s="34" t="s">
        <v>25</v>
      </c>
      <c r="D78" s="42"/>
      <c r="E78" s="42"/>
      <c r="F78" s="29" t="str">
        <f>E15</f>
        <v>Staturní město Brno, MČ Brno - Střed</v>
      </c>
      <c r="G78" s="42"/>
      <c r="H78" s="42"/>
      <c r="I78" s="34" t="s">
        <v>31</v>
      </c>
      <c r="J78" s="38" t="str">
        <f>E21</f>
        <v xml:space="preserve">MP technik </v>
      </c>
      <c r="K78" s="42"/>
      <c r="L78" s="13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5.15" customHeight="1">
      <c r="A79" s="40"/>
      <c r="B79" s="41"/>
      <c r="C79" s="34" t="s">
        <v>29</v>
      </c>
      <c r="D79" s="42"/>
      <c r="E79" s="42"/>
      <c r="F79" s="29" t="str">
        <f>IF(E18="","",E18)</f>
        <v>Vyplň údaj</v>
      </c>
      <c r="G79" s="42"/>
      <c r="H79" s="42"/>
      <c r="I79" s="34" t="s">
        <v>34</v>
      </c>
      <c r="J79" s="38" t="str">
        <f>E24</f>
        <v xml:space="preserve"> </v>
      </c>
      <c r="K79" s="42"/>
      <c r="L79" s="13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0.3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11" customFormat="1" ht="29.25" customHeight="1">
      <c r="A81" s="180"/>
      <c r="B81" s="181"/>
      <c r="C81" s="182" t="s">
        <v>135</v>
      </c>
      <c r="D81" s="183" t="s">
        <v>57</v>
      </c>
      <c r="E81" s="183" t="s">
        <v>53</v>
      </c>
      <c r="F81" s="183" t="s">
        <v>54</v>
      </c>
      <c r="G81" s="183" t="s">
        <v>136</v>
      </c>
      <c r="H81" s="183" t="s">
        <v>137</v>
      </c>
      <c r="I81" s="183" t="s">
        <v>138</v>
      </c>
      <c r="J81" s="183" t="s">
        <v>119</v>
      </c>
      <c r="K81" s="184" t="s">
        <v>139</v>
      </c>
      <c r="L81" s="185"/>
      <c r="M81" s="94" t="s">
        <v>19</v>
      </c>
      <c r="N81" s="95" t="s">
        <v>42</v>
      </c>
      <c r="O81" s="95" t="s">
        <v>140</v>
      </c>
      <c r="P81" s="95" t="s">
        <v>141</v>
      </c>
      <c r="Q81" s="95" t="s">
        <v>142</v>
      </c>
      <c r="R81" s="95" t="s">
        <v>143</v>
      </c>
      <c r="S81" s="95" t="s">
        <v>144</v>
      </c>
      <c r="T81" s="96" t="s">
        <v>145</v>
      </c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</row>
    <row r="82" spans="1:63" s="2" customFormat="1" ht="22.8" customHeight="1">
      <c r="A82" s="40"/>
      <c r="B82" s="41"/>
      <c r="C82" s="101" t="s">
        <v>146</v>
      </c>
      <c r="D82" s="42"/>
      <c r="E82" s="42"/>
      <c r="F82" s="42"/>
      <c r="G82" s="42"/>
      <c r="H82" s="42"/>
      <c r="I82" s="42"/>
      <c r="J82" s="186">
        <f>BK82</f>
        <v>0</v>
      </c>
      <c r="K82" s="42"/>
      <c r="L82" s="46"/>
      <c r="M82" s="97"/>
      <c r="N82" s="187"/>
      <c r="O82" s="98"/>
      <c r="P82" s="188">
        <f>P83+P85+P90</f>
        <v>0</v>
      </c>
      <c r="Q82" s="98"/>
      <c r="R82" s="188">
        <f>R83+R85+R90</f>
        <v>0</v>
      </c>
      <c r="S82" s="98"/>
      <c r="T82" s="189">
        <f>T83+T85+T90</f>
        <v>0</v>
      </c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T82" s="19" t="s">
        <v>71</v>
      </c>
      <c r="AU82" s="19" t="s">
        <v>120</v>
      </c>
      <c r="BK82" s="190">
        <f>BK83+BK85+BK90</f>
        <v>0</v>
      </c>
    </row>
    <row r="83" spans="1:63" s="12" customFormat="1" ht="25.9" customHeight="1">
      <c r="A83" s="12"/>
      <c r="B83" s="191"/>
      <c r="C83" s="192"/>
      <c r="D83" s="193" t="s">
        <v>71</v>
      </c>
      <c r="E83" s="194" t="s">
        <v>861</v>
      </c>
      <c r="F83" s="194" t="s">
        <v>1484</v>
      </c>
      <c r="G83" s="192"/>
      <c r="H83" s="192"/>
      <c r="I83" s="195"/>
      <c r="J83" s="196">
        <f>BK83</f>
        <v>0</v>
      </c>
      <c r="K83" s="192"/>
      <c r="L83" s="197"/>
      <c r="M83" s="198"/>
      <c r="N83" s="199"/>
      <c r="O83" s="199"/>
      <c r="P83" s="200">
        <f>P84</f>
        <v>0</v>
      </c>
      <c r="Q83" s="199"/>
      <c r="R83" s="200">
        <f>R84</f>
        <v>0</v>
      </c>
      <c r="S83" s="199"/>
      <c r="T83" s="201">
        <f>T84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2" t="s">
        <v>80</v>
      </c>
      <c r="AT83" s="203" t="s">
        <v>71</v>
      </c>
      <c r="AU83" s="203" t="s">
        <v>72</v>
      </c>
      <c r="AY83" s="202" t="s">
        <v>149</v>
      </c>
      <c r="BK83" s="204">
        <f>BK84</f>
        <v>0</v>
      </c>
    </row>
    <row r="84" spans="1:65" s="2" customFormat="1" ht="16.5" customHeight="1">
      <c r="A84" s="40"/>
      <c r="B84" s="41"/>
      <c r="C84" s="207" t="s">
        <v>80</v>
      </c>
      <c r="D84" s="207" t="s">
        <v>152</v>
      </c>
      <c r="E84" s="208" t="s">
        <v>1485</v>
      </c>
      <c r="F84" s="209" t="s">
        <v>1486</v>
      </c>
      <c r="G84" s="210" t="s">
        <v>1056</v>
      </c>
      <c r="H84" s="211">
        <v>4</v>
      </c>
      <c r="I84" s="212"/>
      <c r="J84" s="213">
        <f>ROUND(I84*H84,2)</f>
        <v>0</v>
      </c>
      <c r="K84" s="209" t="s">
        <v>19</v>
      </c>
      <c r="L84" s="46"/>
      <c r="M84" s="214" t="s">
        <v>19</v>
      </c>
      <c r="N84" s="215" t="s">
        <v>43</v>
      </c>
      <c r="O84" s="86"/>
      <c r="P84" s="216">
        <f>O84*H84</f>
        <v>0</v>
      </c>
      <c r="Q84" s="216">
        <v>0</v>
      </c>
      <c r="R84" s="216">
        <f>Q84*H84</f>
        <v>0</v>
      </c>
      <c r="S84" s="216">
        <v>0</v>
      </c>
      <c r="T84" s="217">
        <f>S84*H84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R84" s="218" t="s">
        <v>156</v>
      </c>
      <c r="AT84" s="218" t="s">
        <v>152</v>
      </c>
      <c r="AU84" s="218" t="s">
        <v>80</v>
      </c>
      <c r="AY84" s="19" t="s">
        <v>149</v>
      </c>
      <c r="BE84" s="219">
        <f>IF(N84="základní",J84,0)</f>
        <v>0</v>
      </c>
      <c r="BF84" s="219">
        <f>IF(N84="snížená",J84,0)</f>
        <v>0</v>
      </c>
      <c r="BG84" s="219">
        <f>IF(N84="zákl. přenesená",J84,0)</f>
        <v>0</v>
      </c>
      <c r="BH84" s="219">
        <f>IF(N84="sníž. přenesená",J84,0)</f>
        <v>0</v>
      </c>
      <c r="BI84" s="219">
        <f>IF(N84="nulová",J84,0)</f>
        <v>0</v>
      </c>
      <c r="BJ84" s="19" t="s">
        <v>80</v>
      </c>
      <c r="BK84" s="219">
        <f>ROUND(I84*H84,2)</f>
        <v>0</v>
      </c>
      <c r="BL84" s="19" t="s">
        <v>156</v>
      </c>
      <c r="BM84" s="218" t="s">
        <v>82</v>
      </c>
    </row>
    <row r="85" spans="1:63" s="12" customFormat="1" ht="25.9" customHeight="1">
      <c r="A85" s="12"/>
      <c r="B85" s="191"/>
      <c r="C85" s="192"/>
      <c r="D85" s="193" t="s">
        <v>71</v>
      </c>
      <c r="E85" s="194" t="s">
        <v>882</v>
      </c>
      <c r="F85" s="194" t="s">
        <v>1487</v>
      </c>
      <c r="G85" s="192"/>
      <c r="H85" s="192"/>
      <c r="I85" s="195"/>
      <c r="J85" s="196">
        <f>BK85</f>
        <v>0</v>
      </c>
      <c r="K85" s="192"/>
      <c r="L85" s="197"/>
      <c r="M85" s="198"/>
      <c r="N85" s="199"/>
      <c r="O85" s="199"/>
      <c r="P85" s="200">
        <f>SUM(P86:P89)</f>
        <v>0</v>
      </c>
      <c r="Q85" s="199"/>
      <c r="R85" s="200">
        <f>SUM(R86:R89)</f>
        <v>0</v>
      </c>
      <c r="S85" s="199"/>
      <c r="T85" s="201">
        <f>SUM(T86:T89)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2" t="s">
        <v>80</v>
      </c>
      <c r="AT85" s="203" t="s">
        <v>71</v>
      </c>
      <c r="AU85" s="203" t="s">
        <v>72</v>
      </c>
      <c r="AY85" s="202" t="s">
        <v>149</v>
      </c>
      <c r="BK85" s="204">
        <f>SUM(BK86:BK89)</f>
        <v>0</v>
      </c>
    </row>
    <row r="86" spans="1:65" s="2" customFormat="1" ht="16.5" customHeight="1">
      <c r="A86" s="40"/>
      <c r="B86" s="41"/>
      <c r="C86" s="207" t="s">
        <v>82</v>
      </c>
      <c r="D86" s="207" t="s">
        <v>152</v>
      </c>
      <c r="E86" s="208" t="s">
        <v>1488</v>
      </c>
      <c r="F86" s="209" t="s">
        <v>1489</v>
      </c>
      <c r="G86" s="210" t="s">
        <v>184</v>
      </c>
      <c r="H86" s="211">
        <v>7</v>
      </c>
      <c r="I86" s="212"/>
      <c r="J86" s="213">
        <f>ROUND(I86*H86,2)</f>
        <v>0</v>
      </c>
      <c r="K86" s="209" t="s">
        <v>19</v>
      </c>
      <c r="L86" s="46"/>
      <c r="M86" s="214" t="s">
        <v>19</v>
      </c>
      <c r="N86" s="215" t="s">
        <v>43</v>
      </c>
      <c r="O86" s="86"/>
      <c r="P86" s="216">
        <f>O86*H86</f>
        <v>0</v>
      </c>
      <c r="Q86" s="216">
        <v>0</v>
      </c>
      <c r="R86" s="216">
        <f>Q86*H86</f>
        <v>0</v>
      </c>
      <c r="S86" s="216">
        <v>0</v>
      </c>
      <c r="T86" s="217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18" t="s">
        <v>156</v>
      </c>
      <c r="AT86" s="218" t="s">
        <v>152</v>
      </c>
      <c r="AU86" s="218" t="s">
        <v>80</v>
      </c>
      <c r="AY86" s="19" t="s">
        <v>149</v>
      </c>
      <c r="BE86" s="219">
        <f>IF(N86="základní",J86,0)</f>
        <v>0</v>
      </c>
      <c r="BF86" s="219">
        <f>IF(N86="snížená",J86,0)</f>
        <v>0</v>
      </c>
      <c r="BG86" s="219">
        <f>IF(N86="zákl. přenesená",J86,0)</f>
        <v>0</v>
      </c>
      <c r="BH86" s="219">
        <f>IF(N86="sníž. přenesená",J86,0)</f>
        <v>0</v>
      </c>
      <c r="BI86" s="219">
        <f>IF(N86="nulová",J86,0)</f>
        <v>0</v>
      </c>
      <c r="BJ86" s="19" t="s">
        <v>80</v>
      </c>
      <c r="BK86" s="219">
        <f>ROUND(I86*H86,2)</f>
        <v>0</v>
      </c>
      <c r="BL86" s="19" t="s">
        <v>156</v>
      </c>
      <c r="BM86" s="218" t="s">
        <v>156</v>
      </c>
    </row>
    <row r="87" spans="1:65" s="2" customFormat="1" ht="16.5" customHeight="1">
      <c r="A87" s="40"/>
      <c r="B87" s="41"/>
      <c r="C87" s="207" t="s">
        <v>111</v>
      </c>
      <c r="D87" s="207" t="s">
        <v>152</v>
      </c>
      <c r="E87" s="208" t="s">
        <v>1490</v>
      </c>
      <c r="F87" s="209" t="s">
        <v>1491</v>
      </c>
      <c r="G87" s="210" t="s">
        <v>184</v>
      </c>
      <c r="H87" s="211">
        <v>6</v>
      </c>
      <c r="I87" s="212"/>
      <c r="J87" s="213">
        <f>ROUND(I87*H87,2)</f>
        <v>0</v>
      </c>
      <c r="K87" s="209" t="s">
        <v>19</v>
      </c>
      <c r="L87" s="46"/>
      <c r="M87" s="214" t="s">
        <v>19</v>
      </c>
      <c r="N87" s="215" t="s">
        <v>43</v>
      </c>
      <c r="O87" s="86"/>
      <c r="P87" s="216">
        <f>O87*H87</f>
        <v>0</v>
      </c>
      <c r="Q87" s="216">
        <v>0</v>
      </c>
      <c r="R87" s="216">
        <f>Q87*H87</f>
        <v>0</v>
      </c>
      <c r="S87" s="216">
        <v>0</v>
      </c>
      <c r="T87" s="217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18" t="s">
        <v>156</v>
      </c>
      <c r="AT87" s="218" t="s">
        <v>152</v>
      </c>
      <c r="AU87" s="218" t="s">
        <v>80</v>
      </c>
      <c r="AY87" s="19" t="s">
        <v>149</v>
      </c>
      <c r="BE87" s="219">
        <f>IF(N87="základní",J87,0)</f>
        <v>0</v>
      </c>
      <c r="BF87" s="219">
        <f>IF(N87="snížená",J87,0)</f>
        <v>0</v>
      </c>
      <c r="BG87" s="219">
        <f>IF(N87="zákl. přenesená",J87,0)</f>
        <v>0</v>
      </c>
      <c r="BH87" s="219">
        <f>IF(N87="sníž. přenesená",J87,0)</f>
        <v>0</v>
      </c>
      <c r="BI87" s="219">
        <f>IF(N87="nulová",J87,0)</f>
        <v>0</v>
      </c>
      <c r="BJ87" s="19" t="s">
        <v>80</v>
      </c>
      <c r="BK87" s="219">
        <f>ROUND(I87*H87,2)</f>
        <v>0</v>
      </c>
      <c r="BL87" s="19" t="s">
        <v>156</v>
      </c>
      <c r="BM87" s="218" t="s">
        <v>150</v>
      </c>
    </row>
    <row r="88" spans="1:65" s="2" customFormat="1" ht="16.5" customHeight="1">
      <c r="A88" s="40"/>
      <c r="B88" s="41"/>
      <c r="C88" s="207" t="s">
        <v>156</v>
      </c>
      <c r="D88" s="207" t="s">
        <v>152</v>
      </c>
      <c r="E88" s="208" t="s">
        <v>1492</v>
      </c>
      <c r="F88" s="209" t="s">
        <v>1493</v>
      </c>
      <c r="G88" s="210" t="s">
        <v>184</v>
      </c>
      <c r="H88" s="211">
        <v>7</v>
      </c>
      <c r="I88" s="212"/>
      <c r="J88" s="213">
        <f>ROUND(I88*H88,2)</f>
        <v>0</v>
      </c>
      <c r="K88" s="209" t="s">
        <v>19</v>
      </c>
      <c r="L88" s="46"/>
      <c r="M88" s="214" t="s">
        <v>19</v>
      </c>
      <c r="N88" s="215" t="s">
        <v>43</v>
      </c>
      <c r="O88" s="86"/>
      <c r="P88" s="216">
        <f>O88*H88</f>
        <v>0</v>
      </c>
      <c r="Q88" s="216">
        <v>0</v>
      </c>
      <c r="R88" s="216">
        <f>Q88*H88</f>
        <v>0</v>
      </c>
      <c r="S88" s="216">
        <v>0</v>
      </c>
      <c r="T88" s="217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8" t="s">
        <v>156</v>
      </c>
      <c r="AT88" s="218" t="s">
        <v>152</v>
      </c>
      <c r="AU88" s="218" t="s">
        <v>80</v>
      </c>
      <c r="AY88" s="19" t="s">
        <v>149</v>
      </c>
      <c r="BE88" s="219">
        <f>IF(N88="základní",J88,0)</f>
        <v>0</v>
      </c>
      <c r="BF88" s="219">
        <f>IF(N88="snížená",J88,0)</f>
        <v>0</v>
      </c>
      <c r="BG88" s="219">
        <f>IF(N88="zákl. přenesená",J88,0)</f>
        <v>0</v>
      </c>
      <c r="BH88" s="219">
        <f>IF(N88="sníž. přenesená",J88,0)</f>
        <v>0</v>
      </c>
      <c r="BI88" s="219">
        <f>IF(N88="nulová",J88,0)</f>
        <v>0</v>
      </c>
      <c r="BJ88" s="19" t="s">
        <v>80</v>
      </c>
      <c r="BK88" s="219">
        <f>ROUND(I88*H88,2)</f>
        <v>0</v>
      </c>
      <c r="BL88" s="19" t="s">
        <v>156</v>
      </c>
      <c r="BM88" s="218" t="s">
        <v>210</v>
      </c>
    </row>
    <row r="89" spans="1:65" s="2" customFormat="1" ht="16.5" customHeight="1">
      <c r="A89" s="40"/>
      <c r="B89" s="41"/>
      <c r="C89" s="207" t="s">
        <v>193</v>
      </c>
      <c r="D89" s="207" t="s">
        <v>152</v>
      </c>
      <c r="E89" s="208" t="s">
        <v>1494</v>
      </c>
      <c r="F89" s="209" t="s">
        <v>1495</v>
      </c>
      <c r="G89" s="210" t="s">
        <v>184</v>
      </c>
      <c r="H89" s="211">
        <v>6</v>
      </c>
      <c r="I89" s="212"/>
      <c r="J89" s="213">
        <f>ROUND(I89*H89,2)</f>
        <v>0</v>
      </c>
      <c r="K89" s="209" t="s">
        <v>19</v>
      </c>
      <c r="L89" s="46"/>
      <c r="M89" s="214" t="s">
        <v>19</v>
      </c>
      <c r="N89" s="215" t="s">
        <v>43</v>
      </c>
      <c r="O89" s="86"/>
      <c r="P89" s="216">
        <f>O89*H89</f>
        <v>0</v>
      </c>
      <c r="Q89" s="216">
        <v>0</v>
      </c>
      <c r="R89" s="216">
        <f>Q89*H89</f>
        <v>0</v>
      </c>
      <c r="S89" s="216">
        <v>0</v>
      </c>
      <c r="T89" s="217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8" t="s">
        <v>156</v>
      </c>
      <c r="AT89" s="218" t="s">
        <v>152</v>
      </c>
      <c r="AU89" s="218" t="s">
        <v>80</v>
      </c>
      <c r="AY89" s="19" t="s">
        <v>149</v>
      </c>
      <c r="BE89" s="219">
        <f>IF(N89="základní",J89,0)</f>
        <v>0</v>
      </c>
      <c r="BF89" s="219">
        <f>IF(N89="snížená",J89,0)</f>
        <v>0</v>
      </c>
      <c r="BG89" s="219">
        <f>IF(N89="zákl. přenesená",J89,0)</f>
        <v>0</v>
      </c>
      <c r="BH89" s="219">
        <f>IF(N89="sníž. přenesená",J89,0)</f>
        <v>0</v>
      </c>
      <c r="BI89" s="219">
        <f>IF(N89="nulová",J89,0)</f>
        <v>0</v>
      </c>
      <c r="BJ89" s="19" t="s">
        <v>80</v>
      </c>
      <c r="BK89" s="219">
        <f>ROUND(I89*H89,2)</f>
        <v>0</v>
      </c>
      <c r="BL89" s="19" t="s">
        <v>156</v>
      </c>
      <c r="BM89" s="218" t="s">
        <v>225</v>
      </c>
    </row>
    <row r="90" spans="1:63" s="12" customFormat="1" ht="25.9" customHeight="1">
      <c r="A90" s="12"/>
      <c r="B90" s="191"/>
      <c r="C90" s="192"/>
      <c r="D90" s="193" t="s">
        <v>71</v>
      </c>
      <c r="E90" s="194" t="s">
        <v>909</v>
      </c>
      <c r="F90" s="194" t="s">
        <v>1368</v>
      </c>
      <c r="G90" s="192"/>
      <c r="H90" s="192"/>
      <c r="I90" s="195"/>
      <c r="J90" s="196">
        <f>BK90</f>
        <v>0</v>
      </c>
      <c r="K90" s="192"/>
      <c r="L90" s="197"/>
      <c r="M90" s="198"/>
      <c r="N90" s="199"/>
      <c r="O90" s="199"/>
      <c r="P90" s="200">
        <f>SUM(P91:P101)</f>
        <v>0</v>
      </c>
      <c r="Q90" s="199"/>
      <c r="R90" s="200">
        <f>SUM(R91:R101)</f>
        <v>0</v>
      </c>
      <c r="S90" s="199"/>
      <c r="T90" s="201">
        <f>SUM(T91:T101)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2" t="s">
        <v>80</v>
      </c>
      <c r="AT90" s="203" t="s">
        <v>71</v>
      </c>
      <c r="AU90" s="203" t="s">
        <v>72</v>
      </c>
      <c r="AY90" s="202" t="s">
        <v>149</v>
      </c>
      <c r="BK90" s="204">
        <f>SUM(BK91:BK101)</f>
        <v>0</v>
      </c>
    </row>
    <row r="91" spans="1:65" s="2" customFormat="1" ht="16.5" customHeight="1">
      <c r="A91" s="40"/>
      <c r="B91" s="41"/>
      <c r="C91" s="207" t="s">
        <v>150</v>
      </c>
      <c r="D91" s="207" t="s">
        <v>152</v>
      </c>
      <c r="E91" s="208" t="s">
        <v>1496</v>
      </c>
      <c r="F91" s="209" t="s">
        <v>1424</v>
      </c>
      <c r="G91" s="210" t="s">
        <v>1085</v>
      </c>
      <c r="H91" s="211">
        <v>1</v>
      </c>
      <c r="I91" s="212"/>
      <c r="J91" s="213">
        <f>ROUND(I91*H91,2)</f>
        <v>0</v>
      </c>
      <c r="K91" s="209" t="s">
        <v>19</v>
      </c>
      <c r="L91" s="46"/>
      <c r="M91" s="214" t="s">
        <v>19</v>
      </c>
      <c r="N91" s="215" t="s">
        <v>43</v>
      </c>
      <c r="O91" s="86"/>
      <c r="P91" s="216">
        <f>O91*H91</f>
        <v>0</v>
      </c>
      <c r="Q91" s="216">
        <v>0</v>
      </c>
      <c r="R91" s="216">
        <f>Q91*H91</f>
        <v>0</v>
      </c>
      <c r="S91" s="216">
        <v>0</v>
      </c>
      <c r="T91" s="217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8" t="s">
        <v>156</v>
      </c>
      <c r="AT91" s="218" t="s">
        <v>152</v>
      </c>
      <c r="AU91" s="218" t="s">
        <v>80</v>
      </c>
      <c r="AY91" s="19" t="s">
        <v>149</v>
      </c>
      <c r="BE91" s="219">
        <f>IF(N91="základní",J91,0)</f>
        <v>0</v>
      </c>
      <c r="BF91" s="219">
        <f>IF(N91="snížená",J91,0)</f>
        <v>0</v>
      </c>
      <c r="BG91" s="219">
        <f>IF(N91="zákl. přenesená",J91,0)</f>
        <v>0</v>
      </c>
      <c r="BH91" s="219">
        <f>IF(N91="sníž. přenesená",J91,0)</f>
        <v>0</v>
      </c>
      <c r="BI91" s="219">
        <f>IF(N91="nulová",J91,0)</f>
        <v>0</v>
      </c>
      <c r="BJ91" s="19" t="s">
        <v>80</v>
      </c>
      <c r="BK91" s="219">
        <f>ROUND(I91*H91,2)</f>
        <v>0</v>
      </c>
      <c r="BL91" s="19" t="s">
        <v>156</v>
      </c>
      <c r="BM91" s="218" t="s">
        <v>236</v>
      </c>
    </row>
    <row r="92" spans="1:65" s="2" customFormat="1" ht="16.5" customHeight="1">
      <c r="A92" s="40"/>
      <c r="B92" s="41"/>
      <c r="C92" s="207" t="s">
        <v>202</v>
      </c>
      <c r="D92" s="207" t="s">
        <v>152</v>
      </c>
      <c r="E92" s="208" t="s">
        <v>1497</v>
      </c>
      <c r="F92" s="209" t="s">
        <v>1419</v>
      </c>
      <c r="G92" s="210" t="s">
        <v>1085</v>
      </c>
      <c r="H92" s="211">
        <v>1</v>
      </c>
      <c r="I92" s="212"/>
      <c r="J92" s="213">
        <f>ROUND(I92*H92,2)</f>
        <v>0</v>
      </c>
      <c r="K92" s="209" t="s">
        <v>19</v>
      </c>
      <c r="L92" s="46"/>
      <c r="M92" s="214" t="s">
        <v>19</v>
      </c>
      <c r="N92" s="215" t="s">
        <v>43</v>
      </c>
      <c r="O92" s="86"/>
      <c r="P92" s="216">
        <f>O92*H92</f>
        <v>0</v>
      </c>
      <c r="Q92" s="216">
        <v>0</v>
      </c>
      <c r="R92" s="216">
        <f>Q92*H92</f>
        <v>0</v>
      </c>
      <c r="S92" s="216">
        <v>0</v>
      </c>
      <c r="T92" s="217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8" t="s">
        <v>156</v>
      </c>
      <c r="AT92" s="218" t="s">
        <v>152</v>
      </c>
      <c r="AU92" s="218" t="s">
        <v>80</v>
      </c>
      <c r="AY92" s="19" t="s">
        <v>149</v>
      </c>
      <c r="BE92" s="219">
        <f>IF(N92="základní",J92,0)</f>
        <v>0</v>
      </c>
      <c r="BF92" s="219">
        <f>IF(N92="snížená",J92,0)</f>
        <v>0</v>
      </c>
      <c r="BG92" s="219">
        <f>IF(N92="zákl. přenesená",J92,0)</f>
        <v>0</v>
      </c>
      <c r="BH92" s="219">
        <f>IF(N92="sníž. přenesená",J92,0)</f>
        <v>0</v>
      </c>
      <c r="BI92" s="219">
        <f>IF(N92="nulová",J92,0)</f>
        <v>0</v>
      </c>
      <c r="BJ92" s="19" t="s">
        <v>80</v>
      </c>
      <c r="BK92" s="219">
        <f>ROUND(I92*H92,2)</f>
        <v>0</v>
      </c>
      <c r="BL92" s="19" t="s">
        <v>156</v>
      </c>
      <c r="BM92" s="218" t="s">
        <v>253</v>
      </c>
    </row>
    <row r="93" spans="1:65" s="2" customFormat="1" ht="16.5" customHeight="1">
      <c r="A93" s="40"/>
      <c r="B93" s="41"/>
      <c r="C93" s="207" t="s">
        <v>210</v>
      </c>
      <c r="D93" s="207" t="s">
        <v>152</v>
      </c>
      <c r="E93" s="208" t="s">
        <v>1498</v>
      </c>
      <c r="F93" s="209" t="s">
        <v>1421</v>
      </c>
      <c r="G93" s="210" t="s">
        <v>1085</v>
      </c>
      <c r="H93" s="211">
        <v>1</v>
      </c>
      <c r="I93" s="212"/>
      <c r="J93" s="213">
        <f>ROUND(I93*H93,2)</f>
        <v>0</v>
      </c>
      <c r="K93" s="209" t="s">
        <v>19</v>
      </c>
      <c r="L93" s="46"/>
      <c r="M93" s="214" t="s">
        <v>19</v>
      </c>
      <c r="N93" s="215" t="s">
        <v>43</v>
      </c>
      <c r="O93" s="86"/>
      <c r="P93" s="216">
        <f>O93*H93</f>
        <v>0</v>
      </c>
      <c r="Q93" s="216">
        <v>0</v>
      </c>
      <c r="R93" s="216">
        <f>Q93*H93</f>
        <v>0</v>
      </c>
      <c r="S93" s="216">
        <v>0</v>
      </c>
      <c r="T93" s="217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8" t="s">
        <v>156</v>
      </c>
      <c r="AT93" s="218" t="s">
        <v>152</v>
      </c>
      <c r="AU93" s="218" t="s">
        <v>80</v>
      </c>
      <c r="AY93" s="19" t="s">
        <v>149</v>
      </c>
      <c r="BE93" s="219">
        <f>IF(N93="základní",J93,0)</f>
        <v>0</v>
      </c>
      <c r="BF93" s="219">
        <f>IF(N93="snížená",J93,0)</f>
        <v>0</v>
      </c>
      <c r="BG93" s="219">
        <f>IF(N93="zákl. přenesená",J93,0)</f>
        <v>0</v>
      </c>
      <c r="BH93" s="219">
        <f>IF(N93="sníž. přenesená",J93,0)</f>
        <v>0</v>
      </c>
      <c r="BI93" s="219">
        <f>IF(N93="nulová",J93,0)</f>
        <v>0</v>
      </c>
      <c r="BJ93" s="19" t="s">
        <v>80</v>
      </c>
      <c r="BK93" s="219">
        <f>ROUND(I93*H93,2)</f>
        <v>0</v>
      </c>
      <c r="BL93" s="19" t="s">
        <v>156</v>
      </c>
      <c r="BM93" s="218" t="s">
        <v>260</v>
      </c>
    </row>
    <row r="94" spans="1:65" s="2" customFormat="1" ht="16.5" customHeight="1">
      <c r="A94" s="40"/>
      <c r="B94" s="41"/>
      <c r="C94" s="207" t="s">
        <v>218</v>
      </c>
      <c r="D94" s="207" t="s">
        <v>152</v>
      </c>
      <c r="E94" s="208" t="s">
        <v>1499</v>
      </c>
      <c r="F94" s="209" t="s">
        <v>374</v>
      </c>
      <c r="G94" s="210" t="s">
        <v>1085</v>
      </c>
      <c r="H94" s="211">
        <v>1</v>
      </c>
      <c r="I94" s="212"/>
      <c r="J94" s="213">
        <f>ROUND(I94*H94,2)</f>
        <v>0</v>
      </c>
      <c r="K94" s="209" t="s">
        <v>19</v>
      </c>
      <c r="L94" s="46"/>
      <c r="M94" s="214" t="s">
        <v>19</v>
      </c>
      <c r="N94" s="215" t="s">
        <v>43</v>
      </c>
      <c r="O94" s="86"/>
      <c r="P94" s="216">
        <f>O94*H94</f>
        <v>0</v>
      </c>
      <c r="Q94" s="216">
        <v>0</v>
      </c>
      <c r="R94" s="216">
        <f>Q94*H94</f>
        <v>0</v>
      </c>
      <c r="S94" s="216">
        <v>0</v>
      </c>
      <c r="T94" s="217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8" t="s">
        <v>156</v>
      </c>
      <c r="AT94" s="218" t="s">
        <v>152</v>
      </c>
      <c r="AU94" s="218" t="s">
        <v>80</v>
      </c>
      <c r="AY94" s="19" t="s">
        <v>149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19" t="s">
        <v>80</v>
      </c>
      <c r="BK94" s="219">
        <f>ROUND(I94*H94,2)</f>
        <v>0</v>
      </c>
      <c r="BL94" s="19" t="s">
        <v>156</v>
      </c>
      <c r="BM94" s="218" t="s">
        <v>271</v>
      </c>
    </row>
    <row r="95" spans="1:65" s="2" customFormat="1" ht="16.5" customHeight="1">
      <c r="A95" s="40"/>
      <c r="B95" s="41"/>
      <c r="C95" s="207" t="s">
        <v>225</v>
      </c>
      <c r="D95" s="207" t="s">
        <v>152</v>
      </c>
      <c r="E95" s="208" t="s">
        <v>1500</v>
      </c>
      <c r="F95" s="209" t="s">
        <v>1501</v>
      </c>
      <c r="G95" s="210" t="s">
        <v>1085</v>
      </c>
      <c r="H95" s="211">
        <v>1</v>
      </c>
      <c r="I95" s="212"/>
      <c r="J95" s="213">
        <f>ROUND(I95*H95,2)</f>
        <v>0</v>
      </c>
      <c r="K95" s="209" t="s">
        <v>19</v>
      </c>
      <c r="L95" s="46"/>
      <c r="M95" s="214" t="s">
        <v>19</v>
      </c>
      <c r="N95" s="215" t="s">
        <v>43</v>
      </c>
      <c r="O95" s="86"/>
      <c r="P95" s="216">
        <f>O95*H95</f>
        <v>0</v>
      </c>
      <c r="Q95" s="216">
        <v>0</v>
      </c>
      <c r="R95" s="216">
        <f>Q95*H95</f>
        <v>0</v>
      </c>
      <c r="S95" s="216">
        <v>0</v>
      </c>
      <c r="T95" s="217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8" t="s">
        <v>156</v>
      </c>
      <c r="AT95" s="218" t="s">
        <v>152</v>
      </c>
      <c r="AU95" s="218" t="s">
        <v>80</v>
      </c>
      <c r="AY95" s="19" t="s">
        <v>149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9" t="s">
        <v>80</v>
      </c>
      <c r="BK95" s="219">
        <f>ROUND(I95*H95,2)</f>
        <v>0</v>
      </c>
      <c r="BL95" s="19" t="s">
        <v>156</v>
      </c>
      <c r="BM95" s="218" t="s">
        <v>281</v>
      </c>
    </row>
    <row r="96" spans="1:65" s="2" customFormat="1" ht="16.5" customHeight="1">
      <c r="A96" s="40"/>
      <c r="B96" s="41"/>
      <c r="C96" s="207" t="s">
        <v>230</v>
      </c>
      <c r="D96" s="207" t="s">
        <v>152</v>
      </c>
      <c r="E96" s="208" t="s">
        <v>1502</v>
      </c>
      <c r="F96" s="209" t="s">
        <v>1503</v>
      </c>
      <c r="G96" s="210" t="s">
        <v>1085</v>
      </c>
      <c r="H96" s="211">
        <v>1</v>
      </c>
      <c r="I96" s="212"/>
      <c r="J96" s="213">
        <f>ROUND(I96*H96,2)</f>
        <v>0</v>
      </c>
      <c r="K96" s="209" t="s">
        <v>19</v>
      </c>
      <c r="L96" s="46"/>
      <c r="M96" s="214" t="s">
        <v>19</v>
      </c>
      <c r="N96" s="215" t="s">
        <v>43</v>
      </c>
      <c r="O96" s="86"/>
      <c r="P96" s="216">
        <f>O96*H96</f>
        <v>0</v>
      </c>
      <c r="Q96" s="216">
        <v>0</v>
      </c>
      <c r="R96" s="216">
        <f>Q96*H96</f>
        <v>0</v>
      </c>
      <c r="S96" s="216">
        <v>0</v>
      </c>
      <c r="T96" s="217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8" t="s">
        <v>156</v>
      </c>
      <c r="AT96" s="218" t="s">
        <v>152</v>
      </c>
      <c r="AU96" s="218" t="s">
        <v>80</v>
      </c>
      <c r="AY96" s="19" t="s">
        <v>149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19" t="s">
        <v>80</v>
      </c>
      <c r="BK96" s="219">
        <f>ROUND(I96*H96,2)</f>
        <v>0</v>
      </c>
      <c r="BL96" s="19" t="s">
        <v>156</v>
      </c>
      <c r="BM96" s="218" t="s">
        <v>301</v>
      </c>
    </row>
    <row r="97" spans="1:65" s="2" customFormat="1" ht="16.5" customHeight="1">
      <c r="A97" s="40"/>
      <c r="B97" s="41"/>
      <c r="C97" s="207" t="s">
        <v>236</v>
      </c>
      <c r="D97" s="207" t="s">
        <v>152</v>
      </c>
      <c r="E97" s="208" t="s">
        <v>1504</v>
      </c>
      <c r="F97" s="209" t="s">
        <v>1505</v>
      </c>
      <c r="G97" s="210" t="s">
        <v>1085</v>
      </c>
      <c r="H97" s="211">
        <v>1</v>
      </c>
      <c r="I97" s="212"/>
      <c r="J97" s="213">
        <f>ROUND(I97*H97,2)</f>
        <v>0</v>
      </c>
      <c r="K97" s="209" t="s">
        <v>19</v>
      </c>
      <c r="L97" s="46"/>
      <c r="M97" s="214" t="s">
        <v>19</v>
      </c>
      <c r="N97" s="215" t="s">
        <v>43</v>
      </c>
      <c r="O97" s="86"/>
      <c r="P97" s="216">
        <f>O97*H97</f>
        <v>0</v>
      </c>
      <c r="Q97" s="216">
        <v>0</v>
      </c>
      <c r="R97" s="216">
        <f>Q97*H97</f>
        <v>0</v>
      </c>
      <c r="S97" s="216">
        <v>0</v>
      </c>
      <c r="T97" s="217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8" t="s">
        <v>156</v>
      </c>
      <c r="AT97" s="218" t="s">
        <v>152</v>
      </c>
      <c r="AU97" s="218" t="s">
        <v>80</v>
      </c>
      <c r="AY97" s="19" t="s">
        <v>149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9" t="s">
        <v>80</v>
      </c>
      <c r="BK97" s="219">
        <f>ROUND(I97*H97,2)</f>
        <v>0</v>
      </c>
      <c r="BL97" s="19" t="s">
        <v>156</v>
      </c>
      <c r="BM97" s="218" t="s">
        <v>314</v>
      </c>
    </row>
    <row r="98" spans="1:65" s="2" customFormat="1" ht="16.5" customHeight="1">
      <c r="A98" s="40"/>
      <c r="B98" s="41"/>
      <c r="C98" s="207" t="s">
        <v>248</v>
      </c>
      <c r="D98" s="207" t="s">
        <v>152</v>
      </c>
      <c r="E98" s="208" t="s">
        <v>1506</v>
      </c>
      <c r="F98" s="209" t="s">
        <v>1507</v>
      </c>
      <c r="G98" s="210" t="s">
        <v>1085</v>
      </c>
      <c r="H98" s="211">
        <v>1</v>
      </c>
      <c r="I98" s="212"/>
      <c r="J98" s="213">
        <f>ROUND(I98*H98,2)</f>
        <v>0</v>
      </c>
      <c r="K98" s="209" t="s">
        <v>19</v>
      </c>
      <c r="L98" s="46"/>
      <c r="M98" s="214" t="s">
        <v>19</v>
      </c>
      <c r="N98" s="215" t="s">
        <v>43</v>
      </c>
      <c r="O98" s="86"/>
      <c r="P98" s="216">
        <f>O98*H98</f>
        <v>0</v>
      </c>
      <c r="Q98" s="216">
        <v>0</v>
      </c>
      <c r="R98" s="216">
        <f>Q98*H98</f>
        <v>0</v>
      </c>
      <c r="S98" s="216">
        <v>0</v>
      </c>
      <c r="T98" s="217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8" t="s">
        <v>156</v>
      </c>
      <c r="AT98" s="218" t="s">
        <v>152</v>
      </c>
      <c r="AU98" s="218" t="s">
        <v>80</v>
      </c>
      <c r="AY98" s="19" t="s">
        <v>149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9" t="s">
        <v>80</v>
      </c>
      <c r="BK98" s="219">
        <f>ROUND(I98*H98,2)</f>
        <v>0</v>
      </c>
      <c r="BL98" s="19" t="s">
        <v>156</v>
      </c>
      <c r="BM98" s="218" t="s">
        <v>328</v>
      </c>
    </row>
    <row r="99" spans="1:65" s="2" customFormat="1" ht="16.5" customHeight="1">
      <c r="A99" s="40"/>
      <c r="B99" s="41"/>
      <c r="C99" s="207" t="s">
        <v>253</v>
      </c>
      <c r="D99" s="207" t="s">
        <v>152</v>
      </c>
      <c r="E99" s="208" t="s">
        <v>1508</v>
      </c>
      <c r="F99" s="209" t="s">
        <v>1509</v>
      </c>
      <c r="G99" s="210" t="s">
        <v>1085</v>
      </c>
      <c r="H99" s="211">
        <v>1</v>
      </c>
      <c r="I99" s="212"/>
      <c r="J99" s="213">
        <f>ROUND(I99*H99,2)</f>
        <v>0</v>
      </c>
      <c r="K99" s="209" t="s">
        <v>19</v>
      </c>
      <c r="L99" s="46"/>
      <c r="M99" s="214" t="s">
        <v>19</v>
      </c>
      <c r="N99" s="215" t="s">
        <v>43</v>
      </c>
      <c r="O99" s="86"/>
      <c r="P99" s="216">
        <f>O99*H99</f>
        <v>0</v>
      </c>
      <c r="Q99" s="216">
        <v>0</v>
      </c>
      <c r="R99" s="216">
        <f>Q99*H99</f>
        <v>0</v>
      </c>
      <c r="S99" s="216">
        <v>0</v>
      </c>
      <c r="T99" s="217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8" t="s">
        <v>156</v>
      </c>
      <c r="AT99" s="218" t="s">
        <v>152</v>
      </c>
      <c r="AU99" s="218" t="s">
        <v>80</v>
      </c>
      <c r="AY99" s="19" t="s">
        <v>149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19" t="s">
        <v>80</v>
      </c>
      <c r="BK99" s="219">
        <f>ROUND(I99*H99,2)</f>
        <v>0</v>
      </c>
      <c r="BL99" s="19" t="s">
        <v>156</v>
      </c>
      <c r="BM99" s="218" t="s">
        <v>339</v>
      </c>
    </row>
    <row r="100" spans="1:65" s="2" customFormat="1" ht="16.5" customHeight="1">
      <c r="A100" s="40"/>
      <c r="B100" s="41"/>
      <c r="C100" s="207" t="s">
        <v>8</v>
      </c>
      <c r="D100" s="207" t="s">
        <v>152</v>
      </c>
      <c r="E100" s="208" t="s">
        <v>1431</v>
      </c>
      <c r="F100" s="209" t="s">
        <v>1432</v>
      </c>
      <c r="G100" s="210" t="s">
        <v>1085</v>
      </c>
      <c r="H100" s="211">
        <v>1</v>
      </c>
      <c r="I100" s="212"/>
      <c r="J100" s="213">
        <f>ROUND(I100*H100,2)</f>
        <v>0</v>
      </c>
      <c r="K100" s="209" t="s">
        <v>19</v>
      </c>
      <c r="L100" s="46"/>
      <c r="M100" s="214" t="s">
        <v>19</v>
      </c>
      <c r="N100" s="215" t="s">
        <v>43</v>
      </c>
      <c r="O100" s="86"/>
      <c r="P100" s="216">
        <f>O100*H100</f>
        <v>0</v>
      </c>
      <c r="Q100" s="216">
        <v>0</v>
      </c>
      <c r="R100" s="216">
        <f>Q100*H100</f>
        <v>0</v>
      </c>
      <c r="S100" s="216">
        <v>0</v>
      </c>
      <c r="T100" s="217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8" t="s">
        <v>156</v>
      </c>
      <c r="AT100" s="218" t="s">
        <v>152</v>
      </c>
      <c r="AU100" s="218" t="s">
        <v>80</v>
      </c>
      <c r="AY100" s="19" t="s">
        <v>149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9" t="s">
        <v>80</v>
      </c>
      <c r="BK100" s="219">
        <f>ROUND(I100*H100,2)</f>
        <v>0</v>
      </c>
      <c r="BL100" s="19" t="s">
        <v>156</v>
      </c>
      <c r="BM100" s="218" t="s">
        <v>352</v>
      </c>
    </row>
    <row r="101" spans="1:65" s="2" customFormat="1" ht="16.5" customHeight="1">
      <c r="A101" s="40"/>
      <c r="B101" s="41"/>
      <c r="C101" s="207" t="s">
        <v>260</v>
      </c>
      <c r="D101" s="207" t="s">
        <v>152</v>
      </c>
      <c r="E101" s="208" t="s">
        <v>1433</v>
      </c>
      <c r="F101" s="209" t="s">
        <v>1434</v>
      </c>
      <c r="G101" s="210" t="s">
        <v>1085</v>
      </c>
      <c r="H101" s="211">
        <v>1</v>
      </c>
      <c r="I101" s="212"/>
      <c r="J101" s="213">
        <f>ROUND(I101*H101,2)</f>
        <v>0</v>
      </c>
      <c r="K101" s="209" t="s">
        <v>19</v>
      </c>
      <c r="L101" s="46"/>
      <c r="M101" s="284" t="s">
        <v>19</v>
      </c>
      <c r="N101" s="285" t="s">
        <v>43</v>
      </c>
      <c r="O101" s="282"/>
      <c r="P101" s="286">
        <f>O101*H101</f>
        <v>0</v>
      </c>
      <c r="Q101" s="286">
        <v>0</v>
      </c>
      <c r="R101" s="286">
        <f>Q101*H101</f>
        <v>0</v>
      </c>
      <c r="S101" s="286">
        <v>0</v>
      </c>
      <c r="T101" s="287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8" t="s">
        <v>156</v>
      </c>
      <c r="AT101" s="218" t="s">
        <v>152</v>
      </c>
      <c r="AU101" s="218" t="s">
        <v>80</v>
      </c>
      <c r="AY101" s="19" t="s">
        <v>149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19" t="s">
        <v>80</v>
      </c>
      <c r="BK101" s="219">
        <f>ROUND(I101*H101,2)</f>
        <v>0</v>
      </c>
      <c r="BL101" s="19" t="s">
        <v>156</v>
      </c>
      <c r="BM101" s="218" t="s">
        <v>362</v>
      </c>
    </row>
    <row r="102" spans="1:31" s="2" customFormat="1" ht="6.95" customHeight="1">
      <c r="A102" s="40"/>
      <c r="B102" s="61"/>
      <c r="C102" s="62"/>
      <c r="D102" s="62"/>
      <c r="E102" s="62"/>
      <c r="F102" s="62"/>
      <c r="G102" s="62"/>
      <c r="H102" s="62"/>
      <c r="I102" s="62"/>
      <c r="J102" s="62"/>
      <c r="K102" s="62"/>
      <c r="L102" s="46"/>
      <c r="M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</sheetData>
  <sheetProtection password="CC3D" sheet="1" objects="1" scenarios="1" formatColumns="0" formatRows="0" autoFilter="0"/>
  <autoFilter ref="C81:K101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100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82</v>
      </c>
    </row>
    <row r="4" spans="2:46" s="1" customFormat="1" ht="24.95" customHeight="1">
      <c r="B4" s="22"/>
      <c r="D4" s="133" t="s">
        <v>114</v>
      </c>
      <c r="L4" s="22"/>
      <c r="M4" s="13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5" t="s">
        <v>16</v>
      </c>
      <c r="L6" s="22"/>
    </row>
    <row r="7" spans="2:12" s="1" customFormat="1" ht="16.5" customHeight="1">
      <c r="B7" s="22"/>
      <c r="E7" s="136" t="str">
        <f>'Rekapitulace stavby'!K6</f>
        <v>Rekonstrukce kuchyně, ŠJ Brno</v>
      </c>
      <c r="F7" s="135"/>
      <c r="G7" s="135"/>
      <c r="H7" s="135"/>
      <c r="L7" s="22"/>
    </row>
    <row r="8" spans="1:31" s="2" customFormat="1" ht="12" customHeight="1">
      <c r="A8" s="40"/>
      <c r="B8" s="46"/>
      <c r="C8" s="40"/>
      <c r="D8" s="135" t="s">
        <v>115</v>
      </c>
      <c r="E8" s="40"/>
      <c r="F8" s="40"/>
      <c r="G8" s="40"/>
      <c r="H8" s="40"/>
      <c r="I8" s="40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8" t="s">
        <v>1510</v>
      </c>
      <c r="F9" s="40"/>
      <c r="G9" s="40"/>
      <c r="H9" s="40"/>
      <c r="I9" s="40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5" t="s">
        <v>18</v>
      </c>
      <c r="E11" s="40"/>
      <c r="F11" s="139" t="s">
        <v>19</v>
      </c>
      <c r="G11" s="40"/>
      <c r="H11" s="40"/>
      <c r="I11" s="135" t="s">
        <v>20</v>
      </c>
      <c r="J11" s="139" t="s">
        <v>19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5" t="s">
        <v>21</v>
      </c>
      <c r="E12" s="40"/>
      <c r="F12" s="139" t="s">
        <v>22</v>
      </c>
      <c r="G12" s="40"/>
      <c r="H12" s="40"/>
      <c r="I12" s="135" t="s">
        <v>23</v>
      </c>
      <c r="J12" s="140" t="str">
        <f>'Rekapitulace stavby'!AN8</f>
        <v>26. 2. 2023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5" t="s">
        <v>25</v>
      </c>
      <c r="E14" s="40"/>
      <c r="F14" s="40"/>
      <c r="G14" s="40"/>
      <c r="H14" s="40"/>
      <c r="I14" s="135" t="s">
        <v>26</v>
      </c>
      <c r="J14" s="139" t="s">
        <v>19</v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9" t="s">
        <v>27</v>
      </c>
      <c r="F15" s="40"/>
      <c r="G15" s="40"/>
      <c r="H15" s="40"/>
      <c r="I15" s="135" t="s">
        <v>28</v>
      </c>
      <c r="J15" s="139" t="s">
        <v>19</v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5" t="s">
        <v>29</v>
      </c>
      <c r="E17" s="40"/>
      <c r="F17" s="40"/>
      <c r="G17" s="40"/>
      <c r="H17" s="40"/>
      <c r="I17" s="135" t="s">
        <v>26</v>
      </c>
      <c r="J17" s="35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9"/>
      <c r="G18" s="139"/>
      <c r="H18" s="139"/>
      <c r="I18" s="135" t="s">
        <v>28</v>
      </c>
      <c r="J18" s="35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5" t="s">
        <v>31</v>
      </c>
      <c r="E20" s="40"/>
      <c r="F20" s="40"/>
      <c r="G20" s="40"/>
      <c r="H20" s="40"/>
      <c r="I20" s="135" t="s">
        <v>26</v>
      </c>
      <c r="J20" s="139" t="s">
        <v>19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9" t="s">
        <v>32</v>
      </c>
      <c r="F21" s="40"/>
      <c r="G21" s="40"/>
      <c r="H21" s="40"/>
      <c r="I21" s="135" t="s">
        <v>28</v>
      </c>
      <c r="J21" s="139" t="s">
        <v>19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5" t="s">
        <v>34</v>
      </c>
      <c r="E23" s="40"/>
      <c r="F23" s="40"/>
      <c r="G23" s="40"/>
      <c r="H23" s="40"/>
      <c r="I23" s="135" t="s">
        <v>26</v>
      </c>
      <c r="J23" s="139" t="str">
        <f>IF('Rekapitulace stavby'!AN19="","",'Rekapitulace stavby'!AN19)</f>
        <v/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9" t="str">
        <f>IF('Rekapitulace stavby'!E20="","",'Rekapitulace stavby'!E20)</f>
        <v xml:space="preserve"> </v>
      </c>
      <c r="F24" s="40"/>
      <c r="G24" s="40"/>
      <c r="H24" s="40"/>
      <c r="I24" s="135" t="s">
        <v>28</v>
      </c>
      <c r="J24" s="139" t="str">
        <f>IF('Rekapitulace stavby'!AN20="","",'Rekapitulace stavby'!AN20)</f>
        <v/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5" t="s">
        <v>36</v>
      </c>
      <c r="E26" s="40"/>
      <c r="F26" s="40"/>
      <c r="G26" s="40"/>
      <c r="H26" s="40"/>
      <c r="I26" s="40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47.25" customHeight="1">
      <c r="A27" s="141"/>
      <c r="B27" s="142"/>
      <c r="C27" s="141"/>
      <c r="D27" s="141"/>
      <c r="E27" s="143" t="s">
        <v>37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5"/>
      <c r="E29" s="145"/>
      <c r="F29" s="145"/>
      <c r="G29" s="145"/>
      <c r="H29" s="145"/>
      <c r="I29" s="145"/>
      <c r="J29" s="145"/>
      <c r="K29" s="145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6" t="s">
        <v>38</v>
      </c>
      <c r="E30" s="40"/>
      <c r="F30" s="40"/>
      <c r="G30" s="40"/>
      <c r="H30" s="40"/>
      <c r="I30" s="40"/>
      <c r="J30" s="147">
        <f>ROUND(J82,2)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5"/>
      <c r="E31" s="145"/>
      <c r="F31" s="145"/>
      <c r="G31" s="145"/>
      <c r="H31" s="145"/>
      <c r="I31" s="145"/>
      <c r="J31" s="145"/>
      <c r="K31" s="145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8" t="s">
        <v>40</v>
      </c>
      <c r="G32" s="40"/>
      <c r="H32" s="40"/>
      <c r="I32" s="148" t="s">
        <v>39</v>
      </c>
      <c r="J32" s="148" t="s">
        <v>41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9" t="s">
        <v>42</v>
      </c>
      <c r="E33" s="135" t="s">
        <v>43</v>
      </c>
      <c r="F33" s="150">
        <f>ROUND((SUM(BE82:BE104)),2)</f>
        <v>0</v>
      </c>
      <c r="G33" s="40"/>
      <c r="H33" s="40"/>
      <c r="I33" s="151">
        <v>0.21</v>
      </c>
      <c r="J33" s="150">
        <f>ROUND(((SUM(BE82:BE104))*I33),2)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5" t="s">
        <v>44</v>
      </c>
      <c r="F34" s="150">
        <f>ROUND((SUM(BF82:BF104)),2)</f>
        <v>0</v>
      </c>
      <c r="G34" s="40"/>
      <c r="H34" s="40"/>
      <c r="I34" s="151">
        <v>0.15</v>
      </c>
      <c r="J34" s="150">
        <f>ROUND(((SUM(BF82:BF104))*I34),2)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5" t="s">
        <v>45</v>
      </c>
      <c r="F35" s="150">
        <f>ROUND((SUM(BG82:BG104)),2)</f>
        <v>0</v>
      </c>
      <c r="G35" s="40"/>
      <c r="H35" s="40"/>
      <c r="I35" s="151">
        <v>0.21</v>
      </c>
      <c r="J35" s="150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5" t="s">
        <v>46</v>
      </c>
      <c r="F36" s="150">
        <f>ROUND((SUM(BH82:BH104)),2)</f>
        <v>0</v>
      </c>
      <c r="G36" s="40"/>
      <c r="H36" s="40"/>
      <c r="I36" s="151">
        <v>0.15</v>
      </c>
      <c r="J36" s="150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5" t="s">
        <v>47</v>
      </c>
      <c r="F37" s="150">
        <f>ROUND((SUM(BI82:BI104)),2)</f>
        <v>0</v>
      </c>
      <c r="G37" s="40"/>
      <c r="H37" s="40"/>
      <c r="I37" s="151">
        <v>0</v>
      </c>
      <c r="J37" s="150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2"/>
      <c r="D39" s="153" t="s">
        <v>48</v>
      </c>
      <c r="E39" s="154"/>
      <c r="F39" s="154"/>
      <c r="G39" s="155" t="s">
        <v>49</v>
      </c>
      <c r="H39" s="156" t="s">
        <v>50</v>
      </c>
      <c r="I39" s="154"/>
      <c r="J39" s="157">
        <f>SUM(J30:J37)</f>
        <v>0</v>
      </c>
      <c r="K39" s="158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117</v>
      </c>
      <c r="D45" s="42"/>
      <c r="E45" s="42"/>
      <c r="F45" s="42"/>
      <c r="G45" s="42"/>
      <c r="H45" s="42"/>
      <c r="I45" s="42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3" t="str">
        <f>E7</f>
        <v>Rekonstrukce kuchyně, ŠJ Brno</v>
      </c>
      <c r="F48" s="34"/>
      <c r="G48" s="34"/>
      <c r="H48" s="34"/>
      <c r="I48" s="42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115</v>
      </c>
      <c r="D49" s="42"/>
      <c r="E49" s="42"/>
      <c r="F49" s="42"/>
      <c r="G49" s="42"/>
      <c r="H49" s="42"/>
      <c r="I49" s="42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07 - Vytápění</v>
      </c>
      <c r="F50" s="42"/>
      <c r="G50" s="42"/>
      <c r="H50" s="42"/>
      <c r="I50" s="42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Úvoz 55</v>
      </c>
      <c r="G52" s="42"/>
      <c r="H52" s="42"/>
      <c r="I52" s="34" t="s">
        <v>23</v>
      </c>
      <c r="J52" s="74" t="str">
        <f>IF(J12="","",J12)</f>
        <v>26. 2. 2023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Staturní město Brno, MČ Brno - Střed</v>
      </c>
      <c r="G54" s="42"/>
      <c r="H54" s="42"/>
      <c r="I54" s="34" t="s">
        <v>31</v>
      </c>
      <c r="J54" s="38" t="str">
        <f>E21</f>
        <v xml:space="preserve">MP technik 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 xml:space="preserve"> 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4" t="s">
        <v>118</v>
      </c>
      <c r="D57" s="165"/>
      <c r="E57" s="165"/>
      <c r="F57" s="165"/>
      <c r="G57" s="165"/>
      <c r="H57" s="165"/>
      <c r="I57" s="165"/>
      <c r="J57" s="166" t="s">
        <v>119</v>
      </c>
      <c r="K57" s="165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7" t="s">
        <v>70</v>
      </c>
      <c r="D59" s="42"/>
      <c r="E59" s="42"/>
      <c r="F59" s="42"/>
      <c r="G59" s="42"/>
      <c r="H59" s="42"/>
      <c r="I59" s="42"/>
      <c r="J59" s="104">
        <f>J82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120</v>
      </c>
    </row>
    <row r="60" spans="1:31" s="9" customFormat="1" ht="24.95" customHeight="1">
      <c r="A60" s="9"/>
      <c r="B60" s="168"/>
      <c r="C60" s="169"/>
      <c r="D60" s="170" t="s">
        <v>1511</v>
      </c>
      <c r="E60" s="171"/>
      <c r="F60" s="171"/>
      <c r="G60" s="171"/>
      <c r="H60" s="171"/>
      <c r="I60" s="171"/>
      <c r="J60" s="172">
        <f>J83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8"/>
      <c r="C61" s="169"/>
      <c r="D61" s="170" t="s">
        <v>1512</v>
      </c>
      <c r="E61" s="171"/>
      <c r="F61" s="171"/>
      <c r="G61" s="171"/>
      <c r="H61" s="171"/>
      <c r="I61" s="171"/>
      <c r="J61" s="172">
        <f>J89</f>
        <v>0</v>
      </c>
      <c r="K61" s="169"/>
      <c r="L61" s="173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68"/>
      <c r="C62" s="169"/>
      <c r="D62" s="170" t="s">
        <v>1384</v>
      </c>
      <c r="E62" s="171"/>
      <c r="F62" s="171"/>
      <c r="G62" s="171"/>
      <c r="H62" s="171"/>
      <c r="I62" s="171"/>
      <c r="J62" s="172">
        <f>J91</f>
        <v>0</v>
      </c>
      <c r="K62" s="169"/>
      <c r="L62" s="173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2" customFormat="1" ht="21.8" customHeight="1">
      <c r="A63" s="40"/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13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6.95" customHeight="1">
      <c r="A64" s="40"/>
      <c r="B64" s="61"/>
      <c r="C64" s="62"/>
      <c r="D64" s="62"/>
      <c r="E64" s="62"/>
      <c r="F64" s="62"/>
      <c r="G64" s="62"/>
      <c r="H64" s="62"/>
      <c r="I64" s="62"/>
      <c r="J64" s="62"/>
      <c r="K64" s="62"/>
      <c r="L64" s="137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8" spans="1:31" s="2" customFormat="1" ht="6.95" customHeight="1">
      <c r="A68" s="40"/>
      <c r="B68" s="63"/>
      <c r="C68" s="64"/>
      <c r="D68" s="64"/>
      <c r="E68" s="64"/>
      <c r="F68" s="64"/>
      <c r="G68" s="64"/>
      <c r="H68" s="64"/>
      <c r="I68" s="64"/>
      <c r="J68" s="64"/>
      <c r="K68" s="64"/>
      <c r="L68" s="137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24.95" customHeight="1">
      <c r="A69" s="40"/>
      <c r="B69" s="41"/>
      <c r="C69" s="25" t="s">
        <v>134</v>
      </c>
      <c r="D69" s="42"/>
      <c r="E69" s="42"/>
      <c r="F69" s="42"/>
      <c r="G69" s="42"/>
      <c r="H69" s="42"/>
      <c r="I69" s="42"/>
      <c r="J69" s="42"/>
      <c r="K69" s="42"/>
      <c r="L69" s="137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3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2" customHeight="1">
      <c r="A71" s="40"/>
      <c r="B71" s="41"/>
      <c r="C71" s="34" t="s">
        <v>16</v>
      </c>
      <c r="D71" s="42"/>
      <c r="E71" s="42"/>
      <c r="F71" s="42"/>
      <c r="G71" s="42"/>
      <c r="H71" s="42"/>
      <c r="I71" s="42"/>
      <c r="J71" s="42"/>
      <c r="K71" s="42"/>
      <c r="L71" s="13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6.5" customHeight="1">
      <c r="A72" s="40"/>
      <c r="B72" s="41"/>
      <c r="C72" s="42"/>
      <c r="D72" s="42"/>
      <c r="E72" s="163" t="str">
        <f>E7</f>
        <v>Rekonstrukce kuchyně, ŠJ Brno</v>
      </c>
      <c r="F72" s="34"/>
      <c r="G72" s="34"/>
      <c r="H72" s="34"/>
      <c r="I72" s="42"/>
      <c r="J72" s="42"/>
      <c r="K72" s="42"/>
      <c r="L72" s="13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115</v>
      </c>
      <c r="D73" s="42"/>
      <c r="E73" s="42"/>
      <c r="F73" s="42"/>
      <c r="G73" s="42"/>
      <c r="H73" s="42"/>
      <c r="I73" s="42"/>
      <c r="J73" s="42"/>
      <c r="K73" s="42"/>
      <c r="L73" s="13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2"/>
      <c r="D74" s="42"/>
      <c r="E74" s="71" t="str">
        <f>E9</f>
        <v>07 - Vytápění</v>
      </c>
      <c r="F74" s="42"/>
      <c r="G74" s="42"/>
      <c r="H74" s="42"/>
      <c r="I74" s="42"/>
      <c r="J74" s="42"/>
      <c r="K74" s="42"/>
      <c r="L74" s="13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21</v>
      </c>
      <c r="D76" s="42"/>
      <c r="E76" s="42"/>
      <c r="F76" s="29" t="str">
        <f>F12</f>
        <v>Úvoz 55</v>
      </c>
      <c r="G76" s="42"/>
      <c r="H76" s="42"/>
      <c r="I76" s="34" t="s">
        <v>23</v>
      </c>
      <c r="J76" s="74" t="str">
        <f>IF(J12="","",J12)</f>
        <v>26. 2. 2023</v>
      </c>
      <c r="K76" s="42"/>
      <c r="L76" s="13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5.15" customHeight="1">
      <c r="A78" s="40"/>
      <c r="B78" s="41"/>
      <c r="C78" s="34" t="s">
        <v>25</v>
      </c>
      <c r="D78" s="42"/>
      <c r="E78" s="42"/>
      <c r="F78" s="29" t="str">
        <f>E15</f>
        <v>Staturní město Brno, MČ Brno - Střed</v>
      </c>
      <c r="G78" s="42"/>
      <c r="H78" s="42"/>
      <c r="I78" s="34" t="s">
        <v>31</v>
      </c>
      <c r="J78" s="38" t="str">
        <f>E21</f>
        <v xml:space="preserve">MP technik </v>
      </c>
      <c r="K78" s="42"/>
      <c r="L78" s="13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5.15" customHeight="1">
      <c r="A79" s="40"/>
      <c r="B79" s="41"/>
      <c r="C79" s="34" t="s">
        <v>29</v>
      </c>
      <c r="D79" s="42"/>
      <c r="E79" s="42"/>
      <c r="F79" s="29" t="str">
        <f>IF(E18="","",E18)</f>
        <v>Vyplň údaj</v>
      </c>
      <c r="G79" s="42"/>
      <c r="H79" s="42"/>
      <c r="I79" s="34" t="s">
        <v>34</v>
      </c>
      <c r="J79" s="38" t="str">
        <f>E24</f>
        <v xml:space="preserve"> </v>
      </c>
      <c r="K79" s="42"/>
      <c r="L79" s="13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0.3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11" customFormat="1" ht="29.25" customHeight="1">
      <c r="A81" s="180"/>
      <c r="B81" s="181"/>
      <c r="C81" s="182" t="s">
        <v>135</v>
      </c>
      <c r="D81" s="183" t="s">
        <v>57</v>
      </c>
      <c r="E81" s="183" t="s">
        <v>53</v>
      </c>
      <c r="F81" s="183" t="s">
        <v>54</v>
      </c>
      <c r="G81" s="183" t="s">
        <v>136</v>
      </c>
      <c r="H81" s="183" t="s">
        <v>137</v>
      </c>
      <c r="I81" s="183" t="s">
        <v>138</v>
      </c>
      <c r="J81" s="183" t="s">
        <v>119</v>
      </c>
      <c r="K81" s="184" t="s">
        <v>139</v>
      </c>
      <c r="L81" s="185"/>
      <c r="M81" s="94" t="s">
        <v>19</v>
      </c>
      <c r="N81" s="95" t="s">
        <v>42</v>
      </c>
      <c r="O81" s="95" t="s">
        <v>140</v>
      </c>
      <c r="P81" s="95" t="s">
        <v>141</v>
      </c>
      <c r="Q81" s="95" t="s">
        <v>142</v>
      </c>
      <c r="R81" s="95" t="s">
        <v>143</v>
      </c>
      <c r="S81" s="95" t="s">
        <v>144</v>
      </c>
      <c r="T81" s="96" t="s">
        <v>145</v>
      </c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</row>
    <row r="82" spans="1:63" s="2" customFormat="1" ht="22.8" customHeight="1">
      <c r="A82" s="40"/>
      <c r="B82" s="41"/>
      <c r="C82" s="101" t="s">
        <v>146</v>
      </c>
      <c r="D82" s="42"/>
      <c r="E82" s="42"/>
      <c r="F82" s="42"/>
      <c r="G82" s="42"/>
      <c r="H82" s="42"/>
      <c r="I82" s="42"/>
      <c r="J82" s="186">
        <f>BK82</f>
        <v>0</v>
      </c>
      <c r="K82" s="42"/>
      <c r="L82" s="46"/>
      <c r="M82" s="97"/>
      <c r="N82" s="187"/>
      <c r="O82" s="98"/>
      <c r="P82" s="188">
        <f>P83+P89+P91</f>
        <v>0</v>
      </c>
      <c r="Q82" s="98"/>
      <c r="R82" s="188">
        <f>R83+R89+R91</f>
        <v>0</v>
      </c>
      <c r="S82" s="98"/>
      <c r="T82" s="189">
        <f>T83+T89+T91</f>
        <v>0</v>
      </c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T82" s="19" t="s">
        <v>71</v>
      </c>
      <c r="AU82" s="19" t="s">
        <v>120</v>
      </c>
      <c r="BK82" s="190">
        <f>BK83+BK89+BK91</f>
        <v>0</v>
      </c>
    </row>
    <row r="83" spans="1:63" s="12" customFormat="1" ht="25.9" customHeight="1">
      <c r="A83" s="12"/>
      <c r="B83" s="191"/>
      <c r="C83" s="192"/>
      <c r="D83" s="193" t="s">
        <v>71</v>
      </c>
      <c r="E83" s="194" t="s">
        <v>861</v>
      </c>
      <c r="F83" s="194" t="s">
        <v>1513</v>
      </c>
      <c r="G83" s="192"/>
      <c r="H83" s="192"/>
      <c r="I83" s="195"/>
      <c r="J83" s="196">
        <f>BK83</f>
        <v>0</v>
      </c>
      <c r="K83" s="192"/>
      <c r="L83" s="197"/>
      <c r="M83" s="198"/>
      <c r="N83" s="199"/>
      <c r="O83" s="199"/>
      <c r="P83" s="200">
        <f>SUM(P84:P88)</f>
        <v>0</v>
      </c>
      <c r="Q83" s="199"/>
      <c r="R83" s="200">
        <f>SUM(R84:R88)</f>
        <v>0</v>
      </c>
      <c r="S83" s="199"/>
      <c r="T83" s="201">
        <f>SUM(T84:T88)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2" t="s">
        <v>80</v>
      </c>
      <c r="AT83" s="203" t="s">
        <v>71</v>
      </c>
      <c r="AU83" s="203" t="s">
        <v>72</v>
      </c>
      <c r="AY83" s="202" t="s">
        <v>149</v>
      </c>
      <c r="BK83" s="204">
        <f>SUM(BK84:BK88)</f>
        <v>0</v>
      </c>
    </row>
    <row r="84" spans="1:65" s="2" customFormat="1" ht="16.5" customHeight="1">
      <c r="A84" s="40"/>
      <c r="B84" s="41"/>
      <c r="C84" s="207" t="s">
        <v>80</v>
      </c>
      <c r="D84" s="207" t="s">
        <v>152</v>
      </c>
      <c r="E84" s="208" t="s">
        <v>1514</v>
      </c>
      <c r="F84" s="209" t="s">
        <v>1515</v>
      </c>
      <c r="G84" s="210" t="s">
        <v>1056</v>
      </c>
      <c r="H84" s="211">
        <v>7</v>
      </c>
      <c r="I84" s="212"/>
      <c r="J84" s="213">
        <f>ROUND(I84*H84,2)</f>
        <v>0</v>
      </c>
      <c r="K84" s="209" t="s">
        <v>19</v>
      </c>
      <c r="L84" s="46"/>
      <c r="M84" s="214" t="s">
        <v>19</v>
      </c>
      <c r="N84" s="215" t="s">
        <v>43</v>
      </c>
      <c r="O84" s="86"/>
      <c r="P84" s="216">
        <f>O84*H84</f>
        <v>0</v>
      </c>
      <c r="Q84" s="216">
        <v>0</v>
      </c>
      <c r="R84" s="216">
        <f>Q84*H84</f>
        <v>0</v>
      </c>
      <c r="S84" s="216">
        <v>0</v>
      </c>
      <c r="T84" s="217">
        <f>S84*H84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R84" s="218" t="s">
        <v>156</v>
      </c>
      <c r="AT84" s="218" t="s">
        <v>152</v>
      </c>
      <c r="AU84" s="218" t="s">
        <v>80</v>
      </c>
      <c r="AY84" s="19" t="s">
        <v>149</v>
      </c>
      <c r="BE84" s="219">
        <f>IF(N84="základní",J84,0)</f>
        <v>0</v>
      </c>
      <c r="BF84" s="219">
        <f>IF(N84="snížená",J84,0)</f>
        <v>0</v>
      </c>
      <c r="BG84" s="219">
        <f>IF(N84="zákl. přenesená",J84,0)</f>
        <v>0</v>
      </c>
      <c r="BH84" s="219">
        <f>IF(N84="sníž. přenesená",J84,0)</f>
        <v>0</v>
      </c>
      <c r="BI84" s="219">
        <f>IF(N84="nulová",J84,0)</f>
        <v>0</v>
      </c>
      <c r="BJ84" s="19" t="s">
        <v>80</v>
      </c>
      <c r="BK84" s="219">
        <f>ROUND(I84*H84,2)</f>
        <v>0</v>
      </c>
      <c r="BL84" s="19" t="s">
        <v>156</v>
      </c>
      <c r="BM84" s="218" t="s">
        <v>82</v>
      </c>
    </row>
    <row r="85" spans="1:65" s="2" customFormat="1" ht="16.5" customHeight="1">
      <c r="A85" s="40"/>
      <c r="B85" s="41"/>
      <c r="C85" s="207" t="s">
        <v>82</v>
      </c>
      <c r="D85" s="207" t="s">
        <v>152</v>
      </c>
      <c r="E85" s="208" t="s">
        <v>1516</v>
      </c>
      <c r="F85" s="209" t="s">
        <v>1517</v>
      </c>
      <c r="G85" s="210" t="s">
        <v>1056</v>
      </c>
      <c r="H85" s="211">
        <v>1</v>
      </c>
      <c r="I85" s="212"/>
      <c r="J85" s="213">
        <f>ROUND(I85*H85,2)</f>
        <v>0</v>
      </c>
      <c r="K85" s="209" t="s">
        <v>19</v>
      </c>
      <c r="L85" s="46"/>
      <c r="M85" s="214" t="s">
        <v>19</v>
      </c>
      <c r="N85" s="215" t="s">
        <v>43</v>
      </c>
      <c r="O85" s="86"/>
      <c r="P85" s="216">
        <f>O85*H85</f>
        <v>0</v>
      </c>
      <c r="Q85" s="216">
        <v>0</v>
      </c>
      <c r="R85" s="216">
        <f>Q85*H85</f>
        <v>0</v>
      </c>
      <c r="S85" s="216">
        <v>0</v>
      </c>
      <c r="T85" s="217">
        <f>S85*H85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R85" s="218" t="s">
        <v>156</v>
      </c>
      <c r="AT85" s="218" t="s">
        <v>152</v>
      </c>
      <c r="AU85" s="218" t="s">
        <v>80</v>
      </c>
      <c r="AY85" s="19" t="s">
        <v>149</v>
      </c>
      <c r="BE85" s="219">
        <f>IF(N85="základní",J85,0)</f>
        <v>0</v>
      </c>
      <c r="BF85" s="219">
        <f>IF(N85="snížená",J85,0)</f>
        <v>0</v>
      </c>
      <c r="BG85" s="219">
        <f>IF(N85="zákl. přenesená",J85,0)</f>
        <v>0</v>
      </c>
      <c r="BH85" s="219">
        <f>IF(N85="sníž. přenesená",J85,0)</f>
        <v>0</v>
      </c>
      <c r="BI85" s="219">
        <f>IF(N85="nulová",J85,0)</f>
        <v>0</v>
      </c>
      <c r="BJ85" s="19" t="s">
        <v>80</v>
      </c>
      <c r="BK85" s="219">
        <f>ROUND(I85*H85,2)</f>
        <v>0</v>
      </c>
      <c r="BL85" s="19" t="s">
        <v>156</v>
      </c>
      <c r="BM85" s="218" t="s">
        <v>156</v>
      </c>
    </row>
    <row r="86" spans="1:65" s="2" customFormat="1" ht="16.5" customHeight="1">
      <c r="A86" s="40"/>
      <c r="B86" s="41"/>
      <c r="C86" s="207" t="s">
        <v>111</v>
      </c>
      <c r="D86" s="207" t="s">
        <v>152</v>
      </c>
      <c r="E86" s="208" t="s">
        <v>1518</v>
      </c>
      <c r="F86" s="209" t="s">
        <v>1519</v>
      </c>
      <c r="G86" s="210" t="s">
        <v>1085</v>
      </c>
      <c r="H86" s="211">
        <v>8</v>
      </c>
      <c r="I86" s="212"/>
      <c r="J86" s="213">
        <f>ROUND(I86*H86,2)</f>
        <v>0</v>
      </c>
      <c r="K86" s="209" t="s">
        <v>19</v>
      </c>
      <c r="L86" s="46"/>
      <c r="M86" s="214" t="s">
        <v>19</v>
      </c>
      <c r="N86" s="215" t="s">
        <v>43</v>
      </c>
      <c r="O86" s="86"/>
      <c r="P86" s="216">
        <f>O86*H86</f>
        <v>0</v>
      </c>
      <c r="Q86" s="216">
        <v>0</v>
      </c>
      <c r="R86" s="216">
        <f>Q86*H86</f>
        <v>0</v>
      </c>
      <c r="S86" s="216">
        <v>0</v>
      </c>
      <c r="T86" s="217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18" t="s">
        <v>156</v>
      </c>
      <c r="AT86" s="218" t="s">
        <v>152</v>
      </c>
      <c r="AU86" s="218" t="s">
        <v>80</v>
      </c>
      <c r="AY86" s="19" t="s">
        <v>149</v>
      </c>
      <c r="BE86" s="219">
        <f>IF(N86="základní",J86,0)</f>
        <v>0</v>
      </c>
      <c r="BF86" s="219">
        <f>IF(N86="snížená",J86,0)</f>
        <v>0</v>
      </c>
      <c r="BG86" s="219">
        <f>IF(N86="zákl. přenesená",J86,0)</f>
        <v>0</v>
      </c>
      <c r="BH86" s="219">
        <f>IF(N86="sníž. přenesená",J86,0)</f>
        <v>0</v>
      </c>
      <c r="BI86" s="219">
        <f>IF(N86="nulová",J86,0)</f>
        <v>0</v>
      </c>
      <c r="BJ86" s="19" t="s">
        <v>80</v>
      </c>
      <c r="BK86" s="219">
        <f>ROUND(I86*H86,2)</f>
        <v>0</v>
      </c>
      <c r="BL86" s="19" t="s">
        <v>156</v>
      </c>
      <c r="BM86" s="218" t="s">
        <v>150</v>
      </c>
    </row>
    <row r="87" spans="1:65" s="2" customFormat="1" ht="16.5" customHeight="1">
      <c r="A87" s="40"/>
      <c r="B87" s="41"/>
      <c r="C87" s="207" t="s">
        <v>156</v>
      </c>
      <c r="D87" s="207" t="s">
        <v>152</v>
      </c>
      <c r="E87" s="208" t="s">
        <v>1520</v>
      </c>
      <c r="F87" s="209" t="s">
        <v>1521</v>
      </c>
      <c r="G87" s="210" t="s">
        <v>1085</v>
      </c>
      <c r="H87" s="211">
        <v>11</v>
      </c>
      <c r="I87" s="212"/>
      <c r="J87" s="213">
        <f>ROUND(I87*H87,2)</f>
        <v>0</v>
      </c>
      <c r="K87" s="209" t="s">
        <v>19</v>
      </c>
      <c r="L87" s="46"/>
      <c r="M87" s="214" t="s">
        <v>19</v>
      </c>
      <c r="N87" s="215" t="s">
        <v>43</v>
      </c>
      <c r="O87" s="86"/>
      <c r="P87" s="216">
        <f>O87*H87</f>
        <v>0</v>
      </c>
      <c r="Q87" s="216">
        <v>0</v>
      </c>
      <c r="R87" s="216">
        <f>Q87*H87</f>
        <v>0</v>
      </c>
      <c r="S87" s="216">
        <v>0</v>
      </c>
      <c r="T87" s="217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18" t="s">
        <v>156</v>
      </c>
      <c r="AT87" s="218" t="s">
        <v>152</v>
      </c>
      <c r="AU87" s="218" t="s">
        <v>80</v>
      </c>
      <c r="AY87" s="19" t="s">
        <v>149</v>
      </c>
      <c r="BE87" s="219">
        <f>IF(N87="základní",J87,0)</f>
        <v>0</v>
      </c>
      <c r="BF87" s="219">
        <f>IF(N87="snížená",J87,0)</f>
        <v>0</v>
      </c>
      <c r="BG87" s="219">
        <f>IF(N87="zákl. přenesená",J87,0)</f>
        <v>0</v>
      </c>
      <c r="BH87" s="219">
        <f>IF(N87="sníž. přenesená",J87,0)</f>
        <v>0</v>
      </c>
      <c r="BI87" s="219">
        <f>IF(N87="nulová",J87,0)</f>
        <v>0</v>
      </c>
      <c r="BJ87" s="19" t="s">
        <v>80</v>
      </c>
      <c r="BK87" s="219">
        <f>ROUND(I87*H87,2)</f>
        <v>0</v>
      </c>
      <c r="BL87" s="19" t="s">
        <v>156</v>
      </c>
      <c r="BM87" s="218" t="s">
        <v>210</v>
      </c>
    </row>
    <row r="88" spans="1:65" s="2" customFormat="1" ht="16.5" customHeight="1">
      <c r="A88" s="40"/>
      <c r="B88" s="41"/>
      <c r="C88" s="207" t="s">
        <v>193</v>
      </c>
      <c r="D88" s="207" t="s">
        <v>152</v>
      </c>
      <c r="E88" s="208" t="s">
        <v>1522</v>
      </c>
      <c r="F88" s="209" t="s">
        <v>1523</v>
      </c>
      <c r="G88" s="210" t="s">
        <v>1085</v>
      </c>
      <c r="H88" s="211">
        <v>3</v>
      </c>
      <c r="I88" s="212"/>
      <c r="J88" s="213">
        <f>ROUND(I88*H88,2)</f>
        <v>0</v>
      </c>
      <c r="K88" s="209" t="s">
        <v>19</v>
      </c>
      <c r="L88" s="46"/>
      <c r="M88" s="214" t="s">
        <v>19</v>
      </c>
      <c r="N88" s="215" t="s">
        <v>43</v>
      </c>
      <c r="O88" s="86"/>
      <c r="P88" s="216">
        <f>O88*H88</f>
        <v>0</v>
      </c>
      <c r="Q88" s="216">
        <v>0</v>
      </c>
      <c r="R88" s="216">
        <f>Q88*H88</f>
        <v>0</v>
      </c>
      <c r="S88" s="216">
        <v>0</v>
      </c>
      <c r="T88" s="217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8" t="s">
        <v>156</v>
      </c>
      <c r="AT88" s="218" t="s">
        <v>152</v>
      </c>
      <c r="AU88" s="218" t="s">
        <v>80</v>
      </c>
      <c r="AY88" s="19" t="s">
        <v>149</v>
      </c>
      <c r="BE88" s="219">
        <f>IF(N88="základní",J88,0)</f>
        <v>0</v>
      </c>
      <c r="BF88" s="219">
        <f>IF(N88="snížená",J88,0)</f>
        <v>0</v>
      </c>
      <c r="BG88" s="219">
        <f>IF(N88="zákl. přenesená",J88,0)</f>
        <v>0</v>
      </c>
      <c r="BH88" s="219">
        <f>IF(N88="sníž. přenesená",J88,0)</f>
        <v>0</v>
      </c>
      <c r="BI88" s="219">
        <f>IF(N88="nulová",J88,0)</f>
        <v>0</v>
      </c>
      <c r="BJ88" s="19" t="s">
        <v>80</v>
      </c>
      <c r="BK88" s="219">
        <f>ROUND(I88*H88,2)</f>
        <v>0</v>
      </c>
      <c r="BL88" s="19" t="s">
        <v>156</v>
      </c>
      <c r="BM88" s="218" t="s">
        <v>225</v>
      </c>
    </row>
    <row r="89" spans="1:63" s="12" customFormat="1" ht="25.9" customHeight="1">
      <c r="A89" s="12"/>
      <c r="B89" s="191"/>
      <c r="C89" s="192"/>
      <c r="D89" s="193" t="s">
        <v>71</v>
      </c>
      <c r="E89" s="194" t="s">
        <v>882</v>
      </c>
      <c r="F89" s="194" t="s">
        <v>1524</v>
      </c>
      <c r="G89" s="192"/>
      <c r="H89" s="192"/>
      <c r="I89" s="195"/>
      <c r="J89" s="196">
        <f>BK89</f>
        <v>0</v>
      </c>
      <c r="K89" s="192"/>
      <c r="L89" s="197"/>
      <c r="M89" s="198"/>
      <c r="N89" s="199"/>
      <c r="O89" s="199"/>
      <c r="P89" s="200">
        <f>P90</f>
        <v>0</v>
      </c>
      <c r="Q89" s="199"/>
      <c r="R89" s="200">
        <f>R90</f>
        <v>0</v>
      </c>
      <c r="S89" s="199"/>
      <c r="T89" s="201">
        <f>T90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2" t="s">
        <v>80</v>
      </c>
      <c r="AT89" s="203" t="s">
        <v>71</v>
      </c>
      <c r="AU89" s="203" t="s">
        <v>72</v>
      </c>
      <c r="AY89" s="202" t="s">
        <v>149</v>
      </c>
      <c r="BK89" s="204">
        <f>BK90</f>
        <v>0</v>
      </c>
    </row>
    <row r="90" spans="1:65" s="2" customFormat="1" ht="24.15" customHeight="1">
      <c r="A90" s="40"/>
      <c r="B90" s="41"/>
      <c r="C90" s="207" t="s">
        <v>150</v>
      </c>
      <c r="D90" s="207" t="s">
        <v>152</v>
      </c>
      <c r="E90" s="208" t="s">
        <v>1525</v>
      </c>
      <c r="F90" s="209" t="s">
        <v>1526</v>
      </c>
      <c r="G90" s="210" t="s">
        <v>184</v>
      </c>
      <c r="H90" s="211">
        <v>33</v>
      </c>
      <c r="I90" s="212"/>
      <c r="J90" s="213">
        <f>ROUND(I90*H90,2)</f>
        <v>0</v>
      </c>
      <c r="K90" s="209" t="s">
        <v>19</v>
      </c>
      <c r="L90" s="46"/>
      <c r="M90" s="214" t="s">
        <v>19</v>
      </c>
      <c r="N90" s="215" t="s">
        <v>43</v>
      </c>
      <c r="O90" s="86"/>
      <c r="P90" s="216">
        <f>O90*H90</f>
        <v>0</v>
      </c>
      <c r="Q90" s="216">
        <v>0</v>
      </c>
      <c r="R90" s="216">
        <f>Q90*H90</f>
        <v>0</v>
      </c>
      <c r="S90" s="216">
        <v>0</v>
      </c>
      <c r="T90" s="217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8" t="s">
        <v>156</v>
      </c>
      <c r="AT90" s="218" t="s">
        <v>152</v>
      </c>
      <c r="AU90" s="218" t="s">
        <v>80</v>
      </c>
      <c r="AY90" s="19" t="s">
        <v>149</v>
      </c>
      <c r="BE90" s="219">
        <f>IF(N90="základní",J90,0)</f>
        <v>0</v>
      </c>
      <c r="BF90" s="219">
        <f>IF(N90="snížená",J90,0)</f>
        <v>0</v>
      </c>
      <c r="BG90" s="219">
        <f>IF(N90="zákl. přenesená",J90,0)</f>
        <v>0</v>
      </c>
      <c r="BH90" s="219">
        <f>IF(N90="sníž. přenesená",J90,0)</f>
        <v>0</v>
      </c>
      <c r="BI90" s="219">
        <f>IF(N90="nulová",J90,0)</f>
        <v>0</v>
      </c>
      <c r="BJ90" s="19" t="s">
        <v>80</v>
      </c>
      <c r="BK90" s="219">
        <f>ROUND(I90*H90,2)</f>
        <v>0</v>
      </c>
      <c r="BL90" s="19" t="s">
        <v>156</v>
      </c>
      <c r="BM90" s="218" t="s">
        <v>236</v>
      </c>
    </row>
    <row r="91" spans="1:63" s="12" customFormat="1" ht="25.9" customHeight="1">
      <c r="A91" s="12"/>
      <c r="B91" s="191"/>
      <c r="C91" s="192"/>
      <c r="D91" s="193" t="s">
        <v>71</v>
      </c>
      <c r="E91" s="194" t="s">
        <v>909</v>
      </c>
      <c r="F91" s="194" t="s">
        <v>1368</v>
      </c>
      <c r="G91" s="192"/>
      <c r="H91" s="192"/>
      <c r="I91" s="195"/>
      <c r="J91" s="196">
        <f>BK91</f>
        <v>0</v>
      </c>
      <c r="K91" s="192"/>
      <c r="L91" s="197"/>
      <c r="M91" s="198"/>
      <c r="N91" s="199"/>
      <c r="O91" s="199"/>
      <c r="P91" s="200">
        <f>SUM(P92:P104)</f>
        <v>0</v>
      </c>
      <c r="Q91" s="199"/>
      <c r="R91" s="200">
        <f>SUM(R92:R104)</f>
        <v>0</v>
      </c>
      <c r="S91" s="199"/>
      <c r="T91" s="201">
        <f>SUM(T92:T104)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2" t="s">
        <v>80</v>
      </c>
      <c r="AT91" s="203" t="s">
        <v>71</v>
      </c>
      <c r="AU91" s="203" t="s">
        <v>72</v>
      </c>
      <c r="AY91" s="202" t="s">
        <v>149</v>
      </c>
      <c r="BK91" s="204">
        <f>SUM(BK92:BK104)</f>
        <v>0</v>
      </c>
    </row>
    <row r="92" spans="1:65" s="2" customFormat="1" ht="16.5" customHeight="1">
      <c r="A92" s="40"/>
      <c r="B92" s="41"/>
      <c r="C92" s="207" t="s">
        <v>202</v>
      </c>
      <c r="D92" s="207" t="s">
        <v>152</v>
      </c>
      <c r="E92" s="208" t="s">
        <v>1527</v>
      </c>
      <c r="F92" s="209" t="s">
        <v>1528</v>
      </c>
      <c r="G92" s="210" t="s">
        <v>1085</v>
      </c>
      <c r="H92" s="211">
        <v>8</v>
      </c>
      <c r="I92" s="212"/>
      <c r="J92" s="213">
        <f>ROUND(I92*H92,2)</f>
        <v>0</v>
      </c>
      <c r="K92" s="209" t="s">
        <v>19</v>
      </c>
      <c r="L92" s="46"/>
      <c r="M92" s="214" t="s">
        <v>19</v>
      </c>
      <c r="N92" s="215" t="s">
        <v>43</v>
      </c>
      <c r="O92" s="86"/>
      <c r="P92" s="216">
        <f>O92*H92</f>
        <v>0</v>
      </c>
      <c r="Q92" s="216">
        <v>0</v>
      </c>
      <c r="R92" s="216">
        <f>Q92*H92</f>
        <v>0</v>
      </c>
      <c r="S92" s="216">
        <v>0</v>
      </c>
      <c r="T92" s="217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8" t="s">
        <v>156</v>
      </c>
      <c r="AT92" s="218" t="s">
        <v>152</v>
      </c>
      <c r="AU92" s="218" t="s">
        <v>80</v>
      </c>
      <c r="AY92" s="19" t="s">
        <v>149</v>
      </c>
      <c r="BE92" s="219">
        <f>IF(N92="základní",J92,0)</f>
        <v>0</v>
      </c>
      <c r="BF92" s="219">
        <f>IF(N92="snížená",J92,0)</f>
        <v>0</v>
      </c>
      <c r="BG92" s="219">
        <f>IF(N92="zákl. přenesená",J92,0)</f>
        <v>0</v>
      </c>
      <c r="BH92" s="219">
        <f>IF(N92="sníž. přenesená",J92,0)</f>
        <v>0</v>
      </c>
      <c r="BI92" s="219">
        <f>IF(N92="nulová",J92,0)</f>
        <v>0</v>
      </c>
      <c r="BJ92" s="19" t="s">
        <v>80</v>
      </c>
      <c r="BK92" s="219">
        <f>ROUND(I92*H92,2)</f>
        <v>0</v>
      </c>
      <c r="BL92" s="19" t="s">
        <v>156</v>
      </c>
      <c r="BM92" s="218" t="s">
        <v>253</v>
      </c>
    </row>
    <row r="93" spans="1:65" s="2" customFormat="1" ht="16.5" customHeight="1">
      <c r="A93" s="40"/>
      <c r="B93" s="41"/>
      <c r="C93" s="207" t="s">
        <v>210</v>
      </c>
      <c r="D93" s="207" t="s">
        <v>152</v>
      </c>
      <c r="E93" s="208" t="s">
        <v>1529</v>
      </c>
      <c r="F93" s="209" t="s">
        <v>1530</v>
      </c>
      <c r="G93" s="210" t="s">
        <v>1085</v>
      </c>
      <c r="H93" s="211">
        <v>1</v>
      </c>
      <c r="I93" s="212"/>
      <c r="J93" s="213">
        <f>ROUND(I93*H93,2)</f>
        <v>0</v>
      </c>
      <c r="K93" s="209" t="s">
        <v>19</v>
      </c>
      <c r="L93" s="46"/>
      <c r="M93" s="214" t="s">
        <v>19</v>
      </c>
      <c r="N93" s="215" t="s">
        <v>43</v>
      </c>
      <c r="O93" s="86"/>
      <c r="P93" s="216">
        <f>O93*H93</f>
        <v>0</v>
      </c>
      <c r="Q93" s="216">
        <v>0</v>
      </c>
      <c r="R93" s="216">
        <f>Q93*H93</f>
        <v>0</v>
      </c>
      <c r="S93" s="216">
        <v>0</v>
      </c>
      <c r="T93" s="217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8" t="s">
        <v>156</v>
      </c>
      <c r="AT93" s="218" t="s">
        <v>152</v>
      </c>
      <c r="AU93" s="218" t="s">
        <v>80</v>
      </c>
      <c r="AY93" s="19" t="s">
        <v>149</v>
      </c>
      <c r="BE93" s="219">
        <f>IF(N93="základní",J93,0)</f>
        <v>0</v>
      </c>
      <c r="BF93" s="219">
        <f>IF(N93="snížená",J93,0)</f>
        <v>0</v>
      </c>
      <c r="BG93" s="219">
        <f>IF(N93="zákl. přenesená",J93,0)</f>
        <v>0</v>
      </c>
      <c r="BH93" s="219">
        <f>IF(N93="sníž. přenesená",J93,0)</f>
        <v>0</v>
      </c>
      <c r="BI93" s="219">
        <f>IF(N93="nulová",J93,0)</f>
        <v>0</v>
      </c>
      <c r="BJ93" s="19" t="s">
        <v>80</v>
      </c>
      <c r="BK93" s="219">
        <f>ROUND(I93*H93,2)</f>
        <v>0</v>
      </c>
      <c r="BL93" s="19" t="s">
        <v>156</v>
      </c>
      <c r="BM93" s="218" t="s">
        <v>260</v>
      </c>
    </row>
    <row r="94" spans="1:65" s="2" customFormat="1" ht="16.5" customHeight="1">
      <c r="A94" s="40"/>
      <c r="B94" s="41"/>
      <c r="C94" s="207" t="s">
        <v>218</v>
      </c>
      <c r="D94" s="207" t="s">
        <v>152</v>
      </c>
      <c r="E94" s="208" t="s">
        <v>1531</v>
      </c>
      <c r="F94" s="209" t="s">
        <v>1532</v>
      </c>
      <c r="G94" s="210" t="s">
        <v>1085</v>
      </c>
      <c r="H94" s="211">
        <v>1</v>
      </c>
      <c r="I94" s="212"/>
      <c r="J94" s="213">
        <f>ROUND(I94*H94,2)</f>
        <v>0</v>
      </c>
      <c r="K94" s="209" t="s">
        <v>19</v>
      </c>
      <c r="L94" s="46"/>
      <c r="M94" s="214" t="s">
        <v>19</v>
      </c>
      <c r="N94" s="215" t="s">
        <v>43</v>
      </c>
      <c r="O94" s="86"/>
      <c r="P94" s="216">
        <f>O94*H94</f>
        <v>0</v>
      </c>
      <c r="Q94" s="216">
        <v>0</v>
      </c>
      <c r="R94" s="216">
        <f>Q94*H94</f>
        <v>0</v>
      </c>
      <c r="S94" s="216">
        <v>0</v>
      </c>
      <c r="T94" s="217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8" t="s">
        <v>156</v>
      </c>
      <c r="AT94" s="218" t="s">
        <v>152</v>
      </c>
      <c r="AU94" s="218" t="s">
        <v>80</v>
      </c>
      <c r="AY94" s="19" t="s">
        <v>149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19" t="s">
        <v>80</v>
      </c>
      <c r="BK94" s="219">
        <f>ROUND(I94*H94,2)</f>
        <v>0</v>
      </c>
      <c r="BL94" s="19" t="s">
        <v>156</v>
      </c>
      <c r="BM94" s="218" t="s">
        <v>271</v>
      </c>
    </row>
    <row r="95" spans="1:65" s="2" customFormat="1" ht="16.5" customHeight="1">
      <c r="A95" s="40"/>
      <c r="B95" s="41"/>
      <c r="C95" s="207" t="s">
        <v>225</v>
      </c>
      <c r="D95" s="207" t="s">
        <v>152</v>
      </c>
      <c r="E95" s="208" t="s">
        <v>1533</v>
      </c>
      <c r="F95" s="209" t="s">
        <v>1424</v>
      </c>
      <c r="G95" s="210" t="s">
        <v>1085</v>
      </c>
      <c r="H95" s="211">
        <v>1</v>
      </c>
      <c r="I95" s="212"/>
      <c r="J95" s="213">
        <f>ROUND(I95*H95,2)</f>
        <v>0</v>
      </c>
      <c r="K95" s="209" t="s">
        <v>19</v>
      </c>
      <c r="L95" s="46"/>
      <c r="M95" s="214" t="s">
        <v>19</v>
      </c>
      <c r="N95" s="215" t="s">
        <v>43</v>
      </c>
      <c r="O95" s="86"/>
      <c r="P95" s="216">
        <f>O95*H95</f>
        <v>0</v>
      </c>
      <c r="Q95" s="216">
        <v>0</v>
      </c>
      <c r="R95" s="216">
        <f>Q95*H95</f>
        <v>0</v>
      </c>
      <c r="S95" s="216">
        <v>0</v>
      </c>
      <c r="T95" s="217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8" t="s">
        <v>156</v>
      </c>
      <c r="AT95" s="218" t="s">
        <v>152</v>
      </c>
      <c r="AU95" s="218" t="s">
        <v>80</v>
      </c>
      <c r="AY95" s="19" t="s">
        <v>149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9" t="s">
        <v>80</v>
      </c>
      <c r="BK95" s="219">
        <f>ROUND(I95*H95,2)</f>
        <v>0</v>
      </c>
      <c r="BL95" s="19" t="s">
        <v>156</v>
      </c>
      <c r="BM95" s="218" t="s">
        <v>281</v>
      </c>
    </row>
    <row r="96" spans="1:65" s="2" customFormat="1" ht="16.5" customHeight="1">
      <c r="A96" s="40"/>
      <c r="B96" s="41"/>
      <c r="C96" s="207" t="s">
        <v>230</v>
      </c>
      <c r="D96" s="207" t="s">
        <v>152</v>
      </c>
      <c r="E96" s="208" t="s">
        <v>1534</v>
      </c>
      <c r="F96" s="209" t="s">
        <v>1419</v>
      </c>
      <c r="G96" s="210" t="s">
        <v>1085</v>
      </c>
      <c r="H96" s="211">
        <v>1</v>
      </c>
      <c r="I96" s="212"/>
      <c r="J96" s="213">
        <f>ROUND(I96*H96,2)</f>
        <v>0</v>
      </c>
      <c r="K96" s="209" t="s">
        <v>19</v>
      </c>
      <c r="L96" s="46"/>
      <c r="M96" s="214" t="s">
        <v>19</v>
      </c>
      <c r="N96" s="215" t="s">
        <v>43</v>
      </c>
      <c r="O96" s="86"/>
      <c r="P96" s="216">
        <f>O96*H96</f>
        <v>0</v>
      </c>
      <c r="Q96" s="216">
        <v>0</v>
      </c>
      <c r="R96" s="216">
        <f>Q96*H96</f>
        <v>0</v>
      </c>
      <c r="S96" s="216">
        <v>0</v>
      </c>
      <c r="T96" s="217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8" t="s">
        <v>156</v>
      </c>
      <c r="AT96" s="218" t="s">
        <v>152</v>
      </c>
      <c r="AU96" s="218" t="s">
        <v>80</v>
      </c>
      <c r="AY96" s="19" t="s">
        <v>149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19" t="s">
        <v>80</v>
      </c>
      <c r="BK96" s="219">
        <f>ROUND(I96*H96,2)</f>
        <v>0</v>
      </c>
      <c r="BL96" s="19" t="s">
        <v>156</v>
      </c>
      <c r="BM96" s="218" t="s">
        <v>301</v>
      </c>
    </row>
    <row r="97" spans="1:65" s="2" customFormat="1" ht="16.5" customHeight="1">
      <c r="A97" s="40"/>
      <c r="B97" s="41"/>
      <c r="C97" s="207" t="s">
        <v>236</v>
      </c>
      <c r="D97" s="207" t="s">
        <v>152</v>
      </c>
      <c r="E97" s="208" t="s">
        <v>1535</v>
      </c>
      <c r="F97" s="209" t="s">
        <v>1421</v>
      </c>
      <c r="G97" s="210" t="s">
        <v>1085</v>
      </c>
      <c r="H97" s="211">
        <v>1</v>
      </c>
      <c r="I97" s="212"/>
      <c r="J97" s="213">
        <f>ROUND(I97*H97,2)</f>
        <v>0</v>
      </c>
      <c r="K97" s="209" t="s">
        <v>19</v>
      </c>
      <c r="L97" s="46"/>
      <c r="M97" s="214" t="s">
        <v>19</v>
      </c>
      <c r="N97" s="215" t="s">
        <v>43</v>
      </c>
      <c r="O97" s="86"/>
      <c r="P97" s="216">
        <f>O97*H97</f>
        <v>0</v>
      </c>
      <c r="Q97" s="216">
        <v>0</v>
      </c>
      <c r="R97" s="216">
        <f>Q97*H97</f>
        <v>0</v>
      </c>
      <c r="S97" s="216">
        <v>0</v>
      </c>
      <c r="T97" s="217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8" t="s">
        <v>156</v>
      </c>
      <c r="AT97" s="218" t="s">
        <v>152</v>
      </c>
      <c r="AU97" s="218" t="s">
        <v>80</v>
      </c>
      <c r="AY97" s="19" t="s">
        <v>149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9" t="s">
        <v>80</v>
      </c>
      <c r="BK97" s="219">
        <f>ROUND(I97*H97,2)</f>
        <v>0</v>
      </c>
      <c r="BL97" s="19" t="s">
        <v>156</v>
      </c>
      <c r="BM97" s="218" t="s">
        <v>314</v>
      </c>
    </row>
    <row r="98" spans="1:65" s="2" customFormat="1" ht="16.5" customHeight="1">
      <c r="A98" s="40"/>
      <c r="B98" s="41"/>
      <c r="C98" s="207" t="s">
        <v>248</v>
      </c>
      <c r="D98" s="207" t="s">
        <v>152</v>
      </c>
      <c r="E98" s="208" t="s">
        <v>1536</v>
      </c>
      <c r="F98" s="209" t="s">
        <v>374</v>
      </c>
      <c r="G98" s="210" t="s">
        <v>1085</v>
      </c>
      <c r="H98" s="211">
        <v>1</v>
      </c>
      <c r="I98" s="212"/>
      <c r="J98" s="213">
        <f>ROUND(I98*H98,2)</f>
        <v>0</v>
      </c>
      <c r="K98" s="209" t="s">
        <v>19</v>
      </c>
      <c r="L98" s="46"/>
      <c r="M98" s="214" t="s">
        <v>19</v>
      </c>
      <c r="N98" s="215" t="s">
        <v>43</v>
      </c>
      <c r="O98" s="86"/>
      <c r="P98" s="216">
        <f>O98*H98</f>
        <v>0</v>
      </c>
      <c r="Q98" s="216">
        <v>0</v>
      </c>
      <c r="R98" s="216">
        <f>Q98*H98</f>
        <v>0</v>
      </c>
      <c r="S98" s="216">
        <v>0</v>
      </c>
      <c r="T98" s="217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8" t="s">
        <v>156</v>
      </c>
      <c r="AT98" s="218" t="s">
        <v>152</v>
      </c>
      <c r="AU98" s="218" t="s">
        <v>80</v>
      </c>
      <c r="AY98" s="19" t="s">
        <v>149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9" t="s">
        <v>80</v>
      </c>
      <c r="BK98" s="219">
        <f>ROUND(I98*H98,2)</f>
        <v>0</v>
      </c>
      <c r="BL98" s="19" t="s">
        <v>156</v>
      </c>
      <c r="BM98" s="218" t="s">
        <v>328</v>
      </c>
    </row>
    <row r="99" spans="1:65" s="2" customFormat="1" ht="16.5" customHeight="1">
      <c r="A99" s="40"/>
      <c r="B99" s="41"/>
      <c r="C99" s="207" t="s">
        <v>253</v>
      </c>
      <c r="D99" s="207" t="s">
        <v>152</v>
      </c>
      <c r="E99" s="208" t="s">
        <v>1454</v>
      </c>
      <c r="F99" s="209" t="s">
        <v>1537</v>
      </c>
      <c r="G99" s="210" t="s">
        <v>1538</v>
      </c>
      <c r="H99" s="211">
        <v>48</v>
      </c>
      <c r="I99" s="212"/>
      <c r="J99" s="213">
        <f>ROUND(I99*H99,2)</f>
        <v>0</v>
      </c>
      <c r="K99" s="209" t="s">
        <v>19</v>
      </c>
      <c r="L99" s="46"/>
      <c r="M99" s="214" t="s">
        <v>19</v>
      </c>
      <c r="N99" s="215" t="s">
        <v>43</v>
      </c>
      <c r="O99" s="86"/>
      <c r="P99" s="216">
        <f>O99*H99</f>
        <v>0</v>
      </c>
      <c r="Q99" s="216">
        <v>0</v>
      </c>
      <c r="R99" s="216">
        <f>Q99*H99</f>
        <v>0</v>
      </c>
      <c r="S99" s="216">
        <v>0</v>
      </c>
      <c r="T99" s="217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8" t="s">
        <v>156</v>
      </c>
      <c r="AT99" s="218" t="s">
        <v>152</v>
      </c>
      <c r="AU99" s="218" t="s">
        <v>80</v>
      </c>
      <c r="AY99" s="19" t="s">
        <v>149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19" t="s">
        <v>80</v>
      </c>
      <c r="BK99" s="219">
        <f>ROUND(I99*H99,2)</f>
        <v>0</v>
      </c>
      <c r="BL99" s="19" t="s">
        <v>156</v>
      </c>
      <c r="BM99" s="218" t="s">
        <v>339</v>
      </c>
    </row>
    <row r="100" spans="1:65" s="2" customFormat="1" ht="16.5" customHeight="1">
      <c r="A100" s="40"/>
      <c r="B100" s="41"/>
      <c r="C100" s="207" t="s">
        <v>8</v>
      </c>
      <c r="D100" s="207" t="s">
        <v>152</v>
      </c>
      <c r="E100" s="208" t="s">
        <v>1427</v>
      </c>
      <c r="F100" s="209" t="s">
        <v>1428</v>
      </c>
      <c r="G100" s="210" t="s">
        <v>1085</v>
      </c>
      <c r="H100" s="211">
        <v>1</v>
      </c>
      <c r="I100" s="212"/>
      <c r="J100" s="213">
        <f>ROUND(I100*H100,2)</f>
        <v>0</v>
      </c>
      <c r="K100" s="209" t="s">
        <v>19</v>
      </c>
      <c r="L100" s="46"/>
      <c r="M100" s="214" t="s">
        <v>19</v>
      </c>
      <c r="N100" s="215" t="s">
        <v>43</v>
      </c>
      <c r="O100" s="86"/>
      <c r="P100" s="216">
        <f>O100*H100</f>
        <v>0</v>
      </c>
      <c r="Q100" s="216">
        <v>0</v>
      </c>
      <c r="R100" s="216">
        <f>Q100*H100</f>
        <v>0</v>
      </c>
      <c r="S100" s="216">
        <v>0</v>
      </c>
      <c r="T100" s="217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8" t="s">
        <v>156</v>
      </c>
      <c r="AT100" s="218" t="s">
        <v>152</v>
      </c>
      <c r="AU100" s="218" t="s">
        <v>80</v>
      </c>
      <c r="AY100" s="19" t="s">
        <v>149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9" t="s">
        <v>80</v>
      </c>
      <c r="BK100" s="219">
        <f>ROUND(I100*H100,2)</f>
        <v>0</v>
      </c>
      <c r="BL100" s="19" t="s">
        <v>156</v>
      </c>
      <c r="BM100" s="218" t="s">
        <v>352</v>
      </c>
    </row>
    <row r="101" spans="1:65" s="2" customFormat="1" ht="16.5" customHeight="1">
      <c r="A101" s="40"/>
      <c r="B101" s="41"/>
      <c r="C101" s="207" t="s">
        <v>260</v>
      </c>
      <c r="D101" s="207" t="s">
        <v>152</v>
      </c>
      <c r="E101" s="208" t="s">
        <v>1457</v>
      </c>
      <c r="F101" s="209" t="s">
        <v>1539</v>
      </c>
      <c r="G101" s="210" t="s">
        <v>1085</v>
      </c>
      <c r="H101" s="211">
        <v>1</v>
      </c>
      <c r="I101" s="212"/>
      <c r="J101" s="213">
        <f>ROUND(I101*H101,2)</f>
        <v>0</v>
      </c>
      <c r="K101" s="209" t="s">
        <v>19</v>
      </c>
      <c r="L101" s="46"/>
      <c r="M101" s="214" t="s">
        <v>19</v>
      </c>
      <c r="N101" s="215" t="s">
        <v>43</v>
      </c>
      <c r="O101" s="86"/>
      <c r="P101" s="216">
        <f>O101*H101</f>
        <v>0</v>
      </c>
      <c r="Q101" s="216">
        <v>0</v>
      </c>
      <c r="R101" s="216">
        <f>Q101*H101</f>
        <v>0</v>
      </c>
      <c r="S101" s="216">
        <v>0</v>
      </c>
      <c r="T101" s="217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8" t="s">
        <v>156</v>
      </c>
      <c r="AT101" s="218" t="s">
        <v>152</v>
      </c>
      <c r="AU101" s="218" t="s">
        <v>80</v>
      </c>
      <c r="AY101" s="19" t="s">
        <v>149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19" t="s">
        <v>80</v>
      </c>
      <c r="BK101" s="219">
        <f>ROUND(I101*H101,2)</f>
        <v>0</v>
      </c>
      <c r="BL101" s="19" t="s">
        <v>156</v>
      </c>
      <c r="BM101" s="218" t="s">
        <v>362</v>
      </c>
    </row>
    <row r="102" spans="1:65" s="2" customFormat="1" ht="16.5" customHeight="1">
      <c r="A102" s="40"/>
      <c r="B102" s="41"/>
      <c r="C102" s="207" t="s">
        <v>266</v>
      </c>
      <c r="D102" s="207" t="s">
        <v>152</v>
      </c>
      <c r="E102" s="208" t="s">
        <v>1460</v>
      </c>
      <c r="F102" s="209" t="s">
        <v>1540</v>
      </c>
      <c r="G102" s="210" t="s">
        <v>1085</v>
      </c>
      <c r="H102" s="211">
        <v>1</v>
      </c>
      <c r="I102" s="212"/>
      <c r="J102" s="213">
        <f>ROUND(I102*H102,2)</f>
        <v>0</v>
      </c>
      <c r="K102" s="209" t="s">
        <v>19</v>
      </c>
      <c r="L102" s="46"/>
      <c r="M102" s="214" t="s">
        <v>19</v>
      </c>
      <c r="N102" s="215" t="s">
        <v>43</v>
      </c>
      <c r="O102" s="86"/>
      <c r="P102" s="216">
        <f>O102*H102</f>
        <v>0</v>
      </c>
      <c r="Q102" s="216">
        <v>0</v>
      </c>
      <c r="R102" s="216">
        <f>Q102*H102</f>
        <v>0</v>
      </c>
      <c r="S102" s="216">
        <v>0</v>
      </c>
      <c r="T102" s="217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8" t="s">
        <v>156</v>
      </c>
      <c r="AT102" s="218" t="s">
        <v>152</v>
      </c>
      <c r="AU102" s="218" t="s">
        <v>80</v>
      </c>
      <c r="AY102" s="19" t="s">
        <v>149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19" t="s">
        <v>80</v>
      </c>
      <c r="BK102" s="219">
        <f>ROUND(I102*H102,2)</f>
        <v>0</v>
      </c>
      <c r="BL102" s="19" t="s">
        <v>156</v>
      </c>
      <c r="BM102" s="218" t="s">
        <v>375</v>
      </c>
    </row>
    <row r="103" spans="1:65" s="2" customFormat="1" ht="16.5" customHeight="1">
      <c r="A103" s="40"/>
      <c r="B103" s="41"/>
      <c r="C103" s="207" t="s">
        <v>271</v>
      </c>
      <c r="D103" s="207" t="s">
        <v>152</v>
      </c>
      <c r="E103" s="208" t="s">
        <v>1431</v>
      </c>
      <c r="F103" s="209" t="s">
        <v>1432</v>
      </c>
      <c r="G103" s="210" t="s">
        <v>1085</v>
      </c>
      <c r="H103" s="211">
        <v>1</v>
      </c>
      <c r="I103" s="212"/>
      <c r="J103" s="213">
        <f>ROUND(I103*H103,2)</f>
        <v>0</v>
      </c>
      <c r="K103" s="209" t="s">
        <v>19</v>
      </c>
      <c r="L103" s="46"/>
      <c r="M103" s="214" t="s">
        <v>19</v>
      </c>
      <c r="N103" s="215" t="s">
        <v>43</v>
      </c>
      <c r="O103" s="86"/>
      <c r="P103" s="216">
        <f>O103*H103</f>
        <v>0</v>
      </c>
      <c r="Q103" s="216">
        <v>0</v>
      </c>
      <c r="R103" s="216">
        <f>Q103*H103</f>
        <v>0</v>
      </c>
      <c r="S103" s="216">
        <v>0</v>
      </c>
      <c r="T103" s="217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8" t="s">
        <v>156</v>
      </c>
      <c r="AT103" s="218" t="s">
        <v>152</v>
      </c>
      <c r="AU103" s="218" t="s">
        <v>80</v>
      </c>
      <c r="AY103" s="19" t="s">
        <v>149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19" t="s">
        <v>80</v>
      </c>
      <c r="BK103" s="219">
        <f>ROUND(I103*H103,2)</f>
        <v>0</v>
      </c>
      <c r="BL103" s="19" t="s">
        <v>156</v>
      </c>
      <c r="BM103" s="218" t="s">
        <v>395</v>
      </c>
    </row>
    <row r="104" spans="1:65" s="2" customFormat="1" ht="16.5" customHeight="1">
      <c r="A104" s="40"/>
      <c r="B104" s="41"/>
      <c r="C104" s="207" t="s">
        <v>276</v>
      </c>
      <c r="D104" s="207" t="s">
        <v>152</v>
      </c>
      <c r="E104" s="208" t="s">
        <v>1541</v>
      </c>
      <c r="F104" s="209" t="s">
        <v>1434</v>
      </c>
      <c r="G104" s="210" t="s">
        <v>1085</v>
      </c>
      <c r="H104" s="211">
        <v>1</v>
      </c>
      <c r="I104" s="212"/>
      <c r="J104" s="213">
        <f>ROUND(I104*H104,2)</f>
        <v>0</v>
      </c>
      <c r="K104" s="209" t="s">
        <v>19</v>
      </c>
      <c r="L104" s="46"/>
      <c r="M104" s="284" t="s">
        <v>19</v>
      </c>
      <c r="N104" s="285" t="s">
        <v>43</v>
      </c>
      <c r="O104" s="282"/>
      <c r="P104" s="286">
        <f>O104*H104</f>
        <v>0</v>
      </c>
      <c r="Q104" s="286">
        <v>0</v>
      </c>
      <c r="R104" s="286">
        <f>Q104*H104</f>
        <v>0</v>
      </c>
      <c r="S104" s="286">
        <v>0</v>
      </c>
      <c r="T104" s="287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8" t="s">
        <v>156</v>
      </c>
      <c r="AT104" s="218" t="s">
        <v>152</v>
      </c>
      <c r="AU104" s="218" t="s">
        <v>80</v>
      </c>
      <c r="AY104" s="19" t="s">
        <v>149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19" t="s">
        <v>80</v>
      </c>
      <c r="BK104" s="219">
        <f>ROUND(I104*H104,2)</f>
        <v>0</v>
      </c>
      <c r="BL104" s="19" t="s">
        <v>156</v>
      </c>
      <c r="BM104" s="218" t="s">
        <v>409</v>
      </c>
    </row>
    <row r="105" spans="1:31" s="2" customFormat="1" ht="6.95" customHeight="1">
      <c r="A105" s="40"/>
      <c r="B105" s="61"/>
      <c r="C105" s="62"/>
      <c r="D105" s="62"/>
      <c r="E105" s="62"/>
      <c r="F105" s="62"/>
      <c r="G105" s="62"/>
      <c r="H105" s="62"/>
      <c r="I105" s="62"/>
      <c r="J105" s="62"/>
      <c r="K105" s="62"/>
      <c r="L105" s="46"/>
      <c r="M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</row>
  </sheetData>
  <sheetProtection password="CC3D" sheet="1" objects="1" scenarios="1" formatColumns="0" formatRows="0" autoFilter="0"/>
  <autoFilter ref="C81:K104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103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82</v>
      </c>
    </row>
    <row r="4" spans="2:46" s="1" customFormat="1" ht="24.95" customHeight="1">
      <c r="B4" s="22"/>
      <c r="D4" s="133" t="s">
        <v>114</v>
      </c>
      <c r="L4" s="22"/>
      <c r="M4" s="13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5" t="s">
        <v>16</v>
      </c>
      <c r="L6" s="22"/>
    </row>
    <row r="7" spans="2:12" s="1" customFormat="1" ht="16.5" customHeight="1">
      <c r="B7" s="22"/>
      <c r="E7" s="136" t="str">
        <f>'Rekapitulace stavby'!K6</f>
        <v>Rekonstrukce kuchyně, ŠJ Brno</v>
      </c>
      <c r="F7" s="135"/>
      <c r="G7" s="135"/>
      <c r="H7" s="135"/>
      <c r="L7" s="22"/>
    </row>
    <row r="8" spans="1:31" s="2" customFormat="1" ht="12" customHeight="1">
      <c r="A8" s="40"/>
      <c r="B8" s="46"/>
      <c r="C8" s="40"/>
      <c r="D8" s="135" t="s">
        <v>115</v>
      </c>
      <c r="E8" s="40"/>
      <c r="F8" s="40"/>
      <c r="G8" s="40"/>
      <c r="H8" s="40"/>
      <c r="I8" s="40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8" t="s">
        <v>1542</v>
      </c>
      <c r="F9" s="40"/>
      <c r="G9" s="40"/>
      <c r="H9" s="40"/>
      <c r="I9" s="40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5" t="s">
        <v>18</v>
      </c>
      <c r="E11" s="40"/>
      <c r="F11" s="139" t="s">
        <v>19</v>
      </c>
      <c r="G11" s="40"/>
      <c r="H11" s="40"/>
      <c r="I11" s="135" t="s">
        <v>20</v>
      </c>
      <c r="J11" s="139" t="s">
        <v>19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5" t="s">
        <v>21</v>
      </c>
      <c r="E12" s="40"/>
      <c r="F12" s="139" t="s">
        <v>22</v>
      </c>
      <c r="G12" s="40"/>
      <c r="H12" s="40"/>
      <c r="I12" s="135" t="s">
        <v>23</v>
      </c>
      <c r="J12" s="140" t="str">
        <f>'Rekapitulace stavby'!AN8</f>
        <v>26. 2. 2023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5" t="s">
        <v>25</v>
      </c>
      <c r="E14" s="40"/>
      <c r="F14" s="40"/>
      <c r="G14" s="40"/>
      <c r="H14" s="40"/>
      <c r="I14" s="135" t="s">
        <v>26</v>
      </c>
      <c r="J14" s="139" t="s">
        <v>19</v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9" t="s">
        <v>27</v>
      </c>
      <c r="F15" s="40"/>
      <c r="G15" s="40"/>
      <c r="H15" s="40"/>
      <c r="I15" s="135" t="s">
        <v>28</v>
      </c>
      <c r="J15" s="139" t="s">
        <v>19</v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5" t="s">
        <v>29</v>
      </c>
      <c r="E17" s="40"/>
      <c r="F17" s="40"/>
      <c r="G17" s="40"/>
      <c r="H17" s="40"/>
      <c r="I17" s="135" t="s">
        <v>26</v>
      </c>
      <c r="J17" s="35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9"/>
      <c r="G18" s="139"/>
      <c r="H18" s="139"/>
      <c r="I18" s="135" t="s">
        <v>28</v>
      </c>
      <c r="J18" s="35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5" t="s">
        <v>31</v>
      </c>
      <c r="E20" s="40"/>
      <c r="F20" s="40"/>
      <c r="G20" s="40"/>
      <c r="H20" s="40"/>
      <c r="I20" s="135" t="s">
        <v>26</v>
      </c>
      <c r="J20" s="139" t="s">
        <v>19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9" t="s">
        <v>32</v>
      </c>
      <c r="F21" s="40"/>
      <c r="G21" s="40"/>
      <c r="H21" s="40"/>
      <c r="I21" s="135" t="s">
        <v>28</v>
      </c>
      <c r="J21" s="139" t="s">
        <v>19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5" t="s">
        <v>34</v>
      </c>
      <c r="E23" s="40"/>
      <c r="F23" s="40"/>
      <c r="G23" s="40"/>
      <c r="H23" s="40"/>
      <c r="I23" s="135" t="s">
        <v>26</v>
      </c>
      <c r="J23" s="139" t="str">
        <f>IF('Rekapitulace stavby'!AN19="","",'Rekapitulace stavby'!AN19)</f>
        <v/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9" t="str">
        <f>IF('Rekapitulace stavby'!E20="","",'Rekapitulace stavby'!E20)</f>
        <v xml:space="preserve"> </v>
      </c>
      <c r="F24" s="40"/>
      <c r="G24" s="40"/>
      <c r="H24" s="40"/>
      <c r="I24" s="135" t="s">
        <v>28</v>
      </c>
      <c r="J24" s="139" t="str">
        <f>IF('Rekapitulace stavby'!AN20="","",'Rekapitulace stavby'!AN20)</f>
        <v/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5" t="s">
        <v>36</v>
      </c>
      <c r="E26" s="40"/>
      <c r="F26" s="40"/>
      <c r="G26" s="40"/>
      <c r="H26" s="40"/>
      <c r="I26" s="40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47.25" customHeight="1">
      <c r="A27" s="141"/>
      <c r="B27" s="142"/>
      <c r="C27" s="141"/>
      <c r="D27" s="141"/>
      <c r="E27" s="143" t="s">
        <v>37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5"/>
      <c r="E29" s="145"/>
      <c r="F29" s="145"/>
      <c r="G29" s="145"/>
      <c r="H29" s="145"/>
      <c r="I29" s="145"/>
      <c r="J29" s="145"/>
      <c r="K29" s="145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6" t="s">
        <v>38</v>
      </c>
      <c r="E30" s="40"/>
      <c r="F30" s="40"/>
      <c r="G30" s="40"/>
      <c r="H30" s="40"/>
      <c r="I30" s="40"/>
      <c r="J30" s="147">
        <f>ROUND(J81,2)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5"/>
      <c r="E31" s="145"/>
      <c r="F31" s="145"/>
      <c r="G31" s="145"/>
      <c r="H31" s="145"/>
      <c r="I31" s="145"/>
      <c r="J31" s="145"/>
      <c r="K31" s="145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8" t="s">
        <v>40</v>
      </c>
      <c r="G32" s="40"/>
      <c r="H32" s="40"/>
      <c r="I32" s="148" t="s">
        <v>39</v>
      </c>
      <c r="J32" s="148" t="s">
        <v>41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9" t="s">
        <v>42</v>
      </c>
      <c r="E33" s="135" t="s">
        <v>43</v>
      </c>
      <c r="F33" s="150">
        <f>ROUND((SUM(BE81:BE104)),2)</f>
        <v>0</v>
      </c>
      <c r="G33" s="40"/>
      <c r="H33" s="40"/>
      <c r="I33" s="151">
        <v>0.21</v>
      </c>
      <c r="J33" s="150">
        <f>ROUND(((SUM(BE81:BE104))*I33),2)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5" t="s">
        <v>44</v>
      </c>
      <c r="F34" s="150">
        <f>ROUND((SUM(BF81:BF104)),2)</f>
        <v>0</v>
      </c>
      <c r="G34" s="40"/>
      <c r="H34" s="40"/>
      <c r="I34" s="151">
        <v>0.15</v>
      </c>
      <c r="J34" s="150">
        <f>ROUND(((SUM(BF81:BF104))*I34),2)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5" t="s">
        <v>45</v>
      </c>
      <c r="F35" s="150">
        <f>ROUND((SUM(BG81:BG104)),2)</f>
        <v>0</v>
      </c>
      <c r="G35" s="40"/>
      <c r="H35" s="40"/>
      <c r="I35" s="151">
        <v>0.21</v>
      </c>
      <c r="J35" s="150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5" t="s">
        <v>46</v>
      </c>
      <c r="F36" s="150">
        <f>ROUND((SUM(BH81:BH104)),2)</f>
        <v>0</v>
      </c>
      <c r="G36" s="40"/>
      <c r="H36" s="40"/>
      <c r="I36" s="151">
        <v>0.15</v>
      </c>
      <c r="J36" s="150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5" t="s">
        <v>47</v>
      </c>
      <c r="F37" s="150">
        <f>ROUND((SUM(BI81:BI104)),2)</f>
        <v>0</v>
      </c>
      <c r="G37" s="40"/>
      <c r="H37" s="40"/>
      <c r="I37" s="151">
        <v>0</v>
      </c>
      <c r="J37" s="150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2"/>
      <c r="D39" s="153" t="s">
        <v>48</v>
      </c>
      <c r="E39" s="154"/>
      <c r="F39" s="154"/>
      <c r="G39" s="155" t="s">
        <v>49</v>
      </c>
      <c r="H39" s="156" t="s">
        <v>50</v>
      </c>
      <c r="I39" s="154"/>
      <c r="J39" s="157">
        <f>SUM(J30:J37)</f>
        <v>0</v>
      </c>
      <c r="K39" s="158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117</v>
      </c>
      <c r="D45" s="42"/>
      <c r="E45" s="42"/>
      <c r="F45" s="42"/>
      <c r="G45" s="42"/>
      <c r="H45" s="42"/>
      <c r="I45" s="42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3" t="str">
        <f>E7</f>
        <v>Rekonstrukce kuchyně, ŠJ Brno</v>
      </c>
      <c r="F48" s="34"/>
      <c r="G48" s="34"/>
      <c r="H48" s="34"/>
      <c r="I48" s="42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115</v>
      </c>
      <c r="D49" s="42"/>
      <c r="E49" s="42"/>
      <c r="F49" s="42"/>
      <c r="G49" s="42"/>
      <c r="H49" s="42"/>
      <c r="I49" s="42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08 - Vzduchotechnika</v>
      </c>
      <c r="F50" s="42"/>
      <c r="G50" s="42"/>
      <c r="H50" s="42"/>
      <c r="I50" s="42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Úvoz 55</v>
      </c>
      <c r="G52" s="42"/>
      <c r="H52" s="42"/>
      <c r="I52" s="34" t="s">
        <v>23</v>
      </c>
      <c r="J52" s="74" t="str">
        <f>IF(J12="","",J12)</f>
        <v>26. 2. 2023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Staturní město Brno, MČ Brno - Střed</v>
      </c>
      <c r="G54" s="42"/>
      <c r="H54" s="42"/>
      <c r="I54" s="34" t="s">
        <v>31</v>
      </c>
      <c r="J54" s="38" t="str">
        <f>E21</f>
        <v xml:space="preserve">MP technik 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 xml:space="preserve"> 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4" t="s">
        <v>118</v>
      </c>
      <c r="D57" s="165"/>
      <c r="E57" s="165"/>
      <c r="F57" s="165"/>
      <c r="G57" s="165"/>
      <c r="H57" s="165"/>
      <c r="I57" s="165"/>
      <c r="J57" s="166" t="s">
        <v>119</v>
      </c>
      <c r="K57" s="165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7" t="s">
        <v>70</v>
      </c>
      <c r="D59" s="42"/>
      <c r="E59" s="42"/>
      <c r="F59" s="42"/>
      <c r="G59" s="42"/>
      <c r="H59" s="42"/>
      <c r="I59" s="42"/>
      <c r="J59" s="104">
        <f>J81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120</v>
      </c>
    </row>
    <row r="60" spans="1:31" s="9" customFormat="1" ht="24.95" customHeight="1">
      <c r="A60" s="9"/>
      <c r="B60" s="168"/>
      <c r="C60" s="169"/>
      <c r="D60" s="170" t="s">
        <v>1543</v>
      </c>
      <c r="E60" s="171"/>
      <c r="F60" s="171"/>
      <c r="G60" s="171"/>
      <c r="H60" s="171"/>
      <c r="I60" s="171"/>
      <c r="J60" s="172">
        <f>J82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8"/>
      <c r="C61" s="169"/>
      <c r="D61" s="170" t="s">
        <v>1544</v>
      </c>
      <c r="E61" s="171"/>
      <c r="F61" s="171"/>
      <c r="G61" s="171"/>
      <c r="H61" s="171"/>
      <c r="I61" s="171"/>
      <c r="J61" s="172">
        <f>J93</f>
        <v>0</v>
      </c>
      <c r="K61" s="169"/>
      <c r="L61" s="173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2" customFormat="1" ht="21.8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3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6.95" customHeight="1">
      <c r="A63" s="40"/>
      <c r="B63" s="61"/>
      <c r="C63" s="62"/>
      <c r="D63" s="62"/>
      <c r="E63" s="62"/>
      <c r="F63" s="62"/>
      <c r="G63" s="62"/>
      <c r="H63" s="62"/>
      <c r="I63" s="62"/>
      <c r="J63" s="62"/>
      <c r="K63" s="62"/>
      <c r="L63" s="13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7" spans="1:31" s="2" customFormat="1" ht="6.95" customHeight="1">
      <c r="A67" s="40"/>
      <c r="B67" s="63"/>
      <c r="C67" s="64"/>
      <c r="D67" s="64"/>
      <c r="E67" s="64"/>
      <c r="F67" s="64"/>
      <c r="G67" s="64"/>
      <c r="H67" s="64"/>
      <c r="I67" s="64"/>
      <c r="J67" s="64"/>
      <c r="K67" s="64"/>
      <c r="L67" s="13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24.95" customHeight="1">
      <c r="A68" s="40"/>
      <c r="B68" s="41"/>
      <c r="C68" s="25" t="s">
        <v>134</v>
      </c>
      <c r="D68" s="42"/>
      <c r="E68" s="42"/>
      <c r="F68" s="42"/>
      <c r="G68" s="42"/>
      <c r="H68" s="42"/>
      <c r="I68" s="42"/>
      <c r="J68" s="42"/>
      <c r="K68" s="42"/>
      <c r="L68" s="137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37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12" customHeight="1">
      <c r="A70" s="40"/>
      <c r="B70" s="41"/>
      <c r="C70" s="34" t="s">
        <v>16</v>
      </c>
      <c r="D70" s="42"/>
      <c r="E70" s="42"/>
      <c r="F70" s="42"/>
      <c r="G70" s="42"/>
      <c r="H70" s="42"/>
      <c r="I70" s="42"/>
      <c r="J70" s="42"/>
      <c r="K70" s="42"/>
      <c r="L70" s="13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6.5" customHeight="1">
      <c r="A71" s="40"/>
      <c r="B71" s="41"/>
      <c r="C71" s="42"/>
      <c r="D71" s="42"/>
      <c r="E71" s="163" t="str">
        <f>E7</f>
        <v>Rekonstrukce kuchyně, ŠJ Brno</v>
      </c>
      <c r="F71" s="34"/>
      <c r="G71" s="34"/>
      <c r="H71" s="34"/>
      <c r="I71" s="42"/>
      <c r="J71" s="42"/>
      <c r="K71" s="42"/>
      <c r="L71" s="13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4" t="s">
        <v>115</v>
      </c>
      <c r="D72" s="42"/>
      <c r="E72" s="42"/>
      <c r="F72" s="42"/>
      <c r="G72" s="42"/>
      <c r="H72" s="42"/>
      <c r="I72" s="42"/>
      <c r="J72" s="42"/>
      <c r="K72" s="42"/>
      <c r="L72" s="13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6.5" customHeight="1">
      <c r="A73" s="40"/>
      <c r="B73" s="41"/>
      <c r="C73" s="42"/>
      <c r="D73" s="42"/>
      <c r="E73" s="71" t="str">
        <f>E9</f>
        <v>08 - Vzduchotechnika</v>
      </c>
      <c r="F73" s="42"/>
      <c r="G73" s="42"/>
      <c r="H73" s="42"/>
      <c r="I73" s="42"/>
      <c r="J73" s="42"/>
      <c r="K73" s="42"/>
      <c r="L73" s="13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3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21</v>
      </c>
      <c r="D75" s="42"/>
      <c r="E75" s="42"/>
      <c r="F75" s="29" t="str">
        <f>F12</f>
        <v>Úvoz 55</v>
      </c>
      <c r="G75" s="42"/>
      <c r="H75" s="42"/>
      <c r="I75" s="34" t="s">
        <v>23</v>
      </c>
      <c r="J75" s="74" t="str">
        <f>IF(J12="","",J12)</f>
        <v>26. 2. 2023</v>
      </c>
      <c r="K75" s="42"/>
      <c r="L75" s="13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5.15" customHeight="1">
      <c r="A77" s="40"/>
      <c r="B77" s="41"/>
      <c r="C77" s="34" t="s">
        <v>25</v>
      </c>
      <c r="D77" s="42"/>
      <c r="E77" s="42"/>
      <c r="F77" s="29" t="str">
        <f>E15</f>
        <v>Staturní město Brno, MČ Brno - Střed</v>
      </c>
      <c r="G77" s="42"/>
      <c r="H77" s="42"/>
      <c r="I77" s="34" t="s">
        <v>31</v>
      </c>
      <c r="J77" s="38" t="str">
        <f>E21</f>
        <v xml:space="preserve">MP technik </v>
      </c>
      <c r="K77" s="42"/>
      <c r="L77" s="13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5.15" customHeight="1">
      <c r="A78" s="40"/>
      <c r="B78" s="41"/>
      <c r="C78" s="34" t="s">
        <v>29</v>
      </c>
      <c r="D78" s="42"/>
      <c r="E78" s="42"/>
      <c r="F78" s="29" t="str">
        <f>IF(E18="","",E18)</f>
        <v>Vyplň údaj</v>
      </c>
      <c r="G78" s="42"/>
      <c r="H78" s="42"/>
      <c r="I78" s="34" t="s">
        <v>34</v>
      </c>
      <c r="J78" s="38" t="str">
        <f>E24</f>
        <v xml:space="preserve"> </v>
      </c>
      <c r="K78" s="42"/>
      <c r="L78" s="13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0.3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11" customFormat="1" ht="29.25" customHeight="1">
      <c r="A80" s="180"/>
      <c r="B80" s="181"/>
      <c r="C80" s="182" t="s">
        <v>135</v>
      </c>
      <c r="D80" s="183" t="s">
        <v>57</v>
      </c>
      <c r="E80" s="183" t="s">
        <v>53</v>
      </c>
      <c r="F80" s="183" t="s">
        <v>54</v>
      </c>
      <c r="G80" s="183" t="s">
        <v>136</v>
      </c>
      <c r="H80" s="183" t="s">
        <v>137</v>
      </c>
      <c r="I80" s="183" t="s">
        <v>138</v>
      </c>
      <c r="J80" s="183" t="s">
        <v>119</v>
      </c>
      <c r="K80" s="184" t="s">
        <v>139</v>
      </c>
      <c r="L80" s="185"/>
      <c r="M80" s="94" t="s">
        <v>19</v>
      </c>
      <c r="N80" s="95" t="s">
        <v>42</v>
      </c>
      <c r="O80" s="95" t="s">
        <v>140</v>
      </c>
      <c r="P80" s="95" t="s">
        <v>141</v>
      </c>
      <c r="Q80" s="95" t="s">
        <v>142</v>
      </c>
      <c r="R80" s="95" t="s">
        <v>143</v>
      </c>
      <c r="S80" s="95" t="s">
        <v>144</v>
      </c>
      <c r="T80" s="96" t="s">
        <v>145</v>
      </c>
      <c r="U80" s="180"/>
      <c r="V80" s="180"/>
      <c r="W80" s="180"/>
      <c r="X80" s="180"/>
      <c r="Y80" s="180"/>
      <c r="Z80" s="180"/>
      <c r="AA80" s="180"/>
      <c r="AB80" s="180"/>
      <c r="AC80" s="180"/>
      <c r="AD80" s="180"/>
      <c r="AE80" s="180"/>
    </row>
    <row r="81" spans="1:63" s="2" customFormat="1" ht="22.8" customHeight="1">
      <c r="A81" s="40"/>
      <c r="B81" s="41"/>
      <c r="C81" s="101" t="s">
        <v>146</v>
      </c>
      <c r="D81" s="42"/>
      <c r="E81" s="42"/>
      <c r="F81" s="42"/>
      <c r="G81" s="42"/>
      <c r="H81" s="42"/>
      <c r="I81" s="42"/>
      <c r="J81" s="186">
        <f>BK81</f>
        <v>0</v>
      </c>
      <c r="K81" s="42"/>
      <c r="L81" s="46"/>
      <c r="M81" s="97"/>
      <c r="N81" s="187"/>
      <c r="O81" s="98"/>
      <c r="P81" s="188">
        <f>P82+P93</f>
        <v>0</v>
      </c>
      <c r="Q81" s="98"/>
      <c r="R81" s="188">
        <f>R82+R93</f>
        <v>0</v>
      </c>
      <c r="S81" s="98"/>
      <c r="T81" s="189">
        <f>T82+T93</f>
        <v>0</v>
      </c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T81" s="19" t="s">
        <v>71</v>
      </c>
      <c r="AU81" s="19" t="s">
        <v>120</v>
      </c>
      <c r="BK81" s="190">
        <f>BK82+BK93</f>
        <v>0</v>
      </c>
    </row>
    <row r="82" spans="1:63" s="12" customFormat="1" ht="25.9" customHeight="1">
      <c r="A82" s="12"/>
      <c r="B82" s="191"/>
      <c r="C82" s="192"/>
      <c r="D82" s="193" t="s">
        <v>71</v>
      </c>
      <c r="E82" s="194" t="s">
        <v>861</v>
      </c>
      <c r="F82" s="194" t="s">
        <v>1545</v>
      </c>
      <c r="G82" s="192"/>
      <c r="H82" s="192"/>
      <c r="I82" s="195"/>
      <c r="J82" s="196">
        <f>BK82</f>
        <v>0</v>
      </c>
      <c r="K82" s="192"/>
      <c r="L82" s="197"/>
      <c r="M82" s="198"/>
      <c r="N82" s="199"/>
      <c r="O82" s="199"/>
      <c r="P82" s="200">
        <f>SUM(P83:P92)</f>
        <v>0</v>
      </c>
      <c r="Q82" s="199"/>
      <c r="R82" s="200">
        <f>SUM(R83:R92)</f>
        <v>0</v>
      </c>
      <c r="S82" s="199"/>
      <c r="T82" s="201">
        <f>SUM(T83:T92)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2" t="s">
        <v>80</v>
      </c>
      <c r="AT82" s="203" t="s">
        <v>71</v>
      </c>
      <c r="AU82" s="203" t="s">
        <v>72</v>
      </c>
      <c r="AY82" s="202" t="s">
        <v>149</v>
      </c>
      <c r="BK82" s="204">
        <f>SUM(BK83:BK92)</f>
        <v>0</v>
      </c>
    </row>
    <row r="83" spans="1:65" s="2" customFormat="1" ht="16.5" customHeight="1">
      <c r="A83" s="40"/>
      <c r="B83" s="41"/>
      <c r="C83" s="207" t="s">
        <v>80</v>
      </c>
      <c r="D83" s="207" t="s">
        <v>152</v>
      </c>
      <c r="E83" s="208" t="s">
        <v>1546</v>
      </c>
      <c r="F83" s="209" t="s">
        <v>1547</v>
      </c>
      <c r="G83" s="210" t="s">
        <v>1056</v>
      </c>
      <c r="H83" s="211">
        <v>1</v>
      </c>
      <c r="I83" s="212"/>
      <c r="J83" s="213">
        <f>ROUND(I83*H83,2)</f>
        <v>0</v>
      </c>
      <c r="K83" s="209" t="s">
        <v>19</v>
      </c>
      <c r="L83" s="46"/>
      <c r="M83" s="214" t="s">
        <v>19</v>
      </c>
      <c r="N83" s="215" t="s">
        <v>43</v>
      </c>
      <c r="O83" s="86"/>
      <c r="P83" s="216">
        <f>O83*H83</f>
        <v>0</v>
      </c>
      <c r="Q83" s="216">
        <v>0</v>
      </c>
      <c r="R83" s="216">
        <f>Q83*H83</f>
        <v>0</v>
      </c>
      <c r="S83" s="216">
        <v>0</v>
      </c>
      <c r="T83" s="217">
        <f>S83*H83</f>
        <v>0</v>
      </c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R83" s="218" t="s">
        <v>156</v>
      </c>
      <c r="AT83" s="218" t="s">
        <v>152</v>
      </c>
      <c r="AU83" s="218" t="s">
        <v>80</v>
      </c>
      <c r="AY83" s="19" t="s">
        <v>149</v>
      </c>
      <c r="BE83" s="219">
        <f>IF(N83="základní",J83,0)</f>
        <v>0</v>
      </c>
      <c r="BF83" s="219">
        <f>IF(N83="snížená",J83,0)</f>
        <v>0</v>
      </c>
      <c r="BG83" s="219">
        <f>IF(N83="zákl. přenesená",J83,0)</f>
        <v>0</v>
      </c>
      <c r="BH83" s="219">
        <f>IF(N83="sníž. přenesená",J83,0)</f>
        <v>0</v>
      </c>
      <c r="BI83" s="219">
        <f>IF(N83="nulová",J83,0)</f>
        <v>0</v>
      </c>
      <c r="BJ83" s="19" t="s">
        <v>80</v>
      </c>
      <c r="BK83" s="219">
        <f>ROUND(I83*H83,2)</f>
        <v>0</v>
      </c>
      <c r="BL83" s="19" t="s">
        <v>156</v>
      </c>
      <c r="BM83" s="218" t="s">
        <v>82</v>
      </c>
    </row>
    <row r="84" spans="1:65" s="2" customFormat="1" ht="16.5" customHeight="1">
      <c r="A84" s="40"/>
      <c r="B84" s="41"/>
      <c r="C84" s="207" t="s">
        <v>82</v>
      </c>
      <c r="D84" s="207" t="s">
        <v>152</v>
      </c>
      <c r="E84" s="208" t="s">
        <v>1548</v>
      </c>
      <c r="F84" s="209" t="s">
        <v>1549</v>
      </c>
      <c r="G84" s="210" t="s">
        <v>1056</v>
      </c>
      <c r="H84" s="211">
        <v>3</v>
      </c>
      <c r="I84" s="212"/>
      <c r="J84" s="213">
        <f>ROUND(I84*H84,2)</f>
        <v>0</v>
      </c>
      <c r="K84" s="209" t="s">
        <v>19</v>
      </c>
      <c r="L84" s="46"/>
      <c r="M84" s="214" t="s">
        <v>19</v>
      </c>
      <c r="N84" s="215" t="s">
        <v>43</v>
      </c>
      <c r="O84" s="86"/>
      <c r="P84" s="216">
        <f>O84*H84</f>
        <v>0</v>
      </c>
      <c r="Q84" s="216">
        <v>0</v>
      </c>
      <c r="R84" s="216">
        <f>Q84*H84</f>
        <v>0</v>
      </c>
      <c r="S84" s="216">
        <v>0</v>
      </c>
      <c r="T84" s="217">
        <f>S84*H84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R84" s="218" t="s">
        <v>156</v>
      </c>
      <c r="AT84" s="218" t="s">
        <v>152</v>
      </c>
      <c r="AU84" s="218" t="s">
        <v>80</v>
      </c>
      <c r="AY84" s="19" t="s">
        <v>149</v>
      </c>
      <c r="BE84" s="219">
        <f>IF(N84="základní",J84,0)</f>
        <v>0</v>
      </c>
      <c r="BF84" s="219">
        <f>IF(N84="snížená",J84,0)</f>
        <v>0</v>
      </c>
      <c r="BG84" s="219">
        <f>IF(N84="zákl. přenesená",J84,0)</f>
        <v>0</v>
      </c>
      <c r="BH84" s="219">
        <f>IF(N84="sníž. přenesená",J84,0)</f>
        <v>0</v>
      </c>
      <c r="BI84" s="219">
        <f>IF(N84="nulová",J84,0)</f>
        <v>0</v>
      </c>
      <c r="BJ84" s="19" t="s">
        <v>80</v>
      </c>
      <c r="BK84" s="219">
        <f>ROUND(I84*H84,2)</f>
        <v>0</v>
      </c>
      <c r="BL84" s="19" t="s">
        <v>156</v>
      </c>
      <c r="BM84" s="218" t="s">
        <v>156</v>
      </c>
    </row>
    <row r="85" spans="1:65" s="2" customFormat="1" ht="16.5" customHeight="1">
      <c r="A85" s="40"/>
      <c r="B85" s="41"/>
      <c r="C85" s="207" t="s">
        <v>111</v>
      </c>
      <c r="D85" s="207" t="s">
        <v>152</v>
      </c>
      <c r="E85" s="208" t="s">
        <v>1550</v>
      </c>
      <c r="F85" s="209" t="s">
        <v>1551</v>
      </c>
      <c r="G85" s="210" t="s">
        <v>1056</v>
      </c>
      <c r="H85" s="211">
        <v>1</v>
      </c>
      <c r="I85" s="212"/>
      <c r="J85" s="213">
        <f>ROUND(I85*H85,2)</f>
        <v>0</v>
      </c>
      <c r="K85" s="209" t="s">
        <v>19</v>
      </c>
      <c r="L85" s="46"/>
      <c r="M85" s="214" t="s">
        <v>19</v>
      </c>
      <c r="N85" s="215" t="s">
        <v>43</v>
      </c>
      <c r="O85" s="86"/>
      <c r="P85" s="216">
        <f>O85*H85</f>
        <v>0</v>
      </c>
      <c r="Q85" s="216">
        <v>0</v>
      </c>
      <c r="R85" s="216">
        <f>Q85*H85</f>
        <v>0</v>
      </c>
      <c r="S85" s="216">
        <v>0</v>
      </c>
      <c r="T85" s="217">
        <f>S85*H85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R85" s="218" t="s">
        <v>156</v>
      </c>
      <c r="AT85" s="218" t="s">
        <v>152</v>
      </c>
      <c r="AU85" s="218" t="s">
        <v>80</v>
      </c>
      <c r="AY85" s="19" t="s">
        <v>149</v>
      </c>
      <c r="BE85" s="219">
        <f>IF(N85="základní",J85,0)</f>
        <v>0</v>
      </c>
      <c r="BF85" s="219">
        <f>IF(N85="snížená",J85,0)</f>
        <v>0</v>
      </c>
      <c r="BG85" s="219">
        <f>IF(N85="zákl. přenesená",J85,0)</f>
        <v>0</v>
      </c>
      <c r="BH85" s="219">
        <f>IF(N85="sníž. přenesená",J85,0)</f>
        <v>0</v>
      </c>
      <c r="BI85" s="219">
        <f>IF(N85="nulová",J85,0)</f>
        <v>0</v>
      </c>
      <c r="BJ85" s="19" t="s">
        <v>80</v>
      </c>
      <c r="BK85" s="219">
        <f>ROUND(I85*H85,2)</f>
        <v>0</v>
      </c>
      <c r="BL85" s="19" t="s">
        <v>156</v>
      </c>
      <c r="BM85" s="218" t="s">
        <v>150</v>
      </c>
    </row>
    <row r="86" spans="1:65" s="2" customFormat="1" ht="16.5" customHeight="1">
      <c r="A86" s="40"/>
      <c r="B86" s="41"/>
      <c r="C86" s="207" t="s">
        <v>156</v>
      </c>
      <c r="D86" s="207" t="s">
        <v>152</v>
      </c>
      <c r="E86" s="208" t="s">
        <v>1552</v>
      </c>
      <c r="F86" s="209" t="s">
        <v>1553</v>
      </c>
      <c r="G86" s="210" t="s">
        <v>1056</v>
      </c>
      <c r="H86" s="211">
        <v>2</v>
      </c>
      <c r="I86" s="212"/>
      <c r="J86" s="213">
        <f>ROUND(I86*H86,2)</f>
        <v>0</v>
      </c>
      <c r="K86" s="209" t="s">
        <v>19</v>
      </c>
      <c r="L86" s="46"/>
      <c r="M86" s="214" t="s">
        <v>19</v>
      </c>
      <c r="N86" s="215" t="s">
        <v>43</v>
      </c>
      <c r="O86" s="86"/>
      <c r="P86" s="216">
        <f>O86*H86</f>
        <v>0</v>
      </c>
      <c r="Q86" s="216">
        <v>0</v>
      </c>
      <c r="R86" s="216">
        <f>Q86*H86</f>
        <v>0</v>
      </c>
      <c r="S86" s="216">
        <v>0</v>
      </c>
      <c r="T86" s="217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18" t="s">
        <v>156</v>
      </c>
      <c r="AT86" s="218" t="s">
        <v>152</v>
      </c>
      <c r="AU86" s="218" t="s">
        <v>80</v>
      </c>
      <c r="AY86" s="19" t="s">
        <v>149</v>
      </c>
      <c r="BE86" s="219">
        <f>IF(N86="základní",J86,0)</f>
        <v>0</v>
      </c>
      <c r="BF86" s="219">
        <f>IF(N86="snížená",J86,0)</f>
        <v>0</v>
      </c>
      <c r="BG86" s="219">
        <f>IF(N86="zákl. přenesená",J86,0)</f>
        <v>0</v>
      </c>
      <c r="BH86" s="219">
        <f>IF(N86="sníž. přenesená",J86,0)</f>
        <v>0</v>
      </c>
      <c r="BI86" s="219">
        <f>IF(N86="nulová",J86,0)</f>
        <v>0</v>
      </c>
      <c r="BJ86" s="19" t="s">
        <v>80</v>
      </c>
      <c r="BK86" s="219">
        <f>ROUND(I86*H86,2)</f>
        <v>0</v>
      </c>
      <c r="BL86" s="19" t="s">
        <v>156</v>
      </c>
      <c r="BM86" s="218" t="s">
        <v>210</v>
      </c>
    </row>
    <row r="87" spans="1:65" s="2" customFormat="1" ht="16.5" customHeight="1">
      <c r="A87" s="40"/>
      <c r="B87" s="41"/>
      <c r="C87" s="207" t="s">
        <v>193</v>
      </c>
      <c r="D87" s="207" t="s">
        <v>152</v>
      </c>
      <c r="E87" s="208" t="s">
        <v>1554</v>
      </c>
      <c r="F87" s="209" t="s">
        <v>1555</v>
      </c>
      <c r="G87" s="210" t="s">
        <v>184</v>
      </c>
      <c r="H87" s="211">
        <v>4</v>
      </c>
      <c r="I87" s="212"/>
      <c r="J87" s="213">
        <f>ROUND(I87*H87,2)</f>
        <v>0</v>
      </c>
      <c r="K87" s="209" t="s">
        <v>19</v>
      </c>
      <c r="L87" s="46"/>
      <c r="M87" s="214" t="s">
        <v>19</v>
      </c>
      <c r="N87" s="215" t="s">
        <v>43</v>
      </c>
      <c r="O87" s="86"/>
      <c r="P87" s="216">
        <f>O87*H87</f>
        <v>0</v>
      </c>
      <c r="Q87" s="216">
        <v>0</v>
      </c>
      <c r="R87" s="216">
        <f>Q87*H87</f>
        <v>0</v>
      </c>
      <c r="S87" s="216">
        <v>0</v>
      </c>
      <c r="T87" s="217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18" t="s">
        <v>156</v>
      </c>
      <c r="AT87" s="218" t="s">
        <v>152</v>
      </c>
      <c r="AU87" s="218" t="s">
        <v>80</v>
      </c>
      <c r="AY87" s="19" t="s">
        <v>149</v>
      </c>
      <c r="BE87" s="219">
        <f>IF(N87="základní",J87,0)</f>
        <v>0</v>
      </c>
      <c r="BF87" s="219">
        <f>IF(N87="snížená",J87,0)</f>
        <v>0</v>
      </c>
      <c r="BG87" s="219">
        <f>IF(N87="zákl. přenesená",J87,0)</f>
        <v>0</v>
      </c>
      <c r="BH87" s="219">
        <f>IF(N87="sníž. přenesená",J87,0)</f>
        <v>0</v>
      </c>
      <c r="BI87" s="219">
        <f>IF(N87="nulová",J87,0)</f>
        <v>0</v>
      </c>
      <c r="BJ87" s="19" t="s">
        <v>80</v>
      </c>
      <c r="BK87" s="219">
        <f>ROUND(I87*H87,2)</f>
        <v>0</v>
      </c>
      <c r="BL87" s="19" t="s">
        <v>156</v>
      </c>
      <c r="BM87" s="218" t="s">
        <v>225</v>
      </c>
    </row>
    <row r="88" spans="1:65" s="2" customFormat="1" ht="16.5" customHeight="1">
      <c r="A88" s="40"/>
      <c r="B88" s="41"/>
      <c r="C88" s="207" t="s">
        <v>150</v>
      </c>
      <c r="D88" s="207" t="s">
        <v>152</v>
      </c>
      <c r="E88" s="208" t="s">
        <v>1556</v>
      </c>
      <c r="F88" s="209" t="s">
        <v>1557</v>
      </c>
      <c r="G88" s="210" t="s">
        <v>184</v>
      </c>
      <c r="H88" s="211">
        <v>9</v>
      </c>
      <c r="I88" s="212"/>
      <c r="J88" s="213">
        <f>ROUND(I88*H88,2)</f>
        <v>0</v>
      </c>
      <c r="K88" s="209" t="s">
        <v>19</v>
      </c>
      <c r="L88" s="46"/>
      <c r="M88" s="214" t="s">
        <v>19</v>
      </c>
      <c r="N88" s="215" t="s">
        <v>43</v>
      </c>
      <c r="O88" s="86"/>
      <c r="P88" s="216">
        <f>O88*H88</f>
        <v>0</v>
      </c>
      <c r="Q88" s="216">
        <v>0</v>
      </c>
      <c r="R88" s="216">
        <f>Q88*H88</f>
        <v>0</v>
      </c>
      <c r="S88" s="216">
        <v>0</v>
      </c>
      <c r="T88" s="217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8" t="s">
        <v>156</v>
      </c>
      <c r="AT88" s="218" t="s">
        <v>152</v>
      </c>
      <c r="AU88" s="218" t="s">
        <v>80</v>
      </c>
      <c r="AY88" s="19" t="s">
        <v>149</v>
      </c>
      <c r="BE88" s="219">
        <f>IF(N88="základní",J88,0)</f>
        <v>0</v>
      </c>
      <c r="BF88" s="219">
        <f>IF(N88="snížená",J88,0)</f>
        <v>0</v>
      </c>
      <c r="BG88" s="219">
        <f>IF(N88="zákl. přenesená",J88,0)</f>
        <v>0</v>
      </c>
      <c r="BH88" s="219">
        <f>IF(N88="sníž. přenesená",J88,0)</f>
        <v>0</v>
      </c>
      <c r="BI88" s="219">
        <f>IF(N88="nulová",J88,0)</f>
        <v>0</v>
      </c>
      <c r="BJ88" s="19" t="s">
        <v>80</v>
      </c>
      <c r="BK88" s="219">
        <f>ROUND(I88*H88,2)</f>
        <v>0</v>
      </c>
      <c r="BL88" s="19" t="s">
        <v>156</v>
      </c>
      <c r="BM88" s="218" t="s">
        <v>236</v>
      </c>
    </row>
    <row r="89" spans="1:65" s="2" customFormat="1" ht="16.5" customHeight="1">
      <c r="A89" s="40"/>
      <c r="B89" s="41"/>
      <c r="C89" s="207" t="s">
        <v>202</v>
      </c>
      <c r="D89" s="207" t="s">
        <v>152</v>
      </c>
      <c r="E89" s="208" t="s">
        <v>1558</v>
      </c>
      <c r="F89" s="209" t="s">
        <v>1559</v>
      </c>
      <c r="G89" s="210" t="s">
        <v>184</v>
      </c>
      <c r="H89" s="211">
        <v>19</v>
      </c>
      <c r="I89" s="212"/>
      <c r="J89" s="213">
        <f>ROUND(I89*H89,2)</f>
        <v>0</v>
      </c>
      <c r="K89" s="209" t="s">
        <v>19</v>
      </c>
      <c r="L89" s="46"/>
      <c r="M89" s="214" t="s">
        <v>19</v>
      </c>
      <c r="N89" s="215" t="s">
        <v>43</v>
      </c>
      <c r="O89" s="86"/>
      <c r="P89" s="216">
        <f>O89*H89</f>
        <v>0</v>
      </c>
      <c r="Q89" s="216">
        <v>0</v>
      </c>
      <c r="R89" s="216">
        <f>Q89*H89</f>
        <v>0</v>
      </c>
      <c r="S89" s="216">
        <v>0</v>
      </c>
      <c r="T89" s="217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8" t="s">
        <v>156</v>
      </c>
      <c r="AT89" s="218" t="s">
        <v>152</v>
      </c>
      <c r="AU89" s="218" t="s">
        <v>80</v>
      </c>
      <c r="AY89" s="19" t="s">
        <v>149</v>
      </c>
      <c r="BE89" s="219">
        <f>IF(N89="základní",J89,0)</f>
        <v>0</v>
      </c>
      <c r="BF89" s="219">
        <f>IF(N89="snížená",J89,0)</f>
        <v>0</v>
      </c>
      <c r="BG89" s="219">
        <f>IF(N89="zákl. přenesená",J89,0)</f>
        <v>0</v>
      </c>
      <c r="BH89" s="219">
        <f>IF(N89="sníž. přenesená",J89,0)</f>
        <v>0</v>
      </c>
      <c r="BI89" s="219">
        <f>IF(N89="nulová",J89,0)</f>
        <v>0</v>
      </c>
      <c r="BJ89" s="19" t="s">
        <v>80</v>
      </c>
      <c r="BK89" s="219">
        <f>ROUND(I89*H89,2)</f>
        <v>0</v>
      </c>
      <c r="BL89" s="19" t="s">
        <v>156</v>
      </c>
      <c r="BM89" s="218" t="s">
        <v>253</v>
      </c>
    </row>
    <row r="90" spans="1:65" s="2" customFormat="1" ht="16.5" customHeight="1">
      <c r="A90" s="40"/>
      <c r="B90" s="41"/>
      <c r="C90" s="207" t="s">
        <v>210</v>
      </c>
      <c r="D90" s="207" t="s">
        <v>152</v>
      </c>
      <c r="E90" s="208" t="s">
        <v>1560</v>
      </c>
      <c r="F90" s="209" t="s">
        <v>1561</v>
      </c>
      <c r="G90" s="210" t="s">
        <v>184</v>
      </c>
      <c r="H90" s="211">
        <v>7</v>
      </c>
      <c r="I90" s="212"/>
      <c r="J90" s="213">
        <f>ROUND(I90*H90,2)</f>
        <v>0</v>
      </c>
      <c r="K90" s="209" t="s">
        <v>19</v>
      </c>
      <c r="L90" s="46"/>
      <c r="M90" s="214" t="s">
        <v>19</v>
      </c>
      <c r="N90" s="215" t="s">
        <v>43</v>
      </c>
      <c r="O90" s="86"/>
      <c r="P90" s="216">
        <f>O90*H90</f>
        <v>0</v>
      </c>
      <c r="Q90" s="216">
        <v>0</v>
      </c>
      <c r="R90" s="216">
        <f>Q90*H90</f>
        <v>0</v>
      </c>
      <c r="S90" s="216">
        <v>0</v>
      </c>
      <c r="T90" s="217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8" t="s">
        <v>156</v>
      </c>
      <c r="AT90" s="218" t="s">
        <v>152</v>
      </c>
      <c r="AU90" s="218" t="s">
        <v>80</v>
      </c>
      <c r="AY90" s="19" t="s">
        <v>149</v>
      </c>
      <c r="BE90" s="219">
        <f>IF(N90="základní",J90,0)</f>
        <v>0</v>
      </c>
      <c r="BF90" s="219">
        <f>IF(N90="snížená",J90,0)</f>
        <v>0</v>
      </c>
      <c r="BG90" s="219">
        <f>IF(N90="zákl. přenesená",J90,0)</f>
        <v>0</v>
      </c>
      <c r="BH90" s="219">
        <f>IF(N90="sníž. přenesená",J90,0)</f>
        <v>0</v>
      </c>
      <c r="BI90" s="219">
        <f>IF(N90="nulová",J90,0)</f>
        <v>0</v>
      </c>
      <c r="BJ90" s="19" t="s">
        <v>80</v>
      </c>
      <c r="BK90" s="219">
        <f>ROUND(I90*H90,2)</f>
        <v>0</v>
      </c>
      <c r="BL90" s="19" t="s">
        <v>156</v>
      </c>
      <c r="BM90" s="218" t="s">
        <v>260</v>
      </c>
    </row>
    <row r="91" spans="1:65" s="2" customFormat="1" ht="16.5" customHeight="1">
      <c r="A91" s="40"/>
      <c r="B91" s="41"/>
      <c r="C91" s="207" t="s">
        <v>218</v>
      </c>
      <c r="D91" s="207" t="s">
        <v>152</v>
      </c>
      <c r="E91" s="208" t="s">
        <v>1562</v>
      </c>
      <c r="F91" s="209" t="s">
        <v>1563</v>
      </c>
      <c r="G91" s="210" t="s">
        <v>1056</v>
      </c>
      <c r="H91" s="211">
        <v>3</v>
      </c>
      <c r="I91" s="212"/>
      <c r="J91" s="213">
        <f>ROUND(I91*H91,2)</f>
        <v>0</v>
      </c>
      <c r="K91" s="209" t="s">
        <v>19</v>
      </c>
      <c r="L91" s="46"/>
      <c r="M91" s="214" t="s">
        <v>19</v>
      </c>
      <c r="N91" s="215" t="s">
        <v>43</v>
      </c>
      <c r="O91" s="86"/>
      <c r="P91" s="216">
        <f>O91*H91</f>
        <v>0</v>
      </c>
      <c r="Q91" s="216">
        <v>0</v>
      </c>
      <c r="R91" s="216">
        <f>Q91*H91</f>
        <v>0</v>
      </c>
      <c r="S91" s="216">
        <v>0</v>
      </c>
      <c r="T91" s="217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8" t="s">
        <v>156</v>
      </c>
      <c r="AT91" s="218" t="s">
        <v>152</v>
      </c>
      <c r="AU91" s="218" t="s">
        <v>80</v>
      </c>
      <c r="AY91" s="19" t="s">
        <v>149</v>
      </c>
      <c r="BE91" s="219">
        <f>IF(N91="základní",J91,0)</f>
        <v>0</v>
      </c>
      <c r="BF91" s="219">
        <f>IF(N91="snížená",J91,0)</f>
        <v>0</v>
      </c>
      <c r="BG91" s="219">
        <f>IF(N91="zákl. přenesená",J91,0)</f>
        <v>0</v>
      </c>
      <c r="BH91" s="219">
        <f>IF(N91="sníž. přenesená",J91,0)</f>
        <v>0</v>
      </c>
      <c r="BI91" s="219">
        <f>IF(N91="nulová",J91,0)</f>
        <v>0</v>
      </c>
      <c r="BJ91" s="19" t="s">
        <v>80</v>
      </c>
      <c r="BK91" s="219">
        <f>ROUND(I91*H91,2)</f>
        <v>0</v>
      </c>
      <c r="BL91" s="19" t="s">
        <v>156</v>
      </c>
      <c r="BM91" s="218" t="s">
        <v>271</v>
      </c>
    </row>
    <row r="92" spans="1:65" s="2" customFormat="1" ht="24.15" customHeight="1">
      <c r="A92" s="40"/>
      <c r="B92" s="41"/>
      <c r="C92" s="207" t="s">
        <v>225</v>
      </c>
      <c r="D92" s="207" t="s">
        <v>152</v>
      </c>
      <c r="E92" s="208" t="s">
        <v>1564</v>
      </c>
      <c r="F92" s="209" t="s">
        <v>1565</v>
      </c>
      <c r="G92" s="210" t="s">
        <v>1085</v>
      </c>
      <c r="H92" s="211">
        <v>1</v>
      </c>
      <c r="I92" s="212"/>
      <c r="J92" s="213">
        <f>ROUND(I92*H92,2)</f>
        <v>0</v>
      </c>
      <c r="K92" s="209" t="s">
        <v>19</v>
      </c>
      <c r="L92" s="46"/>
      <c r="M92" s="214" t="s">
        <v>19</v>
      </c>
      <c r="N92" s="215" t="s">
        <v>43</v>
      </c>
      <c r="O92" s="86"/>
      <c r="P92" s="216">
        <f>O92*H92</f>
        <v>0</v>
      </c>
      <c r="Q92" s="216">
        <v>0</v>
      </c>
      <c r="R92" s="216">
        <f>Q92*H92</f>
        <v>0</v>
      </c>
      <c r="S92" s="216">
        <v>0</v>
      </c>
      <c r="T92" s="217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8" t="s">
        <v>156</v>
      </c>
      <c r="AT92" s="218" t="s">
        <v>152</v>
      </c>
      <c r="AU92" s="218" t="s">
        <v>80</v>
      </c>
      <c r="AY92" s="19" t="s">
        <v>149</v>
      </c>
      <c r="BE92" s="219">
        <f>IF(N92="základní",J92,0)</f>
        <v>0</v>
      </c>
      <c r="BF92" s="219">
        <f>IF(N92="snížená",J92,0)</f>
        <v>0</v>
      </c>
      <c r="BG92" s="219">
        <f>IF(N92="zákl. přenesená",J92,0)</f>
        <v>0</v>
      </c>
      <c r="BH92" s="219">
        <f>IF(N92="sníž. přenesená",J92,0)</f>
        <v>0</v>
      </c>
      <c r="BI92" s="219">
        <f>IF(N92="nulová",J92,0)</f>
        <v>0</v>
      </c>
      <c r="BJ92" s="19" t="s">
        <v>80</v>
      </c>
      <c r="BK92" s="219">
        <f>ROUND(I92*H92,2)</f>
        <v>0</v>
      </c>
      <c r="BL92" s="19" t="s">
        <v>156</v>
      </c>
      <c r="BM92" s="218" t="s">
        <v>281</v>
      </c>
    </row>
    <row r="93" spans="1:63" s="12" customFormat="1" ht="25.9" customHeight="1">
      <c r="A93" s="12"/>
      <c r="B93" s="191"/>
      <c r="C93" s="192"/>
      <c r="D93" s="193" t="s">
        <v>71</v>
      </c>
      <c r="E93" s="194" t="s">
        <v>882</v>
      </c>
      <c r="F93" s="194" t="s">
        <v>1368</v>
      </c>
      <c r="G93" s="192"/>
      <c r="H93" s="192"/>
      <c r="I93" s="195"/>
      <c r="J93" s="196">
        <f>BK93</f>
        <v>0</v>
      </c>
      <c r="K93" s="192"/>
      <c r="L93" s="197"/>
      <c r="M93" s="198"/>
      <c r="N93" s="199"/>
      <c r="O93" s="199"/>
      <c r="P93" s="200">
        <f>SUM(P94:P104)</f>
        <v>0</v>
      </c>
      <c r="Q93" s="199"/>
      <c r="R93" s="200">
        <f>SUM(R94:R104)</f>
        <v>0</v>
      </c>
      <c r="S93" s="199"/>
      <c r="T93" s="201">
        <f>SUM(T94:T104)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2" t="s">
        <v>80</v>
      </c>
      <c r="AT93" s="203" t="s">
        <v>71</v>
      </c>
      <c r="AU93" s="203" t="s">
        <v>72</v>
      </c>
      <c r="AY93" s="202" t="s">
        <v>149</v>
      </c>
      <c r="BK93" s="204">
        <f>SUM(BK94:BK104)</f>
        <v>0</v>
      </c>
    </row>
    <row r="94" spans="1:65" s="2" customFormat="1" ht="24.15" customHeight="1">
      <c r="A94" s="40"/>
      <c r="B94" s="41"/>
      <c r="C94" s="207" t="s">
        <v>230</v>
      </c>
      <c r="D94" s="207" t="s">
        <v>152</v>
      </c>
      <c r="E94" s="208" t="s">
        <v>1566</v>
      </c>
      <c r="F94" s="209" t="s">
        <v>1567</v>
      </c>
      <c r="G94" s="210" t="s">
        <v>1085</v>
      </c>
      <c r="H94" s="211">
        <v>1</v>
      </c>
      <c r="I94" s="212"/>
      <c r="J94" s="213">
        <f>ROUND(I94*H94,2)</f>
        <v>0</v>
      </c>
      <c r="K94" s="209" t="s">
        <v>19</v>
      </c>
      <c r="L94" s="46"/>
      <c r="M94" s="214" t="s">
        <v>19</v>
      </c>
      <c r="N94" s="215" t="s">
        <v>43</v>
      </c>
      <c r="O94" s="86"/>
      <c r="P94" s="216">
        <f>O94*H94</f>
        <v>0</v>
      </c>
      <c r="Q94" s="216">
        <v>0</v>
      </c>
      <c r="R94" s="216">
        <f>Q94*H94</f>
        <v>0</v>
      </c>
      <c r="S94" s="216">
        <v>0</v>
      </c>
      <c r="T94" s="217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8" t="s">
        <v>156</v>
      </c>
      <c r="AT94" s="218" t="s">
        <v>152</v>
      </c>
      <c r="AU94" s="218" t="s">
        <v>80</v>
      </c>
      <c r="AY94" s="19" t="s">
        <v>149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19" t="s">
        <v>80</v>
      </c>
      <c r="BK94" s="219">
        <f>ROUND(I94*H94,2)</f>
        <v>0</v>
      </c>
      <c r="BL94" s="19" t="s">
        <v>156</v>
      </c>
      <c r="BM94" s="218" t="s">
        <v>301</v>
      </c>
    </row>
    <row r="95" spans="1:65" s="2" customFormat="1" ht="16.5" customHeight="1">
      <c r="A95" s="40"/>
      <c r="B95" s="41"/>
      <c r="C95" s="207" t="s">
        <v>236</v>
      </c>
      <c r="D95" s="207" t="s">
        <v>152</v>
      </c>
      <c r="E95" s="208" t="s">
        <v>1568</v>
      </c>
      <c r="F95" s="209" t="s">
        <v>1569</v>
      </c>
      <c r="G95" s="210" t="s">
        <v>1085</v>
      </c>
      <c r="H95" s="211">
        <v>1</v>
      </c>
      <c r="I95" s="212"/>
      <c r="J95" s="213">
        <f>ROUND(I95*H95,2)</f>
        <v>0</v>
      </c>
      <c r="K95" s="209" t="s">
        <v>19</v>
      </c>
      <c r="L95" s="46"/>
      <c r="M95" s="214" t="s">
        <v>19</v>
      </c>
      <c r="N95" s="215" t="s">
        <v>43</v>
      </c>
      <c r="O95" s="86"/>
      <c r="P95" s="216">
        <f>O95*H95</f>
        <v>0</v>
      </c>
      <c r="Q95" s="216">
        <v>0</v>
      </c>
      <c r="R95" s="216">
        <f>Q95*H95</f>
        <v>0</v>
      </c>
      <c r="S95" s="216">
        <v>0</v>
      </c>
      <c r="T95" s="217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8" t="s">
        <v>156</v>
      </c>
      <c r="AT95" s="218" t="s">
        <v>152</v>
      </c>
      <c r="AU95" s="218" t="s">
        <v>80</v>
      </c>
      <c r="AY95" s="19" t="s">
        <v>149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9" t="s">
        <v>80</v>
      </c>
      <c r="BK95" s="219">
        <f>ROUND(I95*H95,2)</f>
        <v>0</v>
      </c>
      <c r="BL95" s="19" t="s">
        <v>156</v>
      </c>
      <c r="BM95" s="218" t="s">
        <v>314</v>
      </c>
    </row>
    <row r="96" spans="1:65" s="2" customFormat="1" ht="16.5" customHeight="1">
      <c r="A96" s="40"/>
      <c r="B96" s="41"/>
      <c r="C96" s="207" t="s">
        <v>248</v>
      </c>
      <c r="D96" s="207" t="s">
        <v>152</v>
      </c>
      <c r="E96" s="208" t="s">
        <v>1570</v>
      </c>
      <c r="F96" s="209" t="s">
        <v>1571</v>
      </c>
      <c r="G96" s="210" t="s">
        <v>1085</v>
      </c>
      <c r="H96" s="211">
        <v>1</v>
      </c>
      <c r="I96" s="212"/>
      <c r="J96" s="213">
        <f>ROUND(I96*H96,2)</f>
        <v>0</v>
      </c>
      <c r="K96" s="209" t="s">
        <v>19</v>
      </c>
      <c r="L96" s="46"/>
      <c r="M96" s="214" t="s">
        <v>19</v>
      </c>
      <c r="N96" s="215" t="s">
        <v>43</v>
      </c>
      <c r="O96" s="86"/>
      <c r="P96" s="216">
        <f>O96*H96</f>
        <v>0</v>
      </c>
      <c r="Q96" s="216">
        <v>0</v>
      </c>
      <c r="R96" s="216">
        <f>Q96*H96</f>
        <v>0</v>
      </c>
      <c r="S96" s="216">
        <v>0</v>
      </c>
      <c r="T96" s="217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8" t="s">
        <v>156</v>
      </c>
      <c r="AT96" s="218" t="s">
        <v>152</v>
      </c>
      <c r="AU96" s="218" t="s">
        <v>80</v>
      </c>
      <c r="AY96" s="19" t="s">
        <v>149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19" t="s">
        <v>80</v>
      </c>
      <c r="BK96" s="219">
        <f>ROUND(I96*H96,2)</f>
        <v>0</v>
      </c>
      <c r="BL96" s="19" t="s">
        <v>156</v>
      </c>
      <c r="BM96" s="218" t="s">
        <v>328</v>
      </c>
    </row>
    <row r="97" spans="1:65" s="2" customFormat="1" ht="16.5" customHeight="1">
      <c r="A97" s="40"/>
      <c r="B97" s="41"/>
      <c r="C97" s="207" t="s">
        <v>253</v>
      </c>
      <c r="D97" s="207" t="s">
        <v>152</v>
      </c>
      <c r="E97" s="208" t="s">
        <v>1572</v>
      </c>
      <c r="F97" s="209" t="s">
        <v>1424</v>
      </c>
      <c r="G97" s="210" t="s">
        <v>1085</v>
      </c>
      <c r="H97" s="211">
        <v>1</v>
      </c>
      <c r="I97" s="212"/>
      <c r="J97" s="213">
        <f>ROUND(I97*H97,2)</f>
        <v>0</v>
      </c>
      <c r="K97" s="209" t="s">
        <v>19</v>
      </c>
      <c r="L97" s="46"/>
      <c r="M97" s="214" t="s">
        <v>19</v>
      </c>
      <c r="N97" s="215" t="s">
        <v>43</v>
      </c>
      <c r="O97" s="86"/>
      <c r="P97" s="216">
        <f>O97*H97</f>
        <v>0</v>
      </c>
      <c r="Q97" s="216">
        <v>0</v>
      </c>
      <c r="R97" s="216">
        <f>Q97*H97</f>
        <v>0</v>
      </c>
      <c r="S97" s="216">
        <v>0</v>
      </c>
      <c r="T97" s="217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8" t="s">
        <v>156</v>
      </c>
      <c r="AT97" s="218" t="s">
        <v>152</v>
      </c>
      <c r="AU97" s="218" t="s">
        <v>80</v>
      </c>
      <c r="AY97" s="19" t="s">
        <v>149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9" t="s">
        <v>80</v>
      </c>
      <c r="BK97" s="219">
        <f>ROUND(I97*H97,2)</f>
        <v>0</v>
      </c>
      <c r="BL97" s="19" t="s">
        <v>156</v>
      </c>
      <c r="BM97" s="218" t="s">
        <v>339</v>
      </c>
    </row>
    <row r="98" spans="1:65" s="2" customFormat="1" ht="16.5" customHeight="1">
      <c r="A98" s="40"/>
      <c r="B98" s="41"/>
      <c r="C98" s="207" t="s">
        <v>8</v>
      </c>
      <c r="D98" s="207" t="s">
        <v>152</v>
      </c>
      <c r="E98" s="208" t="s">
        <v>1573</v>
      </c>
      <c r="F98" s="209" t="s">
        <v>1419</v>
      </c>
      <c r="G98" s="210" t="s">
        <v>1085</v>
      </c>
      <c r="H98" s="211">
        <v>1</v>
      </c>
      <c r="I98" s="212"/>
      <c r="J98" s="213">
        <f>ROUND(I98*H98,2)</f>
        <v>0</v>
      </c>
      <c r="K98" s="209" t="s">
        <v>19</v>
      </c>
      <c r="L98" s="46"/>
      <c r="M98" s="214" t="s">
        <v>19</v>
      </c>
      <c r="N98" s="215" t="s">
        <v>43</v>
      </c>
      <c r="O98" s="86"/>
      <c r="P98" s="216">
        <f>O98*H98</f>
        <v>0</v>
      </c>
      <c r="Q98" s="216">
        <v>0</v>
      </c>
      <c r="R98" s="216">
        <f>Q98*H98</f>
        <v>0</v>
      </c>
      <c r="S98" s="216">
        <v>0</v>
      </c>
      <c r="T98" s="217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8" t="s">
        <v>156</v>
      </c>
      <c r="AT98" s="218" t="s">
        <v>152</v>
      </c>
      <c r="AU98" s="218" t="s">
        <v>80</v>
      </c>
      <c r="AY98" s="19" t="s">
        <v>149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9" t="s">
        <v>80</v>
      </c>
      <c r="BK98" s="219">
        <f>ROUND(I98*H98,2)</f>
        <v>0</v>
      </c>
      <c r="BL98" s="19" t="s">
        <v>156</v>
      </c>
      <c r="BM98" s="218" t="s">
        <v>352</v>
      </c>
    </row>
    <row r="99" spans="1:65" s="2" customFormat="1" ht="16.5" customHeight="1">
      <c r="A99" s="40"/>
      <c r="B99" s="41"/>
      <c r="C99" s="207" t="s">
        <v>260</v>
      </c>
      <c r="D99" s="207" t="s">
        <v>152</v>
      </c>
      <c r="E99" s="208" t="s">
        <v>1574</v>
      </c>
      <c r="F99" s="209" t="s">
        <v>1421</v>
      </c>
      <c r="G99" s="210" t="s">
        <v>1085</v>
      </c>
      <c r="H99" s="211">
        <v>1</v>
      </c>
      <c r="I99" s="212"/>
      <c r="J99" s="213">
        <f>ROUND(I99*H99,2)</f>
        <v>0</v>
      </c>
      <c r="K99" s="209" t="s">
        <v>19</v>
      </c>
      <c r="L99" s="46"/>
      <c r="M99" s="214" t="s">
        <v>19</v>
      </c>
      <c r="N99" s="215" t="s">
        <v>43</v>
      </c>
      <c r="O99" s="86"/>
      <c r="P99" s="216">
        <f>O99*H99</f>
        <v>0</v>
      </c>
      <c r="Q99" s="216">
        <v>0</v>
      </c>
      <c r="R99" s="216">
        <f>Q99*H99</f>
        <v>0</v>
      </c>
      <c r="S99" s="216">
        <v>0</v>
      </c>
      <c r="T99" s="217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8" t="s">
        <v>156</v>
      </c>
      <c r="AT99" s="218" t="s">
        <v>152</v>
      </c>
      <c r="AU99" s="218" t="s">
        <v>80</v>
      </c>
      <c r="AY99" s="19" t="s">
        <v>149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19" t="s">
        <v>80</v>
      </c>
      <c r="BK99" s="219">
        <f>ROUND(I99*H99,2)</f>
        <v>0</v>
      </c>
      <c r="BL99" s="19" t="s">
        <v>156</v>
      </c>
      <c r="BM99" s="218" t="s">
        <v>362</v>
      </c>
    </row>
    <row r="100" spans="1:65" s="2" customFormat="1" ht="16.5" customHeight="1">
      <c r="A100" s="40"/>
      <c r="B100" s="41"/>
      <c r="C100" s="207" t="s">
        <v>266</v>
      </c>
      <c r="D100" s="207" t="s">
        <v>152</v>
      </c>
      <c r="E100" s="208" t="s">
        <v>1575</v>
      </c>
      <c r="F100" s="209" t="s">
        <v>374</v>
      </c>
      <c r="G100" s="210" t="s">
        <v>1085</v>
      </c>
      <c r="H100" s="211">
        <v>1</v>
      </c>
      <c r="I100" s="212"/>
      <c r="J100" s="213">
        <f>ROUND(I100*H100,2)</f>
        <v>0</v>
      </c>
      <c r="K100" s="209" t="s">
        <v>19</v>
      </c>
      <c r="L100" s="46"/>
      <c r="M100" s="214" t="s">
        <v>19</v>
      </c>
      <c r="N100" s="215" t="s">
        <v>43</v>
      </c>
      <c r="O100" s="86"/>
      <c r="P100" s="216">
        <f>O100*H100</f>
        <v>0</v>
      </c>
      <c r="Q100" s="216">
        <v>0</v>
      </c>
      <c r="R100" s="216">
        <f>Q100*H100</f>
        <v>0</v>
      </c>
      <c r="S100" s="216">
        <v>0</v>
      </c>
      <c r="T100" s="217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8" t="s">
        <v>156</v>
      </c>
      <c r="AT100" s="218" t="s">
        <v>152</v>
      </c>
      <c r="AU100" s="218" t="s">
        <v>80</v>
      </c>
      <c r="AY100" s="19" t="s">
        <v>149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9" t="s">
        <v>80</v>
      </c>
      <c r="BK100" s="219">
        <f>ROUND(I100*H100,2)</f>
        <v>0</v>
      </c>
      <c r="BL100" s="19" t="s">
        <v>156</v>
      </c>
      <c r="BM100" s="218" t="s">
        <v>375</v>
      </c>
    </row>
    <row r="101" spans="1:65" s="2" customFormat="1" ht="16.5" customHeight="1">
      <c r="A101" s="40"/>
      <c r="B101" s="41"/>
      <c r="C101" s="207" t="s">
        <v>271</v>
      </c>
      <c r="D101" s="207" t="s">
        <v>152</v>
      </c>
      <c r="E101" s="208" t="s">
        <v>1431</v>
      </c>
      <c r="F101" s="209" t="s">
        <v>1432</v>
      </c>
      <c r="G101" s="210" t="s">
        <v>1085</v>
      </c>
      <c r="H101" s="211">
        <v>1</v>
      </c>
      <c r="I101" s="212"/>
      <c r="J101" s="213">
        <f>ROUND(I101*H101,2)</f>
        <v>0</v>
      </c>
      <c r="K101" s="209" t="s">
        <v>19</v>
      </c>
      <c r="L101" s="46"/>
      <c r="M101" s="214" t="s">
        <v>19</v>
      </c>
      <c r="N101" s="215" t="s">
        <v>43</v>
      </c>
      <c r="O101" s="86"/>
      <c r="P101" s="216">
        <f>O101*H101</f>
        <v>0</v>
      </c>
      <c r="Q101" s="216">
        <v>0</v>
      </c>
      <c r="R101" s="216">
        <f>Q101*H101</f>
        <v>0</v>
      </c>
      <c r="S101" s="216">
        <v>0</v>
      </c>
      <c r="T101" s="217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8" t="s">
        <v>156</v>
      </c>
      <c r="AT101" s="218" t="s">
        <v>152</v>
      </c>
      <c r="AU101" s="218" t="s">
        <v>80</v>
      </c>
      <c r="AY101" s="19" t="s">
        <v>149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19" t="s">
        <v>80</v>
      </c>
      <c r="BK101" s="219">
        <f>ROUND(I101*H101,2)</f>
        <v>0</v>
      </c>
      <c r="BL101" s="19" t="s">
        <v>156</v>
      </c>
      <c r="BM101" s="218" t="s">
        <v>395</v>
      </c>
    </row>
    <row r="102" spans="1:65" s="2" customFormat="1" ht="16.5" customHeight="1">
      <c r="A102" s="40"/>
      <c r="B102" s="41"/>
      <c r="C102" s="207" t="s">
        <v>276</v>
      </c>
      <c r="D102" s="207" t="s">
        <v>152</v>
      </c>
      <c r="E102" s="208" t="s">
        <v>1433</v>
      </c>
      <c r="F102" s="209" t="s">
        <v>1434</v>
      </c>
      <c r="G102" s="210" t="s">
        <v>1085</v>
      </c>
      <c r="H102" s="211">
        <v>1</v>
      </c>
      <c r="I102" s="212"/>
      <c r="J102" s="213">
        <f>ROUND(I102*H102,2)</f>
        <v>0</v>
      </c>
      <c r="K102" s="209" t="s">
        <v>19</v>
      </c>
      <c r="L102" s="46"/>
      <c r="M102" s="214" t="s">
        <v>19</v>
      </c>
      <c r="N102" s="215" t="s">
        <v>43</v>
      </c>
      <c r="O102" s="86"/>
      <c r="P102" s="216">
        <f>O102*H102</f>
        <v>0</v>
      </c>
      <c r="Q102" s="216">
        <v>0</v>
      </c>
      <c r="R102" s="216">
        <f>Q102*H102</f>
        <v>0</v>
      </c>
      <c r="S102" s="216">
        <v>0</v>
      </c>
      <c r="T102" s="217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8" t="s">
        <v>156</v>
      </c>
      <c r="AT102" s="218" t="s">
        <v>152</v>
      </c>
      <c r="AU102" s="218" t="s">
        <v>80</v>
      </c>
      <c r="AY102" s="19" t="s">
        <v>149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19" t="s">
        <v>80</v>
      </c>
      <c r="BK102" s="219">
        <f>ROUND(I102*H102,2)</f>
        <v>0</v>
      </c>
      <c r="BL102" s="19" t="s">
        <v>156</v>
      </c>
      <c r="BM102" s="218" t="s">
        <v>409</v>
      </c>
    </row>
    <row r="103" spans="1:65" s="2" customFormat="1" ht="16.5" customHeight="1">
      <c r="A103" s="40"/>
      <c r="B103" s="41"/>
      <c r="C103" s="207" t="s">
        <v>281</v>
      </c>
      <c r="D103" s="207" t="s">
        <v>152</v>
      </c>
      <c r="E103" s="208" t="s">
        <v>1576</v>
      </c>
      <c r="F103" s="209" t="s">
        <v>1577</v>
      </c>
      <c r="G103" s="210" t="s">
        <v>1085</v>
      </c>
      <c r="H103" s="211">
        <v>1</v>
      </c>
      <c r="I103" s="212"/>
      <c r="J103" s="213">
        <f>ROUND(I103*H103,2)</f>
        <v>0</v>
      </c>
      <c r="K103" s="209" t="s">
        <v>19</v>
      </c>
      <c r="L103" s="46"/>
      <c r="M103" s="214" t="s">
        <v>19</v>
      </c>
      <c r="N103" s="215" t="s">
        <v>43</v>
      </c>
      <c r="O103" s="86"/>
      <c r="P103" s="216">
        <f>O103*H103</f>
        <v>0</v>
      </c>
      <c r="Q103" s="216">
        <v>0</v>
      </c>
      <c r="R103" s="216">
        <f>Q103*H103</f>
        <v>0</v>
      </c>
      <c r="S103" s="216">
        <v>0</v>
      </c>
      <c r="T103" s="217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8" t="s">
        <v>156</v>
      </c>
      <c r="AT103" s="218" t="s">
        <v>152</v>
      </c>
      <c r="AU103" s="218" t="s">
        <v>80</v>
      </c>
      <c r="AY103" s="19" t="s">
        <v>149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19" t="s">
        <v>80</v>
      </c>
      <c r="BK103" s="219">
        <f>ROUND(I103*H103,2)</f>
        <v>0</v>
      </c>
      <c r="BL103" s="19" t="s">
        <v>156</v>
      </c>
      <c r="BM103" s="218" t="s">
        <v>422</v>
      </c>
    </row>
    <row r="104" spans="1:65" s="2" customFormat="1" ht="16.5" customHeight="1">
      <c r="A104" s="40"/>
      <c r="B104" s="41"/>
      <c r="C104" s="207" t="s">
        <v>7</v>
      </c>
      <c r="D104" s="207" t="s">
        <v>152</v>
      </c>
      <c r="E104" s="208" t="s">
        <v>1578</v>
      </c>
      <c r="F104" s="209" t="s">
        <v>1579</v>
      </c>
      <c r="G104" s="210" t="s">
        <v>1085</v>
      </c>
      <c r="H104" s="211">
        <v>1</v>
      </c>
      <c r="I104" s="212"/>
      <c r="J104" s="213">
        <f>ROUND(I104*H104,2)</f>
        <v>0</v>
      </c>
      <c r="K104" s="209" t="s">
        <v>19</v>
      </c>
      <c r="L104" s="46"/>
      <c r="M104" s="284" t="s">
        <v>19</v>
      </c>
      <c r="N104" s="285" t="s">
        <v>43</v>
      </c>
      <c r="O104" s="282"/>
      <c r="P104" s="286">
        <f>O104*H104</f>
        <v>0</v>
      </c>
      <c r="Q104" s="286">
        <v>0</v>
      </c>
      <c r="R104" s="286">
        <f>Q104*H104</f>
        <v>0</v>
      </c>
      <c r="S104" s="286">
        <v>0</v>
      </c>
      <c r="T104" s="287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8" t="s">
        <v>156</v>
      </c>
      <c r="AT104" s="218" t="s">
        <v>152</v>
      </c>
      <c r="AU104" s="218" t="s">
        <v>80</v>
      </c>
      <c r="AY104" s="19" t="s">
        <v>149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19" t="s">
        <v>80</v>
      </c>
      <c r="BK104" s="219">
        <f>ROUND(I104*H104,2)</f>
        <v>0</v>
      </c>
      <c r="BL104" s="19" t="s">
        <v>156</v>
      </c>
      <c r="BM104" s="218" t="s">
        <v>439</v>
      </c>
    </row>
    <row r="105" spans="1:31" s="2" customFormat="1" ht="6.95" customHeight="1">
      <c r="A105" s="40"/>
      <c r="B105" s="61"/>
      <c r="C105" s="62"/>
      <c r="D105" s="62"/>
      <c r="E105" s="62"/>
      <c r="F105" s="62"/>
      <c r="G105" s="62"/>
      <c r="H105" s="62"/>
      <c r="I105" s="62"/>
      <c r="J105" s="62"/>
      <c r="K105" s="62"/>
      <c r="L105" s="46"/>
      <c r="M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</row>
  </sheetData>
  <sheetProtection password="CC3D" sheet="1" objects="1" scenarios="1" formatColumns="0" formatRows="0" autoFilter="0"/>
  <autoFilter ref="C80:K104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TOMASNTB\HP</dc:creator>
  <cp:keywords/>
  <dc:description/>
  <cp:lastModifiedBy>TOMASNTB\HP</cp:lastModifiedBy>
  <dcterms:created xsi:type="dcterms:W3CDTF">2023-04-03T17:43:04Z</dcterms:created>
  <dcterms:modified xsi:type="dcterms:W3CDTF">2023-04-03T17:43:30Z</dcterms:modified>
  <cp:category/>
  <cp:version/>
  <cp:contentType/>
  <cp:contentStatus/>
</cp:coreProperties>
</file>