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list'!$G$2</definedName>
    <definedName name="MJ">'Krycí list'!$G$5</definedName>
    <definedName name="Mont">'Rekapitulace'!$H$9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'Položky'!$A$1:$G$29</definedName>
    <definedName name="_xlnm.Print_Area" localSheetId="1">'Rekapitulace'!$A$1:$I$23</definedName>
    <definedName name="PocetMJ">'Krycí list'!$G$6</definedName>
    <definedName name="Poznamka">'Krycí list'!$B$37</definedName>
    <definedName name="Projektant">'Krycí list'!$C$8</definedName>
    <definedName name="PSV">'Rekapitulace'!$F$9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<sst xmlns="http://schemas.openxmlformats.org/spreadsheetml/2006/main" count="175" uniqueCount="135">
  <si>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</si>
  <si>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</si>
  <si>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</si>
  <si>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</si>
  <si>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</si>
  <si>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</si>
  <si>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</si>
  <si>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</si>
  <si>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</si>
  <si>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</si>
  <si>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</si>
  <si>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</si>
  <si>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</si>
  <si>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</si>
  <si>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</si>
  <si>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</si>
  <si>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</si>
  <si>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</si>
  <si>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</si>
  <si>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</si>
  <si>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</si>
  <si>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</si>
  <si>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</si>
  <si>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</si>
  <si>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</si>
  <si>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</si>
  <si>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</si>
  <si>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</si>
  <si>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</si>
  <si>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</si>
  <si>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</si>
  <si>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</si>
  <si>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</si>
  <si>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</si>
  <si>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</si>
  <si>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</si>
  <si>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</si>
  <si>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</si>
  <si>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</si>
  <si>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</si>
  <si>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</si>
  <si>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</si>
  <si>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</si>
  <si>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</si>
  <si>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</si>
  <si>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</si>
  <si>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</si>
  <si>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</si>
  <si>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</si>
  <si>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</si>
  <si>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</si>
  <si>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</si>
  <si>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</si>
  <si>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</si>
  <si>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</si>
  <si>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</si>
  <si>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</si>
  <si>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</si>
  <si>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</si>
  <si>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</si>
  <si>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</si>
  <si>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</si>
  <si>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</si>
  <si>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</si>
  <si>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</si>
  <si>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</si>
  <si>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</si>
  <si>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</si>
  <si>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</si>
  <si>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</si>
  <si>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</si>
  <si>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</si>
  <si>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</si>
  <si>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</si>
  <si>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</si>
  <si>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</si>
  <si>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</si>
  <si>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20160217</t>
  </si>
  <si>
    <t>BD Brno, Vídeňská 11a</t>
  </si>
  <si>
    <t>Oprava domácích telefonů</t>
  </si>
  <si>
    <t>M22.1</t>
  </si>
  <si>
    <t>Montáž sdělovací a zabezp. techniky - materiál</t>
  </si>
  <si>
    <t>22101</t>
  </si>
  <si>
    <t xml:space="preserve">Tlačítko zvonkové </t>
  </si>
  <si>
    <t>kus</t>
  </si>
  <si>
    <t>22102</t>
  </si>
  <si>
    <t xml:space="preserve">Dveřní el. zámek </t>
  </si>
  <si>
    <t>22103</t>
  </si>
  <si>
    <t xml:space="preserve">Domací telefon digitální Legrand </t>
  </si>
  <si>
    <t>22104</t>
  </si>
  <si>
    <t xml:space="preserve">Kódovací číselná jednotka Legrand </t>
  </si>
  <si>
    <t>22105</t>
  </si>
  <si>
    <t xml:space="preserve">Napájecí trafo dom. telefonů Legrand </t>
  </si>
  <si>
    <t>22106</t>
  </si>
  <si>
    <t xml:space="preserve">Audio jednotka Legrand </t>
  </si>
  <si>
    <t>22107</t>
  </si>
  <si>
    <t xml:space="preserve">Krabice a rámeček tabla Legrand </t>
  </si>
  <si>
    <t>22108</t>
  </si>
  <si>
    <t xml:space="preserve">Konfigurátor pro telefony Legrand </t>
  </si>
  <si>
    <t>22109</t>
  </si>
  <si>
    <t xml:space="preserve">Kabel SYKFY 5x2x0,5 </t>
  </si>
  <si>
    <t>m</t>
  </si>
  <si>
    <t>M22.2</t>
  </si>
  <si>
    <t>Montáž sdělovací a zabezp. techniky - montáž</t>
  </si>
  <si>
    <t>22201</t>
  </si>
  <si>
    <t xml:space="preserve">Zapojení domácích telefonů </t>
  </si>
  <si>
    <t>22202</t>
  </si>
  <si>
    <t xml:space="preserve">Zapojení zvonkového tlačítka </t>
  </si>
  <si>
    <t>22203</t>
  </si>
  <si>
    <t xml:space="preserve">Vysekání a uložení tabla do zdi </t>
  </si>
  <si>
    <t>22204</t>
  </si>
  <si>
    <t xml:space="preserve">Protažení kabelů </t>
  </si>
  <si>
    <t>22205</t>
  </si>
  <si>
    <t xml:space="preserve">Montáž dveřního zámku </t>
  </si>
  <si>
    <t>22206</t>
  </si>
  <si>
    <t xml:space="preserve">Zapojení tabla </t>
  </si>
  <si>
    <t>22207</t>
  </si>
  <si>
    <t xml:space="preserve">Demontáže </t>
  </si>
  <si>
    <t>22208</t>
  </si>
  <si>
    <t xml:space="preserve">Odvoz a likvidace odpadu </t>
  </si>
  <si>
    <t>soubor</t>
  </si>
  <si>
    <t>22209</t>
  </si>
  <si>
    <t xml:space="preserve">Montáž PPV </t>
  </si>
  <si>
    <t>22210</t>
  </si>
  <si>
    <t xml:space="preserve">Dopravné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</si>
  <si>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</si>
  <si>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</si>
  <si>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</si>
  <si>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</si>
  <si>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</si>
  <si>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</si>
  <si>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</si>
  <si>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</si>
  <si>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Statutární město Brno, městská část Brno - střed</t>
  </si>
  <si>
    <t>Ing. Martin Rychtecký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</si>
</sst>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0" fontId="22" fillId="33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0" fontId="20" fillId="0" borderId="54" xfId="46" applyFont="1" applyBorder="1">
      <alignment/>
      <protection/>
    </xf>
    <xf numFmtId="0" fontId="19" fillId="0" borderId="54" xfId="46" applyFont="1" applyBorder="1">
      <alignment/>
      <protection/>
    </xf>
    <xf numFmtId="0" fontId="19" fillId="0" borderId="54" xfId="46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0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0" fontId="20" fillId="0" borderId="59" xfId="46" applyFont="1" applyBorder="1">
      <alignment/>
      <protection/>
    </xf>
    <xf numFmtId="0" fontId="19" fillId="0" borderId="59" xfId="46" applyFont="1" applyBorder="1">
      <alignment/>
      <protection/>
    </xf>
    <xf numFmtId="0" fontId="19" fillId="0" borderId="59" xfId="46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21" fillId="0" borderId="55" xfId="46" applyFont="1" applyBorder="1" applyAlignment="1">
      <alignment horizontal="right"/>
      <protection/>
    </xf>
    <xf numFmtId="0" fontId="19" fillId="0" borderId="54" xfId="46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3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>
        <f>Rekapitulace!G2</f>
        <v>0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 t="s">
        <v>134</v>
      </c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 t="str">
        <f>Projektant</f>
        <v>Ing. Martin Rychtecký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 t="s">
        <v>133</v>
      </c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Rekapitulace!A14</f>
        <v>Ztížené výrobní podmínky</v>
      </c>
      <c r="E15" s="60"/>
      <c r="F15" s="61"/>
      <c r="G15" s="58">
        <f>Rekapitulace!I14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8" t="str">
        <f>Rekapitulace!A15</f>
        <v>Oborová přirážka</v>
      </c>
      <c r="E16" s="62"/>
      <c r="F16" s="63"/>
      <c r="G16" s="58">
        <f>Rekapitulace!I15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8" t="str">
        <f>Rekapitulace!A16</f>
        <v>Přesun stavebních kapacit</v>
      </c>
      <c r="E17" s="62"/>
      <c r="F17" s="63"/>
      <c r="G17" s="58">
        <f>Rekapitulace!I16</f>
        <v>0</v>
      </c>
    </row>
    <row r="18" spans="1:7" ht="15.75" customHeight="1">
      <c r="A18" s="64" t="s">
        <v>27</v>
      </c>
      <c r="B18" s="65" t="s">
        <v>28</v>
      </c>
      <c r="C18" s="58">
        <f>Dodavka</f>
        <v>0</v>
      </c>
      <c r="D18" s="8" t="str">
        <f>Rekapitulace!A17</f>
        <v>Mimostaveništní doprava</v>
      </c>
      <c r="E18" s="62"/>
      <c r="F18" s="63"/>
      <c r="G18" s="58">
        <f>Rekapitulace!I17</f>
        <v>0</v>
      </c>
    </row>
    <row r="19" spans="1:7" ht="15.75" customHeight="1">
      <c r="A19" s="66" t="s">
        <v>29</v>
      </c>
      <c r="B19" s="57"/>
      <c r="C19" s="58">
        <f>SUM(C15:C18)</f>
        <v>0</v>
      </c>
      <c r="D19" s="8" t="str">
        <f>Rekapitulace!A18</f>
        <v>Zařízení staveniště</v>
      </c>
      <c r="E19" s="62"/>
      <c r="F19" s="63"/>
      <c r="G19" s="58">
        <f>Rekapitulace!I18</f>
        <v>0</v>
      </c>
    </row>
    <row r="20" spans="1:7" ht="15.75" customHeight="1">
      <c r="A20" s="66"/>
      <c r="B20" s="57"/>
      <c r="C20" s="58"/>
      <c r="D20" s="8" t="str">
        <f>Rekapitulace!A19</f>
        <v>Provoz investora</v>
      </c>
      <c r="E20" s="62"/>
      <c r="F20" s="63"/>
      <c r="G20" s="58">
        <f>Rekapitulace!I19</f>
        <v>0</v>
      </c>
    </row>
    <row r="21" spans="1:7" ht="15.75" customHeight="1">
      <c r="A21" s="66" t="s">
        <v>30</v>
      </c>
      <c r="B21" s="57"/>
      <c r="C21" s="58">
        <f>HZS</f>
        <v>0</v>
      </c>
      <c r="D21" s="8" t="str">
        <f>Rekapitulace!A20</f>
        <v>Kompletační činnost (IČD)</v>
      </c>
      <c r="E21" s="62"/>
      <c r="F21" s="63"/>
      <c r="G21" s="58">
        <f>Rekapitulace!I20</f>
        <v>0</v>
      </c>
    </row>
    <row r="22" spans="1:7" ht="15.7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15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15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3"/>
  <sheetViews>
    <sheetView zoomScalePageLayoutView="0" workbookViewId="0" topLeftCell="A1">
      <selection activeCell="H22" sqref="H22:I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20160217 BD Brno, Vídeňská 11a</v>
      </c>
      <c r="D1" s="110"/>
      <c r="E1" s="111"/>
      <c r="F1" s="110"/>
      <c r="G1" s="112" t="s">
        <v>49</v>
      </c>
      <c r="H1" s="113"/>
      <c r="I1" s="114"/>
    </row>
    <row r="2" spans="1:9" ht="13.5" thickBot="1">
      <c r="A2" s="115" t="s">
        <v>50</v>
      </c>
      <c r="B2" s="116"/>
      <c r="C2" s="117" t="str">
        <f>CONCATENATE(cisloobjektu," ",nazevobjektu)</f>
        <v>1 Oprava domácích telefonů</v>
      </c>
      <c r="D2" s="118"/>
      <c r="E2" s="119"/>
      <c r="F2" s="118"/>
      <c r="G2" s="120"/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16" t="str">
        <f>Položky!B7</f>
        <v>M22.1</v>
      </c>
      <c r="B7" s="132" t="str">
        <f>Položky!C7</f>
        <v>Montáž sdělovací a zabezp. techniky - materiál</v>
      </c>
      <c r="C7" s="68"/>
      <c r="D7" s="133"/>
      <c r="E7" s="217">
        <f>Položky!BA17</f>
        <v>0</v>
      </c>
      <c r="F7" s="218">
        <f>Položky!BB17</f>
        <v>0</v>
      </c>
      <c r="G7" s="218">
        <f>Položky!BC17</f>
        <v>0</v>
      </c>
      <c r="H7" s="218">
        <f>Položky!BD17</f>
        <v>0</v>
      </c>
      <c r="I7" s="219">
        <f>Položky!BE17</f>
        <v>0</v>
      </c>
    </row>
    <row r="8" spans="1:9" s="36" customFormat="1" ht="13.5" thickBot="1">
      <c r="A8" s="216" t="str">
        <f>Položky!B18</f>
        <v>M22.2</v>
      </c>
      <c r="B8" s="132" t="str">
        <f>Položky!C18</f>
        <v>Montáž sdělovací a zabezp. techniky - montáž</v>
      </c>
      <c r="C8" s="68"/>
      <c r="D8" s="133"/>
      <c r="E8" s="217">
        <f>Položky!BA29</f>
        <v>0</v>
      </c>
      <c r="F8" s="218">
        <f>Položky!BB29</f>
        <v>0</v>
      </c>
      <c r="G8" s="218">
        <f>Položky!BC29</f>
        <v>0</v>
      </c>
      <c r="H8" s="218">
        <f>Položky!BD29</f>
        <v>0</v>
      </c>
      <c r="I8" s="219">
        <f>Položky!BE29</f>
        <v>0</v>
      </c>
    </row>
    <row r="9" spans="1:9" s="140" customFormat="1" ht="13.5" thickBot="1">
      <c r="A9" s="134"/>
      <c r="B9" s="135" t="s">
        <v>57</v>
      </c>
      <c r="C9" s="135"/>
      <c r="D9" s="136"/>
      <c r="E9" s="137">
        <f>SUM(E7:E8)</f>
        <v>0</v>
      </c>
      <c r="F9" s="138">
        <f>SUM(F7:F8)</f>
        <v>0</v>
      </c>
      <c r="G9" s="138">
        <f>SUM(G7:G8)</f>
        <v>0</v>
      </c>
      <c r="H9" s="138">
        <f>SUM(H7:H8)</f>
        <v>0</v>
      </c>
      <c r="I9" s="139">
        <f>SUM(I7:I8)</f>
        <v>0</v>
      </c>
    </row>
    <row r="10" spans="1:9" ht="12.75">
      <c r="A10" s="68"/>
      <c r="B10" s="68"/>
      <c r="C10" s="68"/>
      <c r="D10" s="68"/>
      <c r="E10" s="68"/>
      <c r="F10" s="68"/>
      <c r="G10" s="68"/>
      <c r="H10" s="68"/>
      <c r="I10" s="68"/>
    </row>
    <row r="11" spans="1:57" ht="19.5" customHeight="1">
      <c r="A11" s="124" t="s">
        <v>58</v>
      </c>
      <c r="B11" s="124"/>
      <c r="C11" s="124"/>
      <c r="D11" s="124"/>
      <c r="E11" s="124"/>
      <c r="F11" s="124"/>
      <c r="G11" s="141"/>
      <c r="H11" s="124"/>
      <c r="I11" s="124"/>
      <c r="BA11" s="42"/>
      <c r="BB11" s="42"/>
      <c r="BC11" s="42"/>
      <c r="BD11" s="42"/>
      <c r="BE11" s="42"/>
    </row>
    <row r="12" spans="1:9" ht="13.5" thickBot="1">
      <c r="A12" s="81"/>
      <c r="B12" s="81"/>
      <c r="C12" s="81"/>
      <c r="D12" s="81"/>
      <c r="E12" s="81"/>
      <c r="F12" s="81"/>
      <c r="G12" s="81"/>
      <c r="H12" s="81"/>
      <c r="I12" s="81"/>
    </row>
    <row r="13" spans="1:9" ht="12.75">
      <c r="A13" s="75" t="s">
        <v>59</v>
      </c>
      <c r="B13" s="76"/>
      <c r="C13" s="76"/>
      <c r="D13" s="142"/>
      <c r="E13" s="143" t="s">
        <v>60</v>
      </c>
      <c r="F13" s="144" t="s">
        <v>61</v>
      </c>
      <c r="G13" s="145" t="s">
        <v>62</v>
      </c>
      <c r="H13" s="146"/>
      <c r="I13" s="147" t="s">
        <v>60</v>
      </c>
    </row>
    <row r="14" spans="1:53" ht="12.75">
      <c r="A14" s="66" t="s">
        <v>125</v>
      </c>
      <c r="B14" s="57"/>
      <c r="C14" s="57"/>
      <c r="D14" s="148"/>
      <c r="E14" s="149"/>
      <c r="F14" s="150"/>
      <c r="G14" s="151">
        <f>CHOOSE(BA14+1,HSV+PSV,HSV+PSV+Mont,HSV+PSV+Dodavka+Mont,HSV,PSV,Mont,Dodavka,Mont+Dodavka,0)</f>
        <v>0</v>
      </c>
      <c r="H14" s="152"/>
      <c r="I14" s="153">
        <f>E14+F14*G14/100</f>
        <v>0</v>
      </c>
      <c r="BA14">
        <v>0</v>
      </c>
    </row>
    <row r="15" spans="1:53" ht="12.75">
      <c r="A15" s="66" t="s">
        <v>126</v>
      </c>
      <c r="B15" s="57"/>
      <c r="C15" s="57"/>
      <c r="D15" s="148"/>
      <c r="E15" s="149"/>
      <c r="F15" s="150"/>
      <c r="G15" s="151">
        <f>CHOOSE(BA15+1,HSV+PSV,HSV+PSV+Mont,HSV+PSV+Dodavka+Mont,HSV,PSV,Mont,Dodavka,Mont+Dodavka,0)</f>
        <v>0</v>
      </c>
      <c r="H15" s="152"/>
      <c r="I15" s="153">
        <f>E15+F15*G15/100</f>
        <v>0</v>
      </c>
      <c r="BA15">
        <v>0</v>
      </c>
    </row>
    <row r="16" spans="1:53" ht="12.75">
      <c r="A16" s="66" t="s">
        <v>127</v>
      </c>
      <c r="B16" s="57"/>
      <c r="C16" s="57"/>
      <c r="D16" s="148"/>
      <c r="E16" s="149"/>
      <c r="F16" s="150"/>
      <c r="G16" s="151">
        <f>CHOOSE(BA16+1,HSV+PSV,HSV+PSV+Mont,HSV+PSV+Dodavka+Mont,HSV,PSV,Mont,Dodavka,Mont+Dodavka,0)</f>
        <v>0</v>
      </c>
      <c r="H16" s="152"/>
      <c r="I16" s="153">
        <f>E16+F16*G16/100</f>
        <v>0</v>
      </c>
      <c r="BA16">
        <v>0</v>
      </c>
    </row>
    <row r="17" spans="1:53" ht="12.75">
      <c r="A17" s="66" t="s">
        <v>128</v>
      </c>
      <c r="B17" s="57"/>
      <c r="C17" s="57"/>
      <c r="D17" s="148"/>
      <c r="E17" s="149"/>
      <c r="F17" s="150"/>
      <c r="G17" s="151">
        <f>CHOOSE(BA17+1,HSV+PSV,HSV+PSV+Mont,HSV+PSV+Dodavka+Mont,HSV,PSV,Mont,Dodavka,Mont+Dodavka,0)</f>
        <v>0</v>
      </c>
      <c r="H17" s="152"/>
      <c r="I17" s="153">
        <f>E17+F17*G17/100</f>
        <v>0</v>
      </c>
      <c r="BA17">
        <v>0</v>
      </c>
    </row>
    <row r="18" spans="1:53" ht="12.75">
      <c r="A18" s="66" t="s">
        <v>129</v>
      </c>
      <c r="B18" s="57"/>
      <c r="C18" s="57"/>
      <c r="D18" s="148"/>
      <c r="E18" s="149"/>
      <c r="F18" s="150"/>
      <c r="G18" s="151">
        <f>CHOOSE(BA18+1,HSV+PSV,HSV+PSV+Mont,HSV+PSV+Dodavka+Mont,HSV,PSV,Mont,Dodavka,Mont+Dodavka,0)</f>
        <v>0</v>
      </c>
      <c r="H18" s="152"/>
      <c r="I18" s="153">
        <f>E18+F18*G18/100</f>
        <v>0</v>
      </c>
      <c r="BA18">
        <v>1</v>
      </c>
    </row>
    <row r="19" spans="1:53" ht="12.75">
      <c r="A19" s="66" t="s">
        <v>130</v>
      </c>
      <c r="B19" s="57"/>
      <c r="C19" s="57"/>
      <c r="D19" s="148"/>
      <c r="E19" s="149"/>
      <c r="F19" s="150"/>
      <c r="G19" s="151">
        <f>CHOOSE(BA19+1,HSV+PSV,HSV+PSV+Mont,HSV+PSV+Dodavka+Mont,HSV,PSV,Mont,Dodavka,Mont+Dodavka,0)</f>
        <v>0</v>
      </c>
      <c r="H19" s="152"/>
      <c r="I19" s="153">
        <f>E19+F19*G19/100</f>
        <v>0</v>
      </c>
      <c r="BA19">
        <v>1</v>
      </c>
    </row>
    <row r="20" spans="1:53" ht="12.75">
      <c r="A20" s="66" t="s">
        <v>131</v>
      </c>
      <c r="B20" s="57"/>
      <c r="C20" s="57"/>
      <c r="D20" s="148"/>
      <c r="E20" s="149"/>
      <c r="F20" s="150"/>
      <c r="G20" s="151">
        <f>CHOOSE(BA20+1,HSV+PSV,HSV+PSV+Mont,HSV+PSV+Dodavka+Mont,HSV,PSV,Mont,Dodavka,Mont+Dodavka,0)</f>
        <v>0</v>
      </c>
      <c r="H20" s="152"/>
      <c r="I20" s="153">
        <f>E20+F20*G20/100</f>
        <v>0</v>
      </c>
      <c r="BA20">
        <v>2</v>
      </c>
    </row>
    <row r="21" spans="1:53" ht="12.75">
      <c r="A21" s="66" t="s">
        <v>132</v>
      </c>
      <c r="B21" s="57"/>
      <c r="C21" s="57"/>
      <c r="D21" s="148"/>
      <c r="E21" s="149"/>
      <c r="F21" s="150"/>
      <c r="G21" s="151">
        <f>CHOOSE(BA21+1,HSV+PSV,HSV+PSV+Mont,HSV+PSV+Dodavka+Mont,HSV,PSV,Mont,Dodavka,Mont+Dodavka,0)</f>
        <v>0</v>
      </c>
      <c r="H21" s="152"/>
      <c r="I21" s="153">
        <f>E21+F21*G21/100</f>
        <v>0</v>
      </c>
      <c r="BA21">
        <v>2</v>
      </c>
    </row>
    <row r="22" spans="1:9" ht="13.5" thickBot="1">
      <c r="A22" s="154"/>
      <c r="B22" s="155" t="s">
        <v>63</v>
      </c>
      <c r="C22" s="156"/>
      <c r="D22" s="157"/>
      <c r="E22" s="158"/>
      <c r="F22" s="159"/>
      <c r="G22" s="159"/>
      <c r="H22" s="160">
        <f>SUM(I14:I21)</f>
        <v>0</v>
      </c>
      <c r="I22" s="161"/>
    </row>
    <row r="24" spans="2:9" ht="12.75">
      <c r="B24" s="140"/>
      <c r="F24" s="162"/>
      <c r="G24" s="163"/>
      <c r="H24" s="163"/>
      <c r="I24" s="164"/>
    </row>
    <row r="25" spans="6:9" ht="12.75">
      <c r="F25" s="162"/>
      <c r="G25" s="163"/>
      <c r="H25" s="163"/>
      <c r="I25" s="164"/>
    </row>
    <row r="26" spans="6:9" ht="12.75">
      <c r="F26" s="162"/>
      <c r="G26" s="163"/>
      <c r="H26" s="163"/>
      <c r="I26" s="164"/>
    </row>
    <row r="27" spans="6:9" ht="12.75">
      <c r="F27" s="162"/>
      <c r="G27" s="163"/>
      <c r="H27" s="163"/>
      <c r="I27" s="164"/>
    </row>
    <row r="28" spans="6:9" ht="12.75">
      <c r="F28" s="162"/>
      <c r="G28" s="163"/>
      <c r="H28" s="163"/>
      <c r="I28" s="164"/>
    </row>
    <row r="29" spans="6:9" ht="12.75">
      <c r="F29" s="162"/>
      <c r="G29" s="163"/>
      <c r="H29" s="163"/>
      <c r="I29" s="164"/>
    </row>
    <row r="30" spans="6:9" ht="12.75">
      <c r="F30" s="162"/>
      <c r="G30" s="163"/>
      <c r="H30" s="163"/>
      <c r="I30" s="164"/>
    </row>
    <row r="31" spans="6:9" ht="12.75">
      <c r="F31" s="162"/>
      <c r="G31" s="163"/>
      <c r="H31" s="163"/>
      <c r="I31" s="164"/>
    </row>
    <row r="32" spans="6:9" ht="12.75">
      <c r="F32" s="162"/>
      <c r="G32" s="163"/>
      <c r="H32" s="163"/>
      <c r="I32" s="164"/>
    </row>
    <row r="33" spans="6:9" ht="12.75">
      <c r="F33" s="162"/>
      <c r="G33" s="163"/>
      <c r="H33" s="163"/>
      <c r="I33" s="164"/>
    </row>
    <row r="34" spans="6:9" ht="12.75">
      <c r="F34" s="162"/>
      <c r="G34" s="163"/>
      <c r="H34" s="163"/>
      <c r="I34" s="164"/>
    </row>
    <row r="35" spans="6:9" ht="12.75">
      <c r="F35" s="162"/>
      <c r="G35" s="163"/>
      <c r="H35" s="163"/>
      <c r="I35" s="164"/>
    </row>
    <row r="36" spans="6:9" ht="12.75">
      <c r="F36" s="162"/>
      <c r="G36" s="163"/>
      <c r="H36" s="163"/>
      <c r="I36" s="164"/>
    </row>
    <row r="37" spans="6:9" ht="12.75">
      <c r="F37" s="162"/>
      <c r="G37" s="163"/>
      <c r="H37" s="163"/>
      <c r="I37" s="164"/>
    </row>
    <row r="38" spans="6:9" ht="12.75"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</sheetData>
  <sheetProtection/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02"/>
  <sheetViews>
    <sheetView showGridLines="0" showZeros="0" zoomScalePageLayoutView="0" workbookViewId="0" topLeftCell="A1">
      <selection activeCell="A29" sqref="A29:IV31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0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76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20160217 BD Brno, Vídeňská 11a</v>
      </c>
      <c r="D3" s="110"/>
      <c r="E3" s="171" t="s">
        <v>64</v>
      </c>
      <c r="F3" s="172">
        <f>Rekapitulace!H1</f>
        <v>0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1 Oprava domácích telefonů</v>
      </c>
      <c r="D4" s="118"/>
      <c r="E4" s="175">
        <f>Rekapitulace!G2</f>
        <v>0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80</v>
      </c>
      <c r="C7" s="187" t="s">
        <v>81</v>
      </c>
      <c r="D7" s="188"/>
      <c r="E7" s="189"/>
      <c r="F7" s="189"/>
      <c r="G7" s="190"/>
      <c r="H7" s="191"/>
      <c r="I7" s="191"/>
      <c r="O7" s="192">
        <v>1</v>
      </c>
    </row>
    <row r="8" spans="1:104" ht="12.75">
      <c r="A8" s="193">
        <v>1</v>
      </c>
      <c r="B8" s="194" t="s">
        <v>82</v>
      </c>
      <c r="C8" s="195" t="s">
        <v>83</v>
      </c>
      <c r="D8" s="196" t="s">
        <v>84</v>
      </c>
      <c r="E8" s="197">
        <v>14</v>
      </c>
      <c r="F8" s="197">
        <v>0</v>
      </c>
      <c r="G8" s="198">
        <f>E8*F8</f>
        <v>0</v>
      </c>
      <c r="O8" s="192">
        <v>2</v>
      </c>
      <c r="AA8" s="166">
        <v>12</v>
      </c>
      <c r="AB8" s="166">
        <v>1</v>
      </c>
      <c r="AC8" s="166">
        <v>1</v>
      </c>
      <c r="AZ8" s="166">
        <v>3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12</v>
      </c>
      <c r="CB8" s="199">
        <v>1</v>
      </c>
      <c r="CZ8" s="166">
        <v>0</v>
      </c>
    </row>
    <row r="9" spans="1:104" ht="12.75">
      <c r="A9" s="193">
        <v>2</v>
      </c>
      <c r="B9" s="194" t="s">
        <v>85</v>
      </c>
      <c r="C9" s="195" t="s">
        <v>86</v>
      </c>
      <c r="D9" s="196" t="s">
        <v>84</v>
      </c>
      <c r="E9" s="197">
        <v>1</v>
      </c>
      <c r="F9" s="197">
        <v>0</v>
      </c>
      <c r="G9" s="198">
        <f>E9*F9</f>
        <v>0</v>
      </c>
      <c r="O9" s="192">
        <v>2</v>
      </c>
      <c r="AA9" s="166">
        <v>12</v>
      </c>
      <c r="AB9" s="166">
        <v>1</v>
      </c>
      <c r="AC9" s="166">
        <v>2</v>
      </c>
      <c r="AZ9" s="166">
        <v>3</v>
      </c>
      <c r="BA9" s="166">
        <f>IF(AZ9=1,G9,0)</f>
        <v>0</v>
      </c>
      <c r="BB9" s="166">
        <f>IF(AZ9=2,G9,0)</f>
        <v>0</v>
      </c>
      <c r="BC9" s="166">
        <f>IF(AZ9=3,G9,0)</f>
        <v>0</v>
      </c>
      <c r="BD9" s="166">
        <f>IF(AZ9=4,G9,0)</f>
        <v>0</v>
      </c>
      <c r="BE9" s="166">
        <f>IF(AZ9=5,G9,0)</f>
        <v>0</v>
      </c>
      <c r="CA9" s="199">
        <v>12</v>
      </c>
      <c r="CB9" s="199">
        <v>1</v>
      </c>
      <c r="CZ9" s="166">
        <v>0</v>
      </c>
    </row>
    <row r="10" spans="1:104" ht="12.75">
      <c r="A10" s="193">
        <v>3</v>
      </c>
      <c r="B10" s="194" t="s">
        <v>87</v>
      </c>
      <c r="C10" s="195" t="s">
        <v>88</v>
      </c>
      <c r="D10" s="196" t="s">
        <v>84</v>
      </c>
      <c r="E10" s="197">
        <v>14</v>
      </c>
      <c r="F10" s="197">
        <v>0</v>
      </c>
      <c r="G10" s="198">
        <f>E10*F10</f>
        <v>0</v>
      </c>
      <c r="O10" s="192">
        <v>2</v>
      </c>
      <c r="AA10" s="166">
        <v>12</v>
      </c>
      <c r="AB10" s="166">
        <v>1</v>
      </c>
      <c r="AC10" s="166">
        <v>3</v>
      </c>
      <c r="AZ10" s="166">
        <v>3</v>
      </c>
      <c r="BA10" s="166">
        <f>IF(AZ10=1,G10,0)</f>
        <v>0</v>
      </c>
      <c r="BB10" s="166">
        <f>IF(AZ10=2,G10,0)</f>
        <v>0</v>
      </c>
      <c r="BC10" s="166">
        <f>IF(AZ10=3,G10,0)</f>
        <v>0</v>
      </c>
      <c r="BD10" s="166">
        <f>IF(AZ10=4,G10,0)</f>
        <v>0</v>
      </c>
      <c r="BE10" s="166">
        <f>IF(AZ10=5,G10,0)</f>
        <v>0</v>
      </c>
      <c r="CA10" s="199">
        <v>12</v>
      </c>
      <c r="CB10" s="199">
        <v>1</v>
      </c>
      <c r="CZ10" s="166">
        <v>0</v>
      </c>
    </row>
    <row r="11" spans="1:104" ht="12.75">
      <c r="A11" s="193">
        <v>4</v>
      </c>
      <c r="B11" s="194" t="s">
        <v>89</v>
      </c>
      <c r="C11" s="195" t="s">
        <v>90</v>
      </c>
      <c r="D11" s="196" t="s">
        <v>84</v>
      </c>
      <c r="E11" s="197">
        <v>1</v>
      </c>
      <c r="F11" s="197">
        <v>0</v>
      </c>
      <c r="G11" s="198">
        <f>E11*F11</f>
        <v>0</v>
      </c>
      <c r="O11" s="192">
        <v>2</v>
      </c>
      <c r="AA11" s="166">
        <v>12</v>
      </c>
      <c r="AB11" s="166">
        <v>1</v>
      </c>
      <c r="AC11" s="166">
        <v>4</v>
      </c>
      <c r="AZ11" s="166">
        <v>3</v>
      </c>
      <c r="BA11" s="166">
        <f>IF(AZ11=1,G11,0)</f>
        <v>0</v>
      </c>
      <c r="BB11" s="166">
        <f>IF(AZ11=2,G11,0)</f>
        <v>0</v>
      </c>
      <c r="BC11" s="166">
        <f>IF(AZ11=3,G11,0)</f>
        <v>0</v>
      </c>
      <c r="BD11" s="166">
        <f>IF(AZ11=4,G11,0)</f>
        <v>0</v>
      </c>
      <c r="BE11" s="166">
        <f>IF(AZ11=5,G11,0)</f>
        <v>0</v>
      </c>
      <c r="CA11" s="199">
        <v>12</v>
      </c>
      <c r="CB11" s="199">
        <v>1</v>
      </c>
      <c r="CZ11" s="166">
        <v>0</v>
      </c>
    </row>
    <row r="12" spans="1:104" ht="12.75">
      <c r="A12" s="193">
        <v>5</v>
      </c>
      <c r="B12" s="194" t="s">
        <v>91</v>
      </c>
      <c r="C12" s="195" t="s">
        <v>92</v>
      </c>
      <c r="D12" s="196" t="s">
        <v>84</v>
      </c>
      <c r="E12" s="197">
        <v>1</v>
      </c>
      <c r="F12" s="197">
        <v>0</v>
      </c>
      <c r="G12" s="198">
        <f>E12*F12</f>
        <v>0</v>
      </c>
      <c r="O12" s="192">
        <v>2</v>
      </c>
      <c r="AA12" s="166">
        <v>12</v>
      </c>
      <c r="AB12" s="166">
        <v>1</v>
      </c>
      <c r="AC12" s="166">
        <v>5</v>
      </c>
      <c r="AZ12" s="166">
        <v>3</v>
      </c>
      <c r="BA12" s="166">
        <f>IF(AZ12=1,G12,0)</f>
        <v>0</v>
      </c>
      <c r="BB12" s="166">
        <f>IF(AZ12=2,G12,0)</f>
        <v>0</v>
      </c>
      <c r="BC12" s="166">
        <f>IF(AZ12=3,G12,0)</f>
        <v>0</v>
      </c>
      <c r="BD12" s="166">
        <f>IF(AZ12=4,G12,0)</f>
        <v>0</v>
      </c>
      <c r="BE12" s="166">
        <f>IF(AZ12=5,G12,0)</f>
        <v>0</v>
      </c>
      <c r="CA12" s="199">
        <v>12</v>
      </c>
      <c r="CB12" s="199">
        <v>1</v>
      </c>
      <c r="CZ12" s="166">
        <v>0</v>
      </c>
    </row>
    <row r="13" spans="1:104" ht="12.75">
      <c r="A13" s="193">
        <v>6</v>
      </c>
      <c r="B13" s="194" t="s">
        <v>93</v>
      </c>
      <c r="C13" s="195" t="s">
        <v>94</v>
      </c>
      <c r="D13" s="196" t="s">
        <v>84</v>
      </c>
      <c r="E13" s="197">
        <v>1</v>
      </c>
      <c r="F13" s="197">
        <v>0</v>
      </c>
      <c r="G13" s="198">
        <f>E13*F13</f>
        <v>0</v>
      </c>
      <c r="O13" s="192">
        <v>2</v>
      </c>
      <c r="AA13" s="166">
        <v>12</v>
      </c>
      <c r="AB13" s="166">
        <v>1</v>
      </c>
      <c r="AC13" s="166">
        <v>6</v>
      </c>
      <c r="AZ13" s="166">
        <v>3</v>
      </c>
      <c r="BA13" s="166">
        <f>IF(AZ13=1,G13,0)</f>
        <v>0</v>
      </c>
      <c r="BB13" s="166">
        <f>IF(AZ13=2,G13,0)</f>
        <v>0</v>
      </c>
      <c r="BC13" s="166">
        <f>IF(AZ13=3,G13,0)</f>
        <v>0</v>
      </c>
      <c r="BD13" s="166">
        <f>IF(AZ13=4,G13,0)</f>
        <v>0</v>
      </c>
      <c r="BE13" s="166">
        <f>IF(AZ13=5,G13,0)</f>
        <v>0</v>
      </c>
      <c r="CA13" s="199">
        <v>12</v>
      </c>
      <c r="CB13" s="199">
        <v>1</v>
      </c>
      <c r="CZ13" s="166">
        <v>0</v>
      </c>
    </row>
    <row r="14" spans="1:104" ht="12.75">
      <c r="A14" s="193">
        <v>7</v>
      </c>
      <c r="B14" s="194" t="s">
        <v>95</v>
      </c>
      <c r="C14" s="195" t="s">
        <v>96</v>
      </c>
      <c r="D14" s="196" t="s">
        <v>84</v>
      </c>
      <c r="E14" s="197">
        <v>1</v>
      </c>
      <c r="F14" s="197">
        <v>0</v>
      </c>
      <c r="G14" s="198">
        <f>E14*F14</f>
        <v>0</v>
      </c>
      <c r="O14" s="192">
        <v>2</v>
      </c>
      <c r="AA14" s="166">
        <v>12</v>
      </c>
      <c r="AB14" s="166">
        <v>1</v>
      </c>
      <c r="AC14" s="166">
        <v>7</v>
      </c>
      <c r="AZ14" s="166">
        <v>3</v>
      </c>
      <c r="BA14" s="166">
        <f>IF(AZ14=1,G14,0)</f>
        <v>0</v>
      </c>
      <c r="BB14" s="166">
        <f>IF(AZ14=2,G14,0)</f>
        <v>0</v>
      </c>
      <c r="BC14" s="166">
        <f>IF(AZ14=3,G14,0)</f>
        <v>0</v>
      </c>
      <c r="BD14" s="166">
        <f>IF(AZ14=4,G14,0)</f>
        <v>0</v>
      </c>
      <c r="BE14" s="166">
        <f>IF(AZ14=5,G14,0)</f>
        <v>0</v>
      </c>
      <c r="CA14" s="199">
        <v>12</v>
      </c>
      <c r="CB14" s="199">
        <v>1</v>
      </c>
      <c r="CZ14" s="166">
        <v>0</v>
      </c>
    </row>
    <row r="15" spans="1:104" ht="12.75">
      <c r="A15" s="193">
        <v>8</v>
      </c>
      <c r="B15" s="194" t="s">
        <v>97</v>
      </c>
      <c r="C15" s="195" t="s">
        <v>98</v>
      </c>
      <c r="D15" s="196" t="s">
        <v>84</v>
      </c>
      <c r="E15" s="197">
        <v>19</v>
      </c>
      <c r="F15" s="197">
        <v>0</v>
      </c>
      <c r="G15" s="198">
        <f>E15*F15</f>
        <v>0</v>
      </c>
      <c r="O15" s="192">
        <v>2</v>
      </c>
      <c r="AA15" s="166">
        <v>12</v>
      </c>
      <c r="AB15" s="166">
        <v>1</v>
      </c>
      <c r="AC15" s="166">
        <v>8</v>
      </c>
      <c r="AZ15" s="166">
        <v>3</v>
      </c>
      <c r="BA15" s="166">
        <f>IF(AZ15=1,G15,0)</f>
        <v>0</v>
      </c>
      <c r="BB15" s="166">
        <f>IF(AZ15=2,G15,0)</f>
        <v>0</v>
      </c>
      <c r="BC15" s="166">
        <f>IF(AZ15=3,G15,0)</f>
        <v>0</v>
      </c>
      <c r="BD15" s="166">
        <f>IF(AZ15=4,G15,0)</f>
        <v>0</v>
      </c>
      <c r="BE15" s="166">
        <f>IF(AZ15=5,G15,0)</f>
        <v>0</v>
      </c>
      <c r="CA15" s="199">
        <v>12</v>
      </c>
      <c r="CB15" s="199">
        <v>1</v>
      </c>
      <c r="CZ15" s="166">
        <v>0</v>
      </c>
    </row>
    <row r="16" spans="1:104" ht="12.75">
      <c r="A16" s="193">
        <v>9</v>
      </c>
      <c r="B16" s="194" t="s">
        <v>99</v>
      </c>
      <c r="C16" s="195" t="s">
        <v>100</v>
      </c>
      <c r="D16" s="196" t="s">
        <v>101</v>
      </c>
      <c r="E16" s="197">
        <v>300</v>
      </c>
      <c r="F16" s="197">
        <v>0</v>
      </c>
      <c r="G16" s="198">
        <f>E16*F16</f>
        <v>0</v>
      </c>
      <c r="O16" s="192">
        <v>2</v>
      </c>
      <c r="AA16" s="166">
        <v>12</v>
      </c>
      <c r="AB16" s="166">
        <v>1</v>
      </c>
      <c r="AC16" s="166">
        <v>9</v>
      </c>
      <c r="AZ16" s="166">
        <v>3</v>
      </c>
      <c r="BA16" s="166">
        <f>IF(AZ16=1,G16,0)</f>
        <v>0</v>
      </c>
      <c r="BB16" s="166">
        <f>IF(AZ16=2,G16,0)</f>
        <v>0</v>
      </c>
      <c r="BC16" s="166">
        <f>IF(AZ16=3,G16,0)</f>
        <v>0</v>
      </c>
      <c r="BD16" s="166">
        <f>IF(AZ16=4,G16,0)</f>
        <v>0</v>
      </c>
      <c r="BE16" s="166">
        <f>IF(AZ16=5,G16,0)</f>
        <v>0</v>
      </c>
      <c r="CA16" s="199">
        <v>12</v>
      </c>
      <c r="CB16" s="199">
        <v>1</v>
      </c>
      <c r="CZ16" s="166">
        <v>0</v>
      </c>
    </row>
    <row r="17" spans="1:57" ht="12.75">
      <c r="A17" s="200"/>
      <c r="B17" s="201" t="s">
        <v>74</v>
      </c>
      <c r="C17" s="202" t="str">
        <f>CONCATENATE(B7," ",C7)</f>
        <v>M22.1 Montáž sdělovací a zabezp. techniky - materiál</v>
      </c>
      <c r="D17" s="203"/>
      <c r="E17" s="204"/>
      <c r="F17" s="205"/>
      <c r="G17" s="206">
        <f>SUM(G7:G16)</f>
        <v>0</v>
      </c>
      <c r="O17" s="192">
        <v>4</v>
      </c>
      <c r="BA17" s="207">
        <f>SUM(BA7:BA16)</f>
        <v>0</v>
      </c>
      <c r="BB17" s="207">
        <f>SUM(BB7:BB16)</f>
        <v>0</v>
      </c>
      <c r="BC17" s="207">
        <f>SUM(BC7:BC16)</f>
        <v>0</v>
      </c>
      <c r="BD17" s="207">
        <f>SUM(BD7:BD16)</f>
        <v>0</v>
      </c>
      <c r="BE17" s="207">
        <f>SUM(BE7:BE16)</f>
        <v>0</v>
      </c>
    </row>
    <row r="18" spans="1:15" ht="12.75">
      <c r="A18" s="185" t="s">
        <v>72</v>
      </c>
      <c r="B18" s="186" t="s">
        <v>102</v>
      </c>
      <c r="C18" s="187" t="s">
        <v>103</v>
      </c>
      <c r="D18" s="188"/>
      <c r="E18" s="189"/>
      <c r="F18" s="189"/>
      <c r="G18" s="190"/>
      <c r="H18" s="191"/>
      <c r="I18" s="191"/>
      <c r="O18" s="192">
        <v>1</v>
      </c>
    </row>
    <row r="19" spans="1:104" ht="12.75">
      <c r="A19" s="193">
        <v>10</v>
      </c>
      <c r="B19" s="194" t="s">
        <v>104</v>
      </c>
      <c r="C19" s="195" t="s">
        <v>105</v>
      </c>
      <c r="D19" s="196" t="s">
        <v>84</v>
      </c>
      <c r="E19" s="197">
        <v>14</v>
      </c>
      <c r="F19" s="197">
        <v>0</v>
      </c>
      <c r="G19" s="198">
        <f>E19*F19</f>
        <v>0</v>
      </c>
      <c r="O19" s="192">
        <v>2</v>
      </c>
      <c r="AA19" s="166">
        <v>12</v>
      </c>
      <c r="AB19" s="166">
        <v>0</v>
      </c>
      <c r="AC19" s="166">
        <v>10</v>
      </c>
      <c r="AZ19" s="166">
        <v>4</v>
      </c>
      <c r="BA19" s="166">
        <f>IF(AZ19=1,G19,0)</f>
        <v>0</v>
      </c>
      <c r="BB19" s="166">
        <f>IF(AZ19=2,G19,0)</f>
        <v>0</v>
      </c>
      <c r="BC19" s="166">
        <f>IF(AZ19=3,G19,0)</f>
        <v>0</v>
      </c>
      <c r="BD19" s="166">
        <f>IF(AZ19=4,G19,0)</f>
        <v>0</v>
      </c>
      <c r="BE19" s="166">
        <f>IF(AZ19=5,G19,0)</f>
        <v>0</v>
      </c>
      <c r="CA19" s="199">
        <v>12</v>
      </c>
      <c r="CB19" s="199">
        <v>0</v>
      </c>
      <c r="CZ19" s="166">
        <v>0</v>
      </c>
    </row>
    <row r="20" spans="1:104" ht="12.75">
      <c r="A20" s="193">
        <v>11</v>
      </c>
      <c r="B20" s="194" t="s">
        <v>106</v>
      </c>
      <c r="C20" s="195" t="s">
        <v>107</v>
      </c>
      <c r="D20" s="196" t="s">
        <v>84</v>
      </c>
      <c r="E20" s="197">
        <v>14</v>
      </c>
      <c r="F20" s="197">
        <v>0</v>
      </c>
      <c r="G20" s="198">
        <f>E20*F20</f>
        <v>0</v>
      </c>
      <c r="O20" s="192">
        <v>2</v>
      </c>
      <c r="AA20" s="166">
        <v>12</v>
      </c>
      <c r="AB20" s="166">
        <v>0</v>
      </c>
      <c r="AC20" s="166">
        <v>11</v>
      </c>
      <c r="AZ20" s="166">
        <v>4</v>
      </c>
      <c r="BA20" s="166">
        <f>IF(AZ20=1,G20,0)</f>
        <v>0</v>
      </c>
      <c r="BB20" s="166">
        <f>IF(AZ20=2,G20,0)</f>
        <v>0</v>
      </c>
      <c r="BC20" s="166">
        <f>IF(AZ20=3,G20,0)</f>
        <v>0</v>
      </c>
      <c r="BD20" s="166">
        <f>IF(AZ20=4,G20,0)</f>
        <v>0</v>
      </c>
      <c r="BE20" s="166">
        <f>IF(AZ20=5,G20,0)</f>
        <v>0</v>
      </c>
      <c r="CA20" s="199">
        <v>12</v>
      </c>
      <c r="CB20" s="199">
        <v>0</v>
      </c>
      <c r="CZ20" s="166">
        <v>0</v>
      </c>
    </row>
    <row r="21" spans="1:104" ht="12.75">
      <c r="A21" s="193">
        <v>12</v>
      </c>
      <c r="B21" s="194" t="s">
        <v>108</v>
      </c>
      <c r="C21" s="195" t="s">
        <v>109</v>
      </c>
      <c r="D21" s="196" t="s">
        <v>84</v>
      </c>
      <c r="E21" s="197">
        <v>1</v>
      </c>
      <c r="F21" s="197">
        <v>0</v>
      </c>
      <c r="G21" s="198">
        <f>E21*F21</f>
        <v>0</v>
      </c>
      <c r="O21" s="192">
        <v>2</v>
      </c>
      <c r="AA21" s="166">
        <v>12</v>
      </c>
      <c r="AB21" s="166">
        <v>0</v>
      </c>
      <c r="AC21" s="166">
        <v>12</v>
      </c>
      <c r="AZ21" s="166">
        <v>4</v>
      </c>
      <c r="BA21" s="166">
        <f>IF(AZ21=1,G21,0)</f>
        <v>0</v>
      </c>
      <c r="BB21" s="166">
        <f>IF(AZ21=2,G21,0)</f>
        <v>0</v>
      </c>
      <c r="BC21" s="166">
        <f>IF(AZ21=3,G21,0)</f>
        <v>0</v>
      </c>
      <c r="BD21" s="166">
        <f>IF(AZ21=4,G21,0)</f>
        <v>0</v>
      </c>
      <c r="BE21" s="166">
        <f>IF(AZ21=5,G21,0)</f>
        <v>0</v>
      </c>
      <c r="CA21" s="199">
        <v>12</v>
      </c>
      <c r="CB21" s="199">
        <v>0</v>
      </c>
      <c r="CZ21" s="166">
        <v>0</v>
      </c>
    </row>
    <row r="22" spans="1:104" ht="12.75">
      <c r="A22" s="193">
        <v>13</v>
      </c>
      <c r="B22" s="194" t="s">
        <v>110</v>
      </c>
      <c r="C22" s="195" t="s">
        <v>111</v>
      </c>
      <c r="D22" s="196" t="s">
        <v>101</v>
      </c>
      <c r="E22" s="197">
        <v>300</v>
      </c>
      <c r="F22" s="197">
        <v>0</v>
      </c>
      <c r="G22" s="198">
        <f>E22*F22</f>
        <v>0</v>
      </c>
      <c r="O22" s="192">
        <v>2</v>
      </c>
      <c r="AA22" s="166">
        <v>12</v>
      </c>
      <c r="AB22" s="166">
        <v>0</v>
      </c>
      <c r="AC22" s="166">
        <v>13</v>
      </c>
      <c r="AZ22" s="166">
        <v>4</v>
      </c>
      <c r="BA22" s="166">
        <f>IF(AZ22=1,G22,0)</f>
        <v>0</v>
      </c>
      <c r="BB22" s="166">
        <f>IF(AZ22=2,G22,0)</f>
        <v>0</v>
      </c>
      <c r="BC22" s="166">
        <f>IF(AZ22=3,G22,0)</f>
        <v>0</v>
      </c>
      <c r="BD22" s="166">
        <f>IF(AZ22=4,G22,0)</f>
        <v>0</v>
      </c>
      <c r="BE22" s="166">
        <f>IF(AZ22=5,G22,0)</f>
        <v>0</v>
      </c>
      <c r="CA22" s="199">
        <v>12</v>
      </c>
      <c r="CB22" s="199">
        <v>0</v>
      </c>
      <c r="CZ22" s="166">
        <v>0</v>
      </c>
    </row>
    <row r="23" spans="1:104" ht="12.75">
      <c r="A23" s="193">
        <v>14</v>
      </c>
      <c r="B23" s="194" t="s">
        <v>112</v>
      </c>
      <c r="C23" s="195" t="s">
        <v>113</v>
      </c>
      <c r="D23" s="196" t="s">
        <v>84</v>
      </c>
      <c r="E23" s="197">
        <v>1</v>
      </c>
      <c r="F23" s="197">
        <v>0</v>
      </c>
      <c r="G23" s="198">
        <f>E23*F23</f>
        <v>0</v>
      </c>
      <c r="O23" s="192">
        <v>2</v>
      </c>
      <c r="AA23" s="166">
        <v>12</v>
      </c>
      <c r="AB23" s="166">
        <v>0</v>
      </c>
      <c r="AC23" s="166">
        <v>14</v>
      </c>
      <c r="AZ23" s="166">
        <v>4</v>
      </c>
      <c r="BA23" s="166">
        <f>IF(AZ23=1,G23,0)</f>
        <v>0</v>
      </c>
      <c r="BB23" s="166">
        <f>IF(AZ23=2,G23,0)</f>
        <v>0</v>
      </c>
      <c r="BC23" s="166">
        <f>IF(AZ23=3,G23,0)</f>
        <v>0</v>
      </c>
      <c r="BD23" s="166">
        <f>IF(AZ23=4,G23,0)</f>
        <v>0</v>
      </c>
      <c r="BE23" s="166">
        <f>IF(AZ23=5,G23,0)</f>
        <v>0</v>
      </c>
      <c r="CA23" s="199">
        <v>12</v>
      </c>
      <c r="CB23" s="199">
        <v>0</v>
      </c>
      <c r="CZ23" s="166">
        <v>0</v>
      </c>
    </row>
    <row r="24" spans="1:104" ht="12.75">
      <c r="A24" s="193">
        <v>15</v>
      </c>
      <c r="B24" s="194" t="s">
        <v>114</v>
      </c>
      <c r="C24" s="195" t="s">
        <v>115</v>
      </c>
      <c r="D24" s="196" t="s">
        <v>84</v>
      </c>
      <c r="E24" s="197">
        <v>1</v>
      </c>
      <c r="F24" s="197">
        <v>0</v>
      </c>
      <c r="G24" s="198">
        <f>E24*F24</f>
        <v>0</v>
      </c>
      <c r="O24" s="192">
        <v>2</v>
      </c>
      <c r="AA24" s="166">
        <v>12</v>
      </c>
      <c r="AB24" s="166">
        <v>0</v>
      </c>
      <c r="AC24" s="166">
        <v>15</v>
      </c>
      <c r="AZ24" s="166">
        <v>4</v>
      </c>
      <c r="BA24" s="166">
        <f>IF(AZ24=1,G24,0)</f>
        <v>0</v>
      </c>
      <c r="BB24" s="166">
        <f>IF(AZ24=2,G24,0)</f>
        <v>0</v>
      </c>
      <c r="BC24" s="166">
        <f>IF(AZ24=3,G24,0)</f>
        <v>0</v>
      </c>
      <c r="BD24" s="166">
        <f>IF(AZ24=4,G24,0)</f>
        <v>0</v>
      </c>
      <c r="BE24" s="166">
        <f>IF(AZ24=5,G24,0)</f>
        <v>0</v>
      </c>
      <c r="CA24" s="199">
        <v>12</v>
      </c>
      <c r="CB24" s="199">
        <v>0</v>
      </c>
      <c r="CZ24" s="166">
        <v>0</v>
      </c>
    </row>
    <row r="25" spans="1:104" ht="12.75">
      <c r="A25" s="193">
        <v>16</v>
      </c>
      <c r="B25" s="194" t="s">
        <v>116</v>
      </c>
      <c r="C25" s="195" t="s">
        <v>117</v>
      </c>
      <c r="D25" s="196" t="s">
        <v>84</v>
      </c>
      <c r="E25" s="197">
        <v>28</v>
      </c>
      <c r="F25" s="197">
        <v>0</v>
      </c>
      <c r="G25" s="198">
        <f>E25*F25</f>
        <v>0</v>
      </c>
      <c r="O25" s="192">
        <v>2</v>
      </c>
      <c r="AA25" s="166">
        <v>12</v>
      </c>
      <c r="AB25" s="166">
        <v>0</v>
      </c>
      <c r="AC25" s="166">
        <v>16</v>
      </c>
      <c r="AZ25" s="166">
        <v>4</v>
      </c>
      <c r="BA25" s="166">
        <f>IF(AZ25=1,G25,0)</f>
        <v>0</v>
      </c>
      <c r="BB25" s="166">
        <f>IF(AZ25=2,G25,0)</f>
        <v>0</v>
      </c>
      <c r="BC25" s="166">
        <f>IF(AZ25=3,G25,0)</f>
        <v>0</v>
      </c>
      <c r="BD25" s="166">
        <f>IF(AZ25=4,G25,0)</f>
        <v>0</v>
      </c>
      <c r="BE25" s="166">
        <f>IF(AZ25=5,G25,0)</f>
        <v>0</v>
      </c>
      <c r="CA25" s="199">
        <v>12</v>
      </c>
      <c r="CB25" s="199">
        <v>0</v>
      </c>
      <c r="CZ25" s="166">
        <v>0</v>
      </c>
    </row>
    <row r="26" spans="1:104" ht="12.75">
      <c r="A26" s="193">
        <v>17</v>
      </c>
      <c r="B26" s="194" t="s">
        <v>118</v>
      </c>
      <c r="C26" s="195" t="s">
        <v>119</v>
      </c>
      <c r="D26" s="196" t="s">
        <v>120</v>
      </c>
      <c r="E26" s="197">
        <v>1</v>
      </c>
      <c r="F26" s="197">
        <v>0</v>
      </c>
      <c r="G26" s="198">
        <f>E26*F26</f>
        <v>0</v>
      </c>
      <c r="O26" s="192">
        <v>2</v>
      </c>
      <c r="AA26" s="166">
        <v>12</v>
      </c>
      <c r="AB26" s="166">
        <v>0</v>
      </c>
      <c r="AC26" s="166">
        <v>17</v>
      </c>
      <c r="AZ26" s="166">
        <v>4</v>
      </c>
      <c r="BA26" s="166">
        <f>IF(AZ26=1,G26,0)</f>
        <v>0</v>
      </c>
      <c r="BB26" s="166">
        <f>IF(AZ26=2,G26,0)</f>
        <v>0</v>
      </c>
      <c r="BC26" s="166">
        <f>IF(AZ26=3,G26,0)</f>
        <v>0</v>
      </c>
      <c r="BD26" s="166">
        <f>IF(AZ26=4,G26,0)</f>
        <v>0</v>
      </c>
      <c r="BE26" s="166">
        <f>IF(AZ26=5,G26,0)</f>
        <v>0</v>
      </c>
      <c r="CA26" s="199">
        <v>12</v>
      </c>
      <c r="CB26" s="199">
        <v>0</v>
      </c>
      <c r="CZ26" s="166">
        <v>0</v>
      </c>
    </row>
    <row r="27" spans="1:104" ht="12.75">
      <c r="A27" s="193">
        <v>18</v>
      </c>
      <c r="B27" s="194" t="s">
        <v>121</v>
      </c>
      <c r="C27" s="195" t="s">
        <v>122</v>
      </c>
      <c r="D27" s="196" t="s">
        <v>120</v>
      </c>
      <c r="E27" s="197">
        <v>1</v>
      </c>
      <c r="F27" s="197">
        <v>0</v>
      </c>
      <c r="G27" s="198">
        <f>E27*F27</f>
        <v>0</v>
      </c>
      <c r="O27" s="192">
        <v>2</v>
      </c>
      <c r="AA27" s="166">
        <v>12</v>
      </c>
      <c r="AB27" s="166">
        <v>0</v>
      </c>
      <c r="AC27" s="166">
        <v>18</v>
      </c>
      <c r="AZ27" s="166">
        <v>4</v>
      </c>
      <c r="BA27" s="166">
        <f>IF(AZ27=1,G27,0)</f>
        <v>0</v>
      </c>
      <c r="BB27" s="166">
        <f>IF(AZ27=2,G27,0)</f>
        <v>0</v>
      </c>
      <c r="BC27" s="166">
        <f>IF(AZ27=3,G27,0)</f>
        <v>0</v>
      </c>
      <c r="BD27" s="166">
        <f>IF(AZ27=4,G27,0)</f>
        <v>0</v>
      </c>
      <c r="BE27" s="166">
        <f>IF(AZ27=5,G27,0)</f>
        <v>0</v>
      </c>
      <c r="CA27" s="199">
        <v>12</v>
      </c>
      <c r="CB27" s="199">
        <v>0</v>
      </c>
      <c r="CZ27" s="166">
        <v>0</v>
      </c>
    </row>
    <row r="28" spans="1:104" ht="12.75">
      <c r="A28" s="193">
        <v>19</v>
      </c>
      <c r="B28" s="194" t="s">
        <v>123</v>
      </c>
      <c r="C28" s="195" t="s">
        <v>124</v>
      </c>
      <c r="D28" s="196" t="s">
        <v>120</v>
      </c>
      <c r="E28" s="197">
        <v>1</v>
      </c>
      <c r="F28" s="197">
        <v>0</v>
      </c>
      <c r="G28" s="198">
        <f>E28*F28</f>
        <v>0</v>
      </c>
      <c r="O28" s="192">
        <v>2</v>
      </c>
      <c r="AA28" s="166">
        <v>12</v>
      </c>
      <c r="AB28" s="166">
        <v>0</v>
      </c>
      <c r="AC28" s="166">
        <v>19</v>
      </c>
      <c r="AZ28" s="166">
        <v>4</v>
      </c>
      <c r="BA28" s="166">
        <f>IF(AZ28=1,G28,0)</f>
        <v>0</v>
      </c>
      <c r="BB28" s="166">
        <f>IF(AZ28=2,G28,0)</f>
        <v>0</v>
      </c>
      <c r="BC28" s="166">
        <f>IF(AZ28=3,G28,0)</f>
        <v>0</v>
      </c>
      <c r="BD28" s="166">
        <f>IF(AZ28=4,G28,0)</f>
        <v>0</v>
      </c>
      <c r="BE28" s="166">
        <f>IF(AZ28=5,G28,0)</f>
        <v>0</v>
      </c>
      <c r="CA28" s="199">
        <v>12</v>
      </c>
      <c r="CB28" s="199">
        <v>0</v>
      </c>
      <c r="CZ28" s="166">
        <v>0</v>
      </c>
    </row>
    <row r="29" spans="1:57" ht="12.75">
      <c r="A29" s="200"/>
      <c r="B29" s="201" t="s">
        <v>74</v>
      </c>
      <c r="C29" s="202" t="str">
        <f>CONCATENATE(B18," ",C18)</f>
        <v>M22.2 Montáž sdělovací a zabezp. techniky - montáž</v>
      </c>
      <c r="D29" s="203"/>
      <c r="E29" s="204"/>
      <c r="F29" s="205"/>
      <c r="G29" s="206">
        <f>SUM(G18:G28)</f>
        <v>0</v>
      </c>
      <c r="O29" s="192">
        <v>4</v>
      </c>
      <c r="BA29" s="207">
        <f>SUM(BA18:BA28)</f>
        <v>0</v>
      </c>
      <c r="BB29" s="207">
        <f>SUM(BB18:BB28)</f>
        <v>0</v>
      </c>
      <c r="BC29" s="207">
        <f>SUM(BC18:BC28)</f>
        <v>0</v>
      </c>
      <c r="BD29" s="207">
        <f>SUM(BD18:BD28)</f>
        <v>0</v>
      </c>
      <c r="BE29" s="207">
        <f>SUM(BE18:BE28)</f>
        <v>0</v>
      </c>
    </row>
    <row r="30" ht="12.75">
      <c r="E30" s="166"/>
    </row>
    <row r="31" ht="12.75">
      <c r="E31" s="166"/>
    </row>
    <row r="32" ht="12.75">
      <c r="E32" s="166"/>
    </row>
    <row r="33" ht="12.75">
      <c r="E33" s="166"/>
    </row>
    <row r="34" ht="12.75">
      <c r="E34" s="166"/>
    </row>
    <row r="35" ht="12.75">
      <c r="E35" s="166"/>
    </row>
    <row r="36" ht="12.75">
      <c r="E36" s="166"/>
    </row>
    <row r="37" ht="12.75">
      <c r="E37" s="166"/>
    </row>
    <row r="38" ht="12.75">
      <c r="E38" s="166"/>
    </row>
    <row r="39" ht="12.75">
      <c r="E39" s="166"/>
    </row>
    <row r="40" ht="12.75">
      <c r="E40" s="166"/>
    </row>
    <row r="41" ht="12.75">
      <c r="E41" s="166"/>
    </row>
    <row r="42" ht="12.75">
      <c r="E42" s="166"/>
    </row>
    <row r="43" ht="12.75">
      <c r="E43" s="166"/>
    </row>
    <row r="44" ht="12.75">
      <c r="E44" s="166"/>
    </row>
    <row r="45" ht="12.75">
      <c r="E45" s="166"/>
    </row>
    <row r="46" ht="12.75">
      <c r="E46" s="166"/>
    </row>
    <row r="47" ht="12.75">
      <c r="E47" s="166"/>
    </row>
    <row r="48" ht="12.75">
      <c r="E48" s="166"/>
    </row>
    <row r="49" ht="12.75">
      <c r="E49" s="166"/>
    </row>
    <row r="50" ht="12.75">
      <c r="E50" s="166"/>
    </row>
    <row r="51" ht="12.75">
      <c r="E51" s="166"/>
    </row>
    <row r="52" ht="12.75">
      <c r="E52" s="166"/>
    </row>
    <row r="53" spans="1:7" ht="12.75">
      <c r="A53" s="208"/>
      <c r="B53" s="208"/>
      <c r="C53" s="208"/>
      <c r="D53" s="208"/>
      <c r="E53" s="208"/>
      <c r="F53" s="208"/>
      <c r="G53" s="208"/>
    </row>
    <row r="54" spans="1:7" ht="12.75">
      <c r="A54" s="208"/>
      <c r="B54" s="208"/>
      <c r="C54" s="208"/>
      <c r="D54" s="208"/>
      <c r="E54" s="208"/>
      <c r="F54" s="208"/>
      <c r="G54" s="208"/>
    </row>
    <row r="55" spans="1:7" ht="12.75">
      <c r="A55" s="208"/>
      <c r="B55" s="208"/>
      <c r="C55" s="208"/>
      <c r="D55" s="208"/>
      <c r="E55" s="208"/>
      <c r="F55" s="208"/>
      <c r="G55" s="208"/>
    </row>
    <row r="56" spans="1:7" ht="12.75">
      <c r="A56" s="208"/>
      <c r="B56" s="208"/>
      <c r="C56" s="208"/>
      <c r="D56" s="208"/>
      <c r="E56" s="208"/>
      <c r="F56" s="208"/>
      <c r="G56" s="208"/>
    </row>
    <row r="57" ht="12.75">
      <c r="E57" s="166"/>
    </row>
    <row r="58" ht="12.75">
      <c r="E58" s="166"/>
    </row>
    <row r="59" ht="12.75">
      <c r="E59" s="166"/>
    </row>
    <row r="60" ht="12.75">
      <c r="E60" s="166"/>
    </row>
    <row r="61" ht="12.75">
      <c r="E61" s="166"/>
    </row>
    <row r="62" ht="12.75">
      <c r="E62" s="166"/>
    </row>
    <row r="63" ht="12.75">
      <c r="E63" s="166"/>
    </row>
    <row r="64" ht="12.75">
      <c r="E64" s="166"/>
    </row>
    <row r="65" ht="12.75">
      <c r="E65" s="166"/>
    </row>
    <row r="66" ht="12.75">
      <c r="E66" s="166"/>
    </row>
    <row r="67" ht="12.75">
      <c r="E67" s="166"/>
    </row>
    <row r="68" ht="12.75">
      <c r="E68" s="166"/>
    </row>
    <row r="69" ht="12.75">
      <c r="E69" s="166"/>
    </row>
    <row r="70" ht="12.75">
      <c r="E70" s="166"/>
    </row>
    <row r="71" ht="12.75">
      <c r="E71" s="166"/>
    </row>
    <row r="72" ht="12.75">
      <c r="E72" s="166"/>
    </row>
    <row r="73" ht="12.75">
      <c r="E73" s="166"/>
    </row>
    <row r="74" ht="12.75">
      <c r="E74" s="166"/>
    </row>
    <row r="75" ht="12.75">
      <c r="E75" s="166"/>
    </row>
    <row r="76" ht="12.75">
      <c r="E76" s="166"/>
    </row>
    <row r="77" ht="12.75">
      <c r="E77" s="166"/>
    </row>
    <row r="78" ht="12.75">
      <c r="E78" s="166"/>
    </row>
    <row r="79" ht="12.75">
      <c r="E79" s="166"/>
    </row>
    <row r="80" ht="12.75">
      <c r="E80" s="166"/>
    </row>
    <row r="81" ht="12.75">
      <c r="E81" s="166"/>
    </row>
    <row r="82" ht="12.75">
      <c r="E82" s="166"/>
    </row>
    <row r="83" ht="12.75">
      <c r="E83" s="166"/>
    </row>
    <row r="84" ht="12.75">
      <c r="E84" s="166"/>
    </row>
    <row r="85" ht="12.75">
      <c r="E85" s="166"/>
    </row>
    <row r="86" ht="12.75">
      <c r="E86" s="166"/>
    </row>
    <row r="87" ht="12.75">
      <c r="E87" s="166"/>
    </row>
    <row r="88" spans="1:2" ht="12.75">
      <c r="A88" s="209"/>
      <c r="B88" s="209"/>
    </row>
    <row r="89" spans="1:7" ht="12.75">
      <c r="A89" s="208"/>
      <c r="B89" s="208"/>
      <c r="C89" s="211"/>
      <c r="D89" s="211"/>
      <c r="E89" s="212"/>
      <c r="F89" s="211"/>
      <c r="G89" s="213"/>
    </row>
    <row r="90" spans="1:7" ht="12.75">
      <c r="A90" s="214"/>
      <c r="B90" s="214"/>
      <c r="C90" s="208"/>
      <c r="D90" s="208"/>
      <c r="E90" s="215"/>
      <c r="F90" s="208"/>
      <c r="G90" s="208"/>
    </row>
    <row r="91" spans="1:7" ht="12.75">
      <c r="A91" s="208"/>
      <c r="B91" s="208"/>
      <c r="C91" s="208"/>
      <c r="D91" s="208"/>
      <c r="E91" s="215"/>
      <c r="F91" s="208"/>
      <c r="G91" s="208"/>
    </row>
    <row r="92" spans="1:7" ht="12.75">
      <c r="A92" s="208"/>
      <c r="B92" s="208"/>
      <c r="C92" s="208"/>
      <c r="D92" s="208"/>
      <c r="E92" s="215"/>
      <c r="F92" s="208"/>
      <c r="G92" s="208"/>
    </row>
    <row r="93" spans="1:7" ht="12.75">
      <c r="A93" s="208"/>
      <c r="B93" s="208"/>
      <c r="C93" s="208"/>
      <c r="D93" s="208"/>
      <c r="E93" s="215"/>
      <c r="F93" s="208"/>
      <c r="G93" s="208"/>
    </row>
    <row r="94" spans="1:7" ht="12.75">
      <c r="A94" s="208"/>
      <c r="B94" s="208"/>
      <c r="C94" s="208"/>
      <c r="D94" s="208"/>
      <c r="E94" s="215"/>
      <c r="F94" s="208"/>
      <c r="G94" s="208"/>
    </row>
    <row r="95" spans="1:7" ht="12.75">
      <c r="A95" s="208"/>
      <c r="B95" s="208"/>
      <c r="C95" s="208"/>
      <c r="D95" s="208"/>
      <c r="E95" s="215"/>
      <c r="F95" s="208"/>
      <c r="G95" s="208"/>
    </row>
    <row r="96" spans="1:7" ht="12.75">
      <c r="A96" s="208"/>
      <c r="B96" s="208"/>
      <c r="C96" s="208"/>
      <c r="D96" s="208"/>
      <c r="E96" s="215"/>
      <c r="F96" s="208"/>
      <c r="G96" s="208"/>
    </row>
    <row r="97" spans="1:7" ht="12.75">
      <c r="A97" s="208"/>
      <c r="B97" s="208"/>
      <c r="C97" s="208"/>
      <c r="D97" s="208"/>
      <c r="E97" s="215"/>
      <c r="F97" s="208"/>
      <c r="G97" s="208"/>
    </row>
    <row r="98" spans="1:7" ht="12.75">
      <c r="A98" s="208"/>
      <c r="B98" s="208"/>
      <c r="C98" s="208"/>
      <c r="D98" s="208"/>
      <c r="E98" s="215"/>
      <c r="F98" s="208"/>
      <c r="G98" s="208"/>
    </row>
    <row r="99" spans="1:7" ht="12.75">
      <c r="A99" s="208"/>
      <c r="B99" s="208"/>
      <c r="C99" s="208"/>
      <c r="D99" s="208"/>
      <c r="E99" s="215"/>
      <c r="F99" s="208"/>
      <c r="G99" s="208"/>
    </row>
    <row r="100" spans="1:7" ht="12.75">
      <c r="A100" s="208"/>
      <c r="B100" s="208"/>
      <c r="C100" s="208"/>
      <c r="D100" s="208"/>
      <c r="E100" s="215"/>
      <c r="F100" s="208"/>
      <c r="G100" s="208"/>
    </row>
    <row r="101" spans="1:7" ht="12.75">
      <c r="A101" s="208"/>
      <c r="B101" s="208"/>
      <c r="C101" s="208"/>
      <c r="D101" s="208"/>
      <c r="E101" s="215"/>
      <c r="F101" s="208"/>
      <c r="G101" s="208"/>
    </row>
    <row r="102" spans="1:7" ht="12.75">
      <c r="A102" s="208"/>
      <c r="B102" s="208"/>
      <c r="C102" s="208"/>
      <c r="D102" s="208"/>
      <c r="E102" s="215"/>
      <c r="F102" s="208"/>
      <c r="G102" s="208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</dc:creator>
  <cp:keywords/>
  <dc:description/>
  <cp:lastModifiedBy>Zbyněk</cp:lastModifiedBy>
  <dcterms:created xsi:type="dcterms:W3CDTF">2016-02-17T07:55:20Z</dcterms:created>
  <dcterms:modified xsi:type="dcterms:W3CDTF">2016-02-17T07:56:19Z</dcterms:modified>
  <cp:category/>
  <cp:version/>
  <cp:contentType/>
  <cp:contentStatus/>
</cp:coreProperties>
</file>