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data\users\hana.novotna\Dokumenty\PRACOVNÍ\STAVBY\000.6 VODOMĚRY A RTN\na E_ZAK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2 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'2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Pol'!$A$1:$Y$39</definedName>
    <definedName name="_xlnm.Print_Area" localSheetId="4">'2 2 Pol'!$A$1:$Y$34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33" i="13"/>
  <c r="BA29" i="13"/>
  <c r="BA27" i="13"/>
  <c r="BA23" i="13"/>
  <c r="BA22" i="13"/>
  <c r="BA18" i="13"/>
  <c r="BA17" i="13"/>
  <c r="BA13" i="13"/>
  <c r="BA11" i="13"/>
  <c r="BA10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5" i="13"/>
  <c r="I15" i="13"/>
  <c r="K15" i="13"/>
  <c r="M15" i="13"/>
  <c r="O15" i="13"/>
  <c r="Q15" i="13"/>
  <c r="V15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0" i="13"/>
  <c r="G31" i="13"/>
  <c r="I31" i="13"/>
  <c r="I30" i="13" s="1"/>
  <c r="K31" i="13"/>
  <c r="K30" i="13" s="1"/>
  <c r="M31" i="13"/>
  <c r="M30" i="13" s="1"/>
  <c r="O31" i="13"/>
  <c r="O30" i="13" s="1"/>
  <c r="Q31" i="13"/>
  <c r="Q30" i="13" s="1"/>
  <c r="V31" i="13"/>
  <c r="V30" i="13" s="1"/>
  <c r="AE33" i="13"/>
  <c r="AF33" i="13"/>
  <c r="G38" i="12"/>
  <c r="BA32" i="12"/>
  <c r="BA30" i="12"/>
  <c r="BA28" i="12"/>
  <c r="BA27" i="12"/>
  <c r="BA21" i="12"/>
  <c r="BA20" i="12"/>
  <c r="BA19" i="12"/>
  <c r="BA18" i="12"/>
  <c r="BA17" i="12"/>
  <c r="G8" i="12"/>
  <c r="G9" i="12"/>
  <c r="AE3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33" i="12"/>
  <c r="G34" i="12"/>
  <c r="I34" i="12"/>
  <c r="I33" i="12" s="1"/>
  <c r="K34" i="12"/>
  <c r="K33" i="12" s="1"/>
  <c r="M34" i="12"/>
  <c r="M33" i="12" s="1"/>
  <c r="O34" i="12"/>
  <c r="O33" i="12" s="1"/>
  <c r="Q34" i="12"/>
  <c r="Q33" i="12" s="1"/>
  <c r="V34" i="12"/>
  <c r="V33" i="12" s="1"/>
  <c r="G35" i="12"/>
  <c r="V35" i="12"/>
  <c r="G36" i="12"/>
  <c r="I36" i="12"/>
  <c r="I35" i="12" s="1"/>
  <c r="K36" i="12"/>
  <c r="K35" i="12" s="1"/>
  <c r="M36" i="12"/>
  <c r="M35" i="12" s="1"/>
  <c r="O36" i="12"/>
  <c r="O35" i="12" s="1"/>
  <c r="Q36" i="12"/>
  <c r="Q35" i="12" s="1"/>
  <c r="V36" i="12"/>
  <c r="AF38" i="12"/>
  <c r="I20" i="1"/>
  <c r="I19" i="1"/>
  <c r="I18" i="1"/>
  <c r="I17" i="1"/>
  <c r="I16" i="1"/>
  <c r="I62" i="1"/>
  <c r="J61" i="1" s="1"/>
  <c r="J60" i="1"/>
  <c r="J59" i="1"/>
  <c r="J58" i="1"/>
  <c r="J57" i="1"/>
  <c r="F45" i="1"/>
  <c r="G23" i="1" s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H39" i="1"/>
  <c r="H45" i="1" s="1"/>
  <c r="J62" i="1" l="1"/>
  <c r="G26" i="1"/>
  <c r="A26" i="1"/>
  <c r="A23" i="1"/>
  <c r="G28" i="1"/>
  <c r="M8" i="13"/>
  <c r="M9" i="12"/>
  <c r="M8" i="12" s="1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G24" i="1" l="1"/>
  <c r="A27" i="1" s="1"/>
  <c r="A24" i="1"/>
  <c r="J44" i="1"/>
  <c r="J42" i="1"/>
  <c r="J41" i="1"/>
  <c r="J39" i="1"/>
  <c r="J45" i="1" s="1"/>
  <c r="J43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Hana Novotná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<sst xmlns="http://schemas.openxmlformats.org/spreadsheetml/2006/main" count="373" uniqueCount="183">
  <si>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</si>
  <si>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</si>
  <si>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</si>
  <si>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</si>
  <si>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</si>
  <si>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</si>
  <si>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</si>
  <si>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</si>
  <si>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</si>
  <si>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</si>
  <si>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</si>
  <si>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</si>
  <si>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</si>
  <si>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</si>
  <si>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</si>
  <si>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</si>
  <si>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</si>
  <si>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</si>
  <si>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</si>
  <si>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</si>
  <si>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</si>
  <si>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</si>
  <si>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</si>
  <si>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</si>
  <si>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</si>
  <si>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</si>
  <si>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</si>
  <si>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</si>
  <si>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</si>
  <si>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</si>
  <si>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</si>
  <si>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</si>
  <si>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</si>
  <si>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</si>
  <si>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</si>
  <si>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</si>
  <si>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</si>
  <si>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</si>
  <si>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</si>
  <si>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</si>
  <si>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</si>
  <si>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</si>
  <si>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</si>
  <si>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059_1</t>
  </si>
  <si>
    <t>Výměna bytových vodoměrů a dodávka+ montáž rozdělovačů topných nákladů</t>
  </si>
  <si>
    <t>Statutární město Brno - MČ Brno-střed</t>
  </si>
  <si>
    <t>Dominikánská 2</t>
  </si>
  <si>
    <t>Brno</t>
  </si>
  <si>
    <t>60169</t>
  </si>
  <si>
    <t>44992785</t>
  </si>
  <si>
    <t>CZ44992785</t>
  </si>
  <si>
    <t>Stavba</t>
  </si>
  <si>
    <t>Stavební objekt</t>
  </si>
  <si>
    <t>1</t>
  </si>
  <si>
    <t>Výměna bytových vodoměrů</t>
  </si>
  <si>
    <t>2</t>
  </si>
  <si>
    <t>Dodávka a montáž rozdělovačů topných nákladů</t>
  </si>
  <si>
    <t>Celkem za stavbu</t>
  </si>
  <si>
    <t>CZK</t>
  </si>
  <si>
    <t>#POPS</t>
  </si>
  <si>
    <t>Popis stavby: 059_1 - Výměna bytových vodoměrů a dodávka+ montáž rozdělovačů topných nákladů</t>
  </si>
  <si>
    <t>#POPO</t>
  </si>
  <si>
    <t>Popis objektu: 1 - Výměna bytových vodoměrů</t>
  </si>
  <si>
    <t>#POPR</t>
  </si>
  <si>
    <t>Popis rozpočtu: 1 - Výměna bytových vodoměrů</t>
  </si>
  <si>
    <t>Popis objektu: 2 - Dodávka a montáž rozdělovačů topných nákladů</t>
  </si>
  <si>
    <t>Popis rozpočtu: 2 - Dodávka a montáž rozdělovačů topných nákladů</t>
  </si>
  <si>
    <t>Rekapitulace dílů</t>
  </si>
  <si>
    <t>Typ dílu</t>
  </si>
  <si>
    <t>722</t>
  </si>
  <si>
    <t>Vnitřní vodovod</t>
  </si>
  <si>
    <t>734</t>
  </si>
  <si>
    <t>Armatury</t>
  </si>
  <si>
    <t>799</t>
  </si>
  <si>
    <t>Ostatní</t>
  </si>
  <si>
    <t>M22</t>
  </si>
  <si>
    <t>Montáž sdělovací a zabezp. techniky</t>
  </si>
  <si>
    <t>M99</t>
  </si>
  <si>
    <t>Ostatní práce "M"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</si>
  <si>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</si>
  <si>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</si>
  <si>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</si>
  <si>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</si>
  <si>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</si>
  <si>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</si>
  <si>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</si>
  <si>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</si>
  <si>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</si>
  <si>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</si>
  <si>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</si>
  <si>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</si>
  <si>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</si>
  <si>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</si>
  <si>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</si>
  <si>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</si>
  <si>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</si>
  <si>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</si>
  <si>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</si>
  <si>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</si>
  <si>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</si>
  <si>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</si>
  <si>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</si>
  <si>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</si>
  <si>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</si>
  <si>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</si>
  <si>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</si>
  <si>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</si>
  <si>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</si>
  <si>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</si>
  <si>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</si>
  <si>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722260811R00</t>
  </si>
  <si>
    <t>Demontáž vodoměrů závitových G 1/2"</t>
  </si>
  <si>
    <t>kus</t>
  </si>
  <si>
    <t>800-721</t>
  </si>
  <si>
    <t>RTS 24/ I</t>
  </si>
  <si>
    <t>Indiv</t>
  </si>
  <si>
    <t>Práce</t>
  </si>
  <si>
    <t>Běžná</t>
  </si>
  <si>
    <t>POL1_</t>
  </si>
  <si>
    <t>Včetně provedení odečtu stávajících čidel - dodání objednateli v elektronické podobě.</t>
  </si>
  <si>
    <t>POP</t>
  </si>
  <si>
    <t>Včetně demontáže radiových modulů.</t>
  </si>
  <si>
    <t>722260921R00</t>
  </si>
  <si>
    <t>Montáž vodoměrů závitových G 1/2"</t>
  </si>
  <si>
    <t>Osazenívodoměru rozšiřujícím modulem pro síť LoRaWAN.</t>
  </si>
  <si>
    <t>V položce jsou  započítány min. 3 výjezdy.</t>
  </si>
  <si>
    <t>388R01</t>
  </si>
  <si>
    <t>Vodoměr pro dálkový odečet DN 15 o stavební délce 110 mm</t>
  </si>
  <si>
    <t>Vlastní</t>
  </si>
  <si>
    <t>Specifikace</t>
  </si>
  <si>
    <t>POL3_</t>
  </si>
  <si>
    <t>Vodoměr nový, nepoužitý, antimagnetický, s detekcí pokusu o ovlivnění</t>
  </si>
  <si>
    <t>- v integrovaným nebo následně osazeným rozšiřujícím modulem pro dálkový odečet, s pamětí provedených odečtů za posledních 12 měsíců.</t>
  </si>
  <si>
    <t>- osazení vodoměru rozšiřujícím modulem pro vzdálený odečet (LoRaWAN – obousměrná komunikace v pásmu 868 MHz), popř. vodoměr bez dodatečného modulu s integrovanou výše uvedenou technologií LoRaWAN; životnost baterie min. 5let; pro odečet vodoměrů nesmí být nutné instalovat v domě žádné další zařízení, které by zajišťovalo komunikaci s provozovatelem sítě LoRaWAN;</t>
  </si>
  <si>
    <t>- odečty vodoměrů budou probíhat každý den, životnost baterie tedy musí být stanovena s ohledem na tuto zátěž</t>
  </si>
  <si>
    <t>- vodoměry ověřené s platností ověření min. 5 let, budou určené pro měření studené vody (teplotní třída min. T30) a teplé vody (teplotní třída min. T70), to vše v souladu s vyhláškou č. 345/2002 Sb. Ministerstva průmyslu a obchodu, kterou se stanoví měřidla k povinnému ověřování a měřidla podléhající schválení typu</t>
  </si>
  <si>
    <t>- rozteč stavební délky vodoměru 110 mm</t>
  </si>
  <si>
    <t>- vodorovná i svislá montážní poloha</t>
  </si>
  <si>
    <t>- trvalý průtok Q3=2,5m3/hod.</t>
  </si>
  <si>
    <t>- plomba šroubení</t>
  </si>
  <si>
    <t>- zpětná klapka na výtoku vodoměru</t>
  </si>
  <si>
    <t>- vodoměr musí splňovat požadavky směrnice MID, přesnost měření R=Q3/Q1, R v horizontální poloze rovno 50 nebo lepší.</t>
  </si>
  <si>
    <t>- rozměry vodoměru musí umožnit jejich montáž v rámci stávajícího umístění původních, demontovaných vodoměrů</t>
  </si>
  <si>
    <t>· Splňovat parametry dle LoRaWAN specifikace V1.0.2 a vyšší</t>
  </si>
  <si>
    <t>-  LoRaWAN zařízení budou komunikovat v režimu ABP</t>
  </si>
  <si>
    <t>Rozměry vodoměru musí umožnit jejich montáž v rámci stávajícího umístění původních, demontovaných vodoměrů.</t>
  </si>
  <si>
    <t>734R02</t>
  </si>
  <si>
    <t>Demontáž + zpětná montáž armatur- ventily do DN 15, včetně dodávky nového uzavíracího ventilu DN15</t>
  </si>
  <si>
    <t>900 R04</t>
  </si>
  <si>
    <t>Mimořádný výjezd navíc</t>
  </si>
  <si>
    <t xml:space="preserve">kus </t>
  </si>
  <si>
    <t>HZS</t>
  </si>
  <si>
    <t>POL10_</t>
  </si>
  <si>
    <t>SUM</t>
  </si>
  <si>
    <t>- odečty jsou prováděné metodou odečtu stavu měřidla (ne spotřeby), aby se zabránilo případným rozporům mezi měřením spotřeby měřidla a modulu</t>
  </si>
  <si>
    <t>- LoRaWAN zařízení budou splňovat podmínky Českého telekomunikačního úřadu dle VO-R/10 o využití volného spektra.</t>
  </si>
  <si>
    <t>END</t>
  </si>
  <si>
    <t>222 R01</t>
  </si>
  <si>
    <t>Montáž RTN - rozdělovače topných nákladů</t>
  </si>
  <si>
    <t>•    Požadovaná životnost rozdělovačů topných nákladů (včetně baterie) musí být minimálně 10 let provozu</t>
  </si>
  <si>
    <t>•    Upevnění rozdělovačů topných nákladů musí byt provedeno tak, aby byla znemožněna neoprávněná manipulace s těmito měřidly.</t>
  </si>
  <si>
    <t/>
  </si>
  <si>
    <t>V ceně montáže je zahrnuto zaplombování, vyplnění evidenční karty měřiče a předání správci objektu (investorovi)  jako podklad pro následné rozúčtování.</t>
  </si>
  <si>
    <t>V ceně je započtena doprava- výjezd min.2x</t>
  </si>
  <si>
    <t>551R01</t>
  </si>
  <si>
    <t>Dodávka RTN - Rozdělovač topných nákladů - dvoučidlový digitální měřič tepla</t>
  </si>
  <si>
    <t>RTN (rozdělovačem topných nákladů) se rozumí:</t>
  </si>
  <si>
    <t>•    Rozdělovače topných nákladů budou dvoučidlové (měření teploty v místnosti a teploty otopného tělesa) a budou vybaveny radiovým modulem s možností dálkového odečtu pomocí wireless M-Bus (dle EN 13757-4) pro radiový odečet, a budou obsahovat :</t>
  </si>
  <si>
    <t>-  otevřený systém přenosu dat</t>
  </si>
  <si>
    <t>- Optické rozhraní pro nastavení a čtení indikátoru</t>
  </si>
  <si>
    <t>•    Po celou dobu životnosti musí být zaručena výměna za stejný nebo zpětně kompatibilní typ rozdělovače.</t>
  </si>
  <si>
    <t>•    splňuje požadavky evropské směrnice o energetické efektivnosti (EED) a aí podmínky dané normou ČSN EN 834 -1994 a EN 834-2010</t>
  </si>
  <si>
    <t>V ceně je započtena doprava a staveništní přesun hmot.</t>
  </si>
  <si>
    <t>222 R03</t>
  </si>
  <si>
    <t>Montáž sběrného modulu</t>
  </si>
  <si>
    <t>Sběrný modul umístěný ve společných prostorech domu, který bude min. 1x měsíčně odečítat RTN v domě a odesílat data prostřednictvím LoRaWAN sítě a LoRaWAN a bude komunikovat v rezimu ABP</t>
  </si>
  <si>
    <t>551R03</t>
  </si>
  <si>
    <t>Dodávka sběrného modulu</t>
  </si>
  <si>
    <t>Sběrný modul NEBUDE připojen k síti internet, ani NEBUDE obsahovat SIM, přípravu elektroinstalace zajistí Objednatel poté co bude v součinnosti se Zhotovitelem určeno místo v domě pro umístění tohoto modulu</t>
  </si>
  <si>
    <t>222 R02</t>
  </si>
  <si>
    <t>Demontáž stávajících RTN - rozdělovačů topných nákladů</t>
  </si>
  <si>
    <t>kusů</t>
  </si>
  <si>
    <t>•    Zařízení pro odečet a rozdělování topných nákladů registrující dodávku tepelné energie konečným uživatelům dle zákona 318/2012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</si>
</sst>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sEHN0fs3BDmEc0QrXh8BA3EMGc/Lt/slG0w3SIVXR1sfeAHsdEsLBJjba1YuRclvhXj0jl/TJ7HW+sntmqeHQw==" saltValue="FeCsOkrPwPSlLSsstliVu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SUMIF(F57:F61,A16,I57:I61)+SUMIF(F57:F61,"PSU",I57:I61)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SUMIF(F57:F61,A17,I57:I61)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SUMIF(F57:F61,A18,I57:I61)</f>
        <v>0</v>
      </c>
      <c r="J18" s="85"/>
    </row>
    <row r="19" spans="1:10" ht="23.25" customHeight="1" x14ac:dyDescent="0.2">
      <c r="A19" s="196" t="s">
        <v>79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SUMIF(F57:F61,A19,I57:I61)</f>
        <v>0</v>
      </c>
      <c r="J19" s="85"/>
    </row>
    <row r="20" spans="1:10" ht="23.25" customHeight="1" x14ac:dyDescent="0.2">
      <c r="A20" s="196" t="s">
        <v>80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SUMIF(F57:F61,A20,I57:I61)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'1 1 Pol'!AE38+'2 2 Pol'!AE33</f>
        <v>0</v>
      </c>
      <c r="G39" s="149">
        <f>'1 1 Pol'!AF38+'2 2 Pol'!AF33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">
      <c r="A41" s="136">
        <v>2</v>
      </c>
      <c r="B41" s="152" t="s">
        <v>53</v>
      </c>
      <c r="C41" s="153" t="s">
        <v>54</v>
      </c>
      <c r="D41" s="153"/>
      <c r="E41" s="153"/>
      <c r="F41" s="154">
        <f>'1 1 Pol'!AE38</f>
        <v>0</v>
      </c>
      <c r="G41" s="155">
        <f>'1 1 Pol'!AF38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">
      <c r="A42" s="136">
        <v>3</v>
      </c>
      <c r="B42" s="157" t="s">
        <v>53</v>
      </c>
      <c r="C42" s="147" t="s">
        <v>54</v>
      </c>
      <c r="D42" s="147"/>
      <c r="E42" s="147"/>
      <c r="F42" s="158">
        <f>'1 1 Pol'!AE38</f>
        <v>0</v>
      </c>
      <c r="G42" s="150">
        <f>'1 1 Pol'!AF38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">
      <c r="A43" s="136">
        <v>2</v>
      </c>
      <c r="B43" s="152" t="s">
        <v>55</v>
      </c>
      <c r="C43" s="153" t="s">
        <v>56</v>
      </c>
      <c r="D43" s="153"/>
      <c r="E43" s="153"/>
      <c r="F43" s="154">
        <f>'2 2 Pol'!AE33</f>
        <v>0</v>
      </c>
      <c r="G43" s="155">
        <f>'2 2 Pol'!AF33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 x14ac:dyDescent="0.2">
      <c r="A44" s="136">
        <v>3</v>
      </c>
      <c r="B44" s="157" t="s">
        <v>55</v>
      </c>
      <c r="C44" s="147" t="s">
        <v>56</v>
      </c>
      <c r="D44" s="147"/>
      <c r="E44" s="147"/>
      <c r="F44" s="158">
        <f>'2 2 Pol'!AE33</f>
        <v>0</v>
      </c>
      <c r="G44" s="150">
        <f>'2 2 Pol'!AF33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">
      <c r="A45" s="136"/>
      <c r="B45" s="159" t="s">
        <v>57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">
      <c r="A47" t="s">
        <v>59</v>
      </c>
      <c r="B47" t="s">
        <v>60</v>
      </c>
    </row>
    <row r="48" spans="1:10" x14ac:dyDescent="0.2">
      <c r="A48" t="s">
        <v>61</v>
      </c>
      <c r="B48" t="s">
        <v>62</v>
      </c>
    </row>
    <row r="49" spans="1:10" x14ac:dyDescent="0.2">
      <c r="A49" t="s">
        <v>63</v>
      </c>
      <c r="B49" t="s">
        <v>64</v>
      </c>
    </row>
    <row r="50" spans="1:10" x14ac:dyDescent="0.2">
      <c r="A50" t="s">
        <v>61</v>
      </c>
      <c r="B50" t="s">
        <v>65</v>
      </c>
    </row>
    <row r="51" spans="1:10" x14ac:dyDescent="0.2">
      <c r="A51" t="s">
        <v>63</v>
      </c>
      <c r="B51" t="s">
        <v>66</v>
      </c>
    </row>
    <row r="54" spans="1:10" ht="15.75" x14ac:dyDescent="0.25">
      <c r="B54" s="175" t="s">
        <v>67</v>
      </c>
    </row>
    <row r="56" spans="1:10" ht="25.5" customHeight="1" x14ac:dyDescent="0.2">
      <c r="A56" s="177"/>
      <c r="B56" s="180" t="s">
        <v>17</v>
      </c>
      <c r="C56" s="180" t="s">
        <v>5</v>
      </c>
      <c r="D56" s="181"/>
      <c r="E56" s="181"/>
      <c r="F56" s="182" t="s">
        <v>68</v>
      </c>
      <c r="G56" s="182"/>
      <c r="H56" s="182"/>
      <c r="I56" s="182" t="s">
        <v>29</v>
      </c>
      <c r="J56" s="182" t="s">
        <v>0</v>
      </c>
    </row>
    <row r="57" spans="1:10" ht="36.75" customHeight="1" x14ac:dyDescent="0.2">
      <c r="A57" s="178"/>
      <c r="B57" s="183" t="s">
        <v>69</v>
      </c>
      <c r="C57" s="184" t="s">
        <v>70</v>
      </c>
      <c r="D57" s="185"/>
      <c r="E57" s="185"/>
      <c r="F57" s="192" t="s">
        <v>25</v>
      </c>
      <c r="G57" s="193"/>
      <c r="H57" s="193"/>
      <c r="I57" s="193">
        <f>'1 1 Pol'!G8</f>
        <v>0</v>
      </c>
      <c r="J57" s="189" t="str">
        <f>IF(I62=0,"",I57/I62*100)</f>
        <v/>
      </c>
    </row>
    <row r="58" spans="1:10" ht="36.75" customHeight="1" x14ac:dyDescent="0.2">
      <c r="A58" s="178"/>
      <c r="B58" s="183" t="s">
        <v>71</v>
      </c>
      <c r="C58" s="184" t="s">
        <v>72</v>
      </c>
      <c r="D58" s="185"/>
      <c r="E58" s="185"/>
      <c r="F58" s="192" t="s">
        <v>25</v>
      </c>
      <c r="G58" s="193"/>
      <c r="H58" s="193"/>
      <c r="I58" s="193">
        <f>'1 1 Pol'!G33</f>
        <v>0</v>
      </c>
      <c r="J58" s="189" t="str">
        <f>IF(I62=0,"",I58/I62*100)</f>
        <v/>
      </c>
    </row>
    <row r="59" spans="1:10" ht="36.75" customHeight="1" x14ac:dyDescent="0.2">
      <c r="A59" s="178"/>
      <c r="B59" s="183" t="s">
        <v>73</v>
      </c>
      <c r="C59" s="184" t="s">
        <v>74</v>
      </c>
      <c r="D59" s="185"/>
      <c r="E59" s="185"/>
      <c r="F59" s="192" t="s">
        <v>25</v>
      </c>
      <c r="G59" s="193"/>
      <c r="H59" s="193"/>
      <c r="I59" s="193">
        <f>'1 1 Pol'!G35</f>
        <v>0</v>
      </c>
      <c r="J59" s="189" t="str">
        <f>IF(I62=0,"",I59/I62*100)</f>
        <v/>
      </c>
    </row>
    <row r="60" spans="1:10" ht="36.75" customHeight="1" x14ac:dyDescent="0.2">
      <c r="A60" s="178"/>
      <c r="B60" s="183" t="s">
        <v>75</v>
      </c>
      <c r="C60" s="184" t="s">
        <v>76</v>
      </c>
      <c r="D60" s="185"/>
      <c r="E60" s="185"/>
      <c r="F60" s="192" t="s">
        <v>26</v>
      </c>
      <c r="G60" s="193"/>
      <c r="H60" s="193"/>
      <c r="I60" s="193">
        <f>'2 2 Pol'!G8</f>
        <v>0</v>
      </c>
      <c r="J60" s="189" t="str">
        <f>IF(I62=0,"",I60/I62*100)</f>
        <v/>
      </c>
    </row>
    <row r="61" spans="1:10" ht="36.75" customHeight="1" x14ac:dyDescent="0.2">
      <c r="A61" s="178"/>
      <c r="B61" s="183" t="s">
        <v>77</v>
      </c>
      <c r="C61" s="184" t="s">
        <v>78</v>
      </c>
      <c r="D61" s="185"/>
      <c r="E61" s="185"/>
      <c r="F61" s="192" t="s">
        <v>26</v>
      </c>
      <c r="G61" s="193"/>
      <c r="H61" s="193"/>
      <c r="I61" s="193">
        <f>'2 2 Pol'!G30</f>
        <v>0</v>
      </c>
      <c r="J61" s="189" t="str">
        <f>IF(I62=0,"",I61/I62*100)</f>
        <v/>
      </c>
    </row>
    <row r="62" spans="1:10" ht="25.5" customHeight="1" x14ac:dyDescent="0.2">
      <c r="A62" s="179"/>
      <c r="B62" s="186" t="s">
        <v>1</v>
      </c>
      <c r="C62" s="187"/>
      <c r="D62" s="188"/>
      <c r="E62" s="188"/>
      <c r="F62" s="194"/>
      <c r="G62" s="195"/>
      <c r="H62" s="195"/>
      <c r="I62" s="195">
        <f>SUM(I57:I61)</f>
        <v>0</v>
      </c>
      <c r="J62" s="190">
        <f>SUM(J57:J61)</f>
        <v>0</v>
      </c>
    </row>
    <row r="63" spans="1:10" x14ac:dyDescent="0.2">
      <c r="F63" s="135"/>
      <c r="G63" s="135"/>
      <c r="H63" s="135"/>
      <c r="I63" s="135"/>
      <c r="J63" s="191"/>
    </row>
    <row r="64" spans="1:10" x14ac:dyDescent="0.2">
      <c r="F64" s="135"/>
      <c r="G64" s="135"/>
      <c r="H64" s="135"/>
      <c r="I64" s="135"/>
      <c r="J64" s="191"/>
    </row>
    <row r="65" spans="6:10" x14ac:dyDescent="0.2">
      <c r="F65" s="135"/>
      <c r="G65" s="135"/>
      <c r="H65" s="135"/>
      <c r="I65" s="135"/>
      <c r="J65" s="191"/>
    </row>
  </sheetData>
  <sheetProtection algorithmName="SHA-512" hashValue="wNClhcLarEhFIaovTAwkTmkBoJ6NBpOT0KItKB+NsotXuG5V6Hb2mZKIrUPGCT9MbHV57TDdyXSQOheisFIEFQ==" saltValue="/41gVPyrNQY6uqDX4siIk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60:E60"/>
    <mergeCell ref="C61:E61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rHcaugfQCwF9oQi+U/rExgopvUjMBcFge4ILxZVfrXEpAuDQ2a8Pqqa8fvPhrUDG74oul4oFtJFlpppbgVyGAg==" saltValue="HBs7iF14yJZYw4P9I+u+2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81</v>
      </c>
      <c r="B1" s="197"/>
      <c r="C1" s="197"/>
      <c r="D1" s="197"/>
      <c r="E1" s="197"/>
      <c r="F1" s="197"/>
      <c r="G1" s="197"/>
      <c r="AG1" t="s">
        <v>82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83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83</v>
      </c>
      <c r="AG3" t="s">
        <v>84</v>
      </c>
    </row>
    <row r="4" spans="1:60" ht="24.95" customHeight="1" x14ac:dyDescent="0.2">
      <c r="A4" s="202" t="s">
        <v>9</v>
      </c>
      <c r="B4" s="203" t="s">
        <v>53</v>
      </c>
      <c r="C4" s="204" t="s">
        <v>54</v>
      </c>
      <c r="D4" s="205"/>
      <c r="E4" s="205"/>
      <c r="F4" s="205"/>
      <c r="G4" s="206"/>
      <c r="AG4" t="s">
        <v>85</v>
      </c>
    </row>
    <row r="5" spans="1:60" x14ac:dyDescent="0.2">
      <c r="D5" s="10"/>
    </row>
    <row r="6" spans="1:60" ht="38.25" x14ac:dyDescent="0.2">
      <c r="A6" s="208" t="s">
        <v>86</v>
      </c>
      <c r="B6" s="210" t="s">
        <v>87</v>
      </c>
      <c r="C6" s="210" t="s">
        <v>88</v>
      </c>
      <c r="D6" s="209" t="s">
        <v>89</v>
      </c>
      <c r="E6" s="208" t="s">
        <v>90</v>
      </c>
      <c r="F6" s="207" t="s">
        <v>91</v>
      </c>
      <c r="G6" s="208" t="s">
        <v>29</v>
      </c>
      <c r="H6" s="211" t="s">
        <v>30</v>
      </c>
      <c r="I6" s="211" t="s">
        <v>92</v>
      </c>
      <c r="J6" s="211" t="s">
        <v>31</v>
      </c>
      <c r="K6" s="211" t="s">
        <v>93</v>
      </c>
      <c r="L6" s="211" t="s">
        <v>94</v>
      </c>
      <c r="M6" s="211" t="s">
        <v>95</v>
      </c>
      <c r="N6" s="211" t="s">
        <v>96</v>
      </c>
      <c r="O6" s="211" t="s">
        <v>97</v>
      </c>
      <c r="P6" s="211" t="s">
        <v>98</v>
      </c>
      <c r="Q6" s="211" t="s">
        <v>99</v>
      </c>
      <c r="R6" s="211" t="s">
        <v>100</v>
      </c>
      <c r="S6" s="211" t="s">
        <v>101</v>
      </c>
      <c r="T6" s="211" t="s">
        <v>102</v>
      </c>
      <c r="U6" s="211" t="s">
        <v>103</v>
      </c>
      <c r="V6" s="211" t="s">
        <v>104</v>
      </c>
      <c r="W6" s="211" t="s">
        <v>105</v>
      </c>
      <c r="X6" s="211" t="s">
        <v>106</v>
      </c>
      <c r="Y6" s="211" t="s">
        <v>107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108</v>
      </c>
      <c r="B8" s="228" t="s">
        <v>69</v>
      </c>
      <c r="C8" s="251" t="s">
        <v>70</v>
      </c>
      <c r="D8" s="229"/>
      <c r="E8" s="230"/>
      <c r="F8" s="231"/>
      <c r="G8" s="231">
        <f>SUMIF(AG9:AG32,"&lt;&gt;NOR",G9:G32)</f>
        <v>0</v>
      </c>
      <c r="H8" s="231"/>
      <c r="I8" s="231">
        <f>SUM(I9:I32)</f>
        <v>0</v>
      </c>
      <c r="J8" s="231"/>
      <c r="K8" s="231">
        <f>SUM(K9:K32)</f>
        <v>0</v>
      </c>
      <c r="L8" s="231"/>
      <c r="M8" s="231">
        <f>SUM(M9:M32)</f>
        <v>0</v>
      </c>
      <c r="N8" s="230"/>
      <c r="O8" s="230">
        <f>SUM(O9:O32)</f>
        <v>2.3199999999999998</v>
      </c>
      <c r="P8" s="230"/>
      <c r="Q8" s="230">
        <f>SUM(Q9:Q32)</f>
        <v>12.43</v>
      </c>
      <c r="R8" s="231"/>
      <c r="S8" s="231"/>
      <c r="T8" s="232"/>
      <c r="U8" s="226"/>
      <c r="V8" s="226">
        <f>SUM(V9:V32)</f>
        <v>475.65</v>
      </c>
      <c r="W8" s="226"/>
      <c r="X8" s="226"/>
      <c r="Y8" s="226"/>
      <c r="AG8" t="s">
        <v>109</v>
      </c>
    </row>
    <row r="9" spans="1:60" outlineLevel="1" x14ac:dyDescent="0.2">
      <c r="A9" s="234">
        <v>1</v>
      </c>
      <c r="B9" s="235" t="s">
        <v>110</v>
      </c>
      <c r="C9" s="252" t="s">
        <v>111</v>
      </c>
      <c r="D9" s="236" t="s">
        <v>112</v>
      </c>
      <c r="E9" s="237">
        <v>2265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0</v>
      </c>
      <c r="O9" s="237">
        <f>ROUND(E9*N9,2)</f>
        <v>0</v>
      </c>
      <c r="P9" s="237">
        <v>5.4900000000000001E-3</v>
      </c>
      <c r="Q9" s="237">
        <f>ROUND(E9*P9,2)</f>
        <v>12.43</v>
      </c>
      <c r="R9" s="239" t="s">
        <v>113</v>
      </c>
      <c r="S9" s="239" t="s">
        <v>114</v>
      </c>
      <c r="T9" s="240" t="s">
        <v>115</v>
      </c>
      <c r="U9" s="222">
        <v>0.06</v>
      </c>
      <c r="V9" s="222">
        <f>ROUND(E9*U9,2)</f>
        <v>135.9</v>
      </c>
      <c r="W9" s="222"/>
      <c r="X9" s="222" t="s">
        <v>116</v>
      </c>
      <c r="Y9" s="222" t="s">
        <v>117</v>
      </c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3" t="s">
        <v>119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4" t="s">
        <v>121</v>
      </c>
      <c r="D11" s="242"/>
      <c r="E11" s="242"/>
      <c r="F11" s="242"/>
      <c r="G11" s="24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4">
        <v>2</v>
      </c>
      <c r="B12" s="235" t="s">
        <v>122</v>
      </c>
      <c r="C12" s="252" t="s">
        <v>123</v>
      </c>
      <c r="D12" s="236" t="s">
        <v>112</v>
      </c>
      <c r="E12" s="237">
        <v>2265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12</v>
      </c>
      <c r="M12" s="239">
        <f>G12*(1+L12/100)</f>
        <v>0</v>
      </c>
      <c r="N12" s="237">
        <v>2.0000000000000002E-5</v>
      </c>
      <c r="O12" s="237">
        <f>ROUND(E12*N12,2)</f>
        <v>0.05</v>
      </c>
      <c r="P12" s="237">
        <v>0</v>
      </c>
      <c r="Q12" s="237">
        <f>ROUND(E12*P12,2)</f>
        <v>0</v>
      </c>
      <c r="R12" s="239" t="s">
        <v>113</v>
      </c>
      <c r="S12" s="239" t="s">
        <v>114</v>
      </c>
      <c r="T12" s="240" t="s">
        <v>115</v>
      </c>
      <c r="U12" s="222">
        <v>0.15</v>
      </c>
      <c r="V12" s="222">
        <f>ROUND(E12*U12,2)</f>
        <v>339.75</v>
      </c>
      <c r="W12" s="222"/>
      <c r="X12" s="222" t="s">
        <v>116</v>
      </c>
      <c r="Y12" s="222" t="s">
        <v>117</v>
      </c>
      <c r="Z12" s="212"/>
      <c r="AA12" s="212"/>
      <c r="AB12" s="212"/>
      <c r="AC12" s="212"/>
      <c r="AD12" s="212"/>
      <c r="AE12" s="212"/>
      <c r="AF12" s="212"/>
      <c r="AG12" s="212" t="s">
        <v>118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53" t="s">
        <v>124</v>
      </c>
      <c r="D13" s="241"/>
      <c r="E13" s="241"/>
      <c r="F13" s="241"/>
      <c r="G13" s="241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120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4" t="s">
        <v>125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120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4">
        <v>3</v>
      </c>
      <c r="B15" s="235" t="s">
        <v>126</v>
      </c>
      <c r="C15" s="252" t="s">
        <v>127</v>
      </c>
      <c r="D15" s="236" t="s">
        <v>112</v>
      </c>
      <c r="E15" s="237">
        <v>2265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12</v>
      </c>
      <c r="M15" s="239">
        <f>G15*(1+L15/100)</f>
        <v>0</v>
      </c>
      <c r="N15" s="237">
        <v>1E-3</v>
      </c>
      <c r="O15" s="237">
        <f>ROUND(E15*N15,2)</f>
        <v>2.27</v>
      </c>
      <c r="P15" s="237">
        <v>0</v>
      </c>
      <c r="Q15" s="237">
        <f>ROUND(E15*P15,2)</f>
        <v>0</v>
      </c>
      <c r="R15" s="239"/>
      <c r="S15" s="239" t="s">
        <v>128</v>
      </c>
      <c r="T15" s="240" t="s">
        <v>115</v>
      </c>
      <c r="U15" s="222">
        <v>0</v>
      </c>
      <c r="V15" s="222">
        <f>ROUND(E15*U15,2)</f>
        <v>0</v>
      </c>
      <c r="W15" s="222"/>
      <c r="X15" s="222" t="s">
        <v>129</v>
      </c>
      <c r="Y15" s="222" t="s">
        <v>117</v>
      </c>
      <c r="Z15" s="212"/>
      <c r="AA15" s="212"/>
      <c r="AB15" s="212"/>
      <c r="AC15" s="212"/>
      <c r="AD15" s="212"/>
      <c r="AE15" s="212"/>
      <c r="AF15" s="212"/>
      <c r="AG15" s="212" t="s">
        <v>130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3" t="s">
        <v>131</v>
      </c>
      <c r="D16" s="241"/>
      <c r="E16" s="241"/>
      <c r="F16" s="241"/>
      <c r="G16" s="24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3" x14ac:dyDescent="0.2">
      <c r="A17" s="219"/>
      <c r="B17" s="220"/>
      <c r="C17" s="254" t="s">
        <v>132</v>
      </c>
      <c r="D17" s="242"/>
      <c r="E17" s="242"/>
      <c r="F17" s="242"/>
      <c r="G17" s="24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3" t="str">
        <f>C17</f>
        <v>- v integrovaným nebo následně osazeným rozšiřujícím modulem pro dálkový odečet, s pamětí provedených odečtů za posledních 12 měsíců.</v>
      </c>
      <c r="BB17" s="212"/>
      <c r="BC17" s="212"/>
      <c r="BD17" s="212"/>
      <c r="BE17" s="212"/>
      <c r="BF17" s="212"/>
      <c r="BG17" s="212"/>
      <c r="BH17" s="212"/>
    </row>
    <row r="18" spans="1:60" ht="33.75" outlineLevel="3" x14ac:dyDescent="0.2">
      <c r="A18" s="219"/>
      <c r="B18" s="220"/>
      <c r="C18" s="254" t="s">
        <v>133</v>
      </c>
      <c r="D18" s="242"/>
      <c r="E18" s="242"/>
      <c r="F18" s="242"/>
      <c r="G18" s="24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3" t="str">
        <f>C18</f>
        <v>- osazení vodoměru rozšiřujícím modulem pro vzdálený odečet (LoRaWAN – obousměrná komunikace v pásmu 868 MHz), popř. vodoměr bez dodatečného modulu s integrovanou výše uvedenou technologií LoRaWAN; životnost baterie min. 5let; pro odečet vodoměrů nesmí být nutné instalovat v domě žádné další zařízení, které by zajišťovalo komunikaci s provozovatelem sítě LoRaWAN;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4" t="s">
        <v>134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3" t="str">
        <f>C19</f>
        <v>- odečty vodoměrů budou probíhat každý den, životnost baterie tedy musí být stanovena s ohledem na tuto zátěž</v>
      </c>
      <c r="BB19" s="212"/>
      <c r="BC19" s="212"/>
      <c r="BD19" s="212"/>
      <c r="BE19" s="212"/>
      <c r="BF19" s="212"/>
      <c r="BG19" s="212"/>
      <c r="BH19" s="212"/>
    </row>
    <row r="20" spans="1:60" ht="22.5" outlineLevel="3" x14ac:dyDescent="0.2">
      <c r="A20" s="219"/>
      <c r="B20" s="220"/>
      <c r="C20" s="254" t="s">
        <v>154</v>
      </c>
      <c r="D20" s="242"/>
      <c r="E20" s="242"/>
      <c r="F20" s="242"/>
      <c r="G20" s="24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43" t="str">
        <f>C20</f>
        <v>- odečty jsou prováděné metodou odečtu stavu měřidla (ne spotřeby), aby se zabránilo případným rozporům mezi měřením spotřeby měřidla a modulu</v>
      </c>
      <c r="BB20" s="212"/>
      <c r="BC20" s="212"/>
      <c r="BD20" s="212"/>
      <c r="BE20" s="212"/>
      <c r="BF20" s="212"/>
      <c r="BG20" s="212"/>
      <c r="BH20" s="212"/>
    </row>
    <row r="21" spans="1:60" ht="33.75" outlineLevel="3" x14ac:dyDescent="0.2">
      <c r="A21" s="219"/>
      <c r="B21" s="220"/>
      <c r="C21" s="254" t="s">
        <v>135</v>
      </c>
      <c r="D21" s="242"/>
      <c r="E21" s="242"/>
      <c r="F21" s="242"/>
      <c r="G21" s="242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120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43" t="str">
        <f>C21</f>
        <v>- vodoměry ověřené s platností ověření min. 5 let, budou určené pro měření studené vody (teplotní třída min. T30) a teplé vody (teplotní třída min. T70), to vše v souladu s vyhláškou č. 345/2002 Sb. Ministerstva průmyslu a obchodu, kterou se stanoví měřidla k povinnému ověřování a měřidla podléhající schválení typu</v>
      </c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54" t="s">
        <v>136</v>
      </c>
      <c r="D22" s="242"/>
      <c r="E22" s="242"/>
      <c r="F22" s="242"/>
      <c r="G22" s="24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120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4" t="s">
        <v>137</v>
      </c>
      <c r="D23" s="242"/>
      <c r="E23" s="242"/>
      <c r="F23" s="242"/>
      <c r="G23" s="24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120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54" t="s">
        <v>138</v>
      </c>
      <c r="D24" s="242"/>
      <c r="E24" s="242"/>
      <c r="F24" s="242"/>
      <c r="G24" s="24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4" t="s">
        <v>139</v>
      </c>
      <c r="D25" s="242"/>
      <c r="E25" s="242"/>
      <c r="F25" s="242"/>
      <c r="G25" s="24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54" t="s">
        <v>140</v>
      </c>
      <c r="D26" s="242"/>
      <c r="E26" s="242"/>
      <c r="F26" s="242"/>
      <c r="G26" s="24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120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54" t="s">
        <v>141</v>
      </c>
      <c r="D27" s="242"/>
      <c r="E27" s="242"/>
      <c r="F27" s="242"/>
      <c r="G27" s="24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3" t="str">
        <f>C27</f>
        <v>- vodoměr musí splňovat požadavky směrnice MID, přesnost měření R=Q3/Q1, R v horizontální poloze rovno 50 nebo lepší.</v>
      </c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54" t="s">
        <v>142</v>
      </c>
      <c r="D28" s="242"/>
      <c r="E28" s="242"/>
      <c r="F28" s="242"/>
      <c r="G28" s="24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120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43" t="str">
        <f>C28</f>
        <v>- rozměry vodoměru musí umožnit jejich montáž v rámci stávajícího umístění původních, demontovaných vodoměrů</v>
      </c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54" t="s">
        <v>143</v>
      </c>
      <c r="D29" s="242"/>
      <c r="E29" s="242"/>
      <c r="F29" s="242"/>
      <c r="G29" s="24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54" t="s">
        <v>155</v>
      </c>
      <c r="D30" s="242"/>
      <c r="E30" s="242"/>
      <c r="F30" s="242"/>
      <c r="G30" s="24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120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43" t="str">
        <f>C30</f>
        <v>- LoRaWAN zařízení budou splňovat podmínky Českého telekomunikačního úřadu dle VO-R/10 o využití volného spektra.</v>
      </c>
      <c r="BB30" s="212"/>
      <c r="BC30" s="212"/>
      <c r="BD30" s="212"/>
      <c r="BE30" s="212"/>
      <c r="BF30" s="212"/>
      <c r="BG30" s="212"/>
      <c r="BH30" s="212"/>
    </row>
    <row r="31" spans="1:60" outlineLevel="3" x14ac:dyDescent="0.2">
      <c r="A31" s="219"/>
      <c r="B31" s="220"/>
      <c r="C31" s="254" t="s">
        <v>144</v>
      </c>
      <c r="D31" s="242"/>
      <c r="E31" s="242"/>
      <c r="F31" s="242"/>
      <c r="G31" s="24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120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">
      <c r="A32" s="219"/>
      <c r="B32" s="220"/>
      <c r="C32" s="254" t="s">
        <v>145</v>
      </c>
      <c r="D32" s="242"/>
      <c r="E32" s="242"/>
      <c r="F32" s="242"/>
      <c r="G32" s="24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120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43" t="str">
        <f>C32</f>
        <v>Rozměry vodoměru musí umožnit jejich montáž v rámci stávajícího umístění původních, demontovaných vodoměrů.</v>
      </c>
      <c r="BB32" s="212"/>
      <c r="BC32" s="212"/>
      <c r="BD32" s="212"/>
      <c r="BE32" s="212"/>
      <c r="BF32" s="212"/>
      <c r="BG32" s="212"/>
      <c r="BH32" s="212"/>
    </row>
    <row r="33" spans="1:60" x14ac:dyDescent="0.2">
      <c r="A33" s="227" t="s">
        <v>108</v>
      </c>
      <c r="B33" s="228" t="s">
        <v>71</v>
      </c>
      <c r="C33" s="251" t="s">
        <v>72</v>
      </c>
      <c r="D33" s="229"/>
      <c r="E33" s="230"/>
      <c r="F33" s="231"/>
      <c r="G33" s="231">
        <f>SUMIF(AG34:AG34,"&lt;&gt;NOR",G34:G34)</f>
        <v>0</v>
      </c>
      <c r="H33" s="231"/>
      <c r="I33" s="231">
        <f>SUM(I34:I34)</f>
        <v>0</v>
      </c>
      <c r="J33" s="231"/>
      <c r="K33" s="231">
        <f>SUM(K34:K34)</f>
        <v>0</v>
      </c>
      <c r="L33" s="231"/>
      <c r="M33" s="231">
        <f>SUM(M34:M34)</f>
        <v>0</v>
      </c>
      <c r="N33" s="230"/>
      <c r="O33" s="230">
        <f>SUM(O34:O34)</f>
        <v>0</v>
      </c>
      <c r="P33" s="230"/>
      <c r="Q33" s="230">
        <f>SUM(Q34:Q34)</f>
        <v>0.15</v>
      </c>
      <c r="R33" s="231"/>
      <c r="S33" s="231"/>
      <c r="T33" s="232"/>
      <c r="U33" s="226"/>
      <c r="V33" s="226">
        <f>SUM(V34:V34)</f>
        <v>13.78</v>
      </c>
      <c r="W33" s="226"/>
      <c r="X33" s="226"/>
      <c r="Y33" s="226"/>
      <c r="AG33" t="s">
        <v>109</v>
      </c>
    </row>
    <row r="34" spans="1:60" ht="22.5" outlineLevel="1" x14ac:dyDescent="0.2">
      <c r="A34" s="244">
        <v>4</v>
      </c>
      <c r="B34" s="245" t="s">
        <v>146</v>
      </c>
      <c r="C34" s="255" t="s">
        <v>147</v>
      </c>
      <c r="D34" s="246" t="s">
        <v>112</v>
      </c>
      <c r="E34" s="247">
        <v>106</v>
      </c>
      <c r="F34" s="248"/>
      <c r="G34" s="249">
        <f>ROUND(E34*F34,2)</f>
        <v>0</v>
      </c>
      <c r="H34" s="248"/>
      <c r="I34" s="249">
        <f>ROUND(E34*H34,2)</f>
        <v>0</v>
      </c>
      <c r="J34" s="248"/>
      <c r="K34" s="249">
        <f>ROUND(E34*J34,2)</f>
        <v>0</v>
      </c>
      <c r="L34" s="249">
        <v>12</v>
      </c>
      <c r="M34" s="249">
        <f>G34*(1+L34/100)</f>
        <v>0</v>
      </c>
      <c r="N34" s="247">
        <v>0</v>
      </c>
      <c r="O34" s="247">
        <f>ROUND(E34*N34,2)</f>
        <v>0</v>
      </c>
      <c r="P34" s="247">
        <v>1.3699999999999999E-3</v>
      </c>
      <c r="Q34" s="247">
        <f>ROUND(E34*P34,2)</f>
        <v>0.15</v>
      </c>
      <c r="R34" s="249"/>
      <c r="S34" s="249" t="s">
        <v>128</v>
      </c>
      <c r="T34" s="250" t="s">
        <v>115</v>
      </c>
      <c r="U34" s="222">
        <v>0.13</v>
      </c>
      <c r="V34" s="222">
        <f>ROUND(E34*U34,2)</f>
        <v>13.78</v>
      </c>
      <c r="W34" s="222"/>
      <c r="X34" s="222" t="s">
        <v>116</v>
      </c>
      <c r="Y34" s="222" t="s">
        <v>117</v>
      </c>
      <c r="Z34" s="212"/>
      <c r="AA34" s="212"/>
      <c r="AB34" s="212"/>
      <c r="AC34" s="212"/>
      <c r="AD34" s="212"/>
      <c r="AE34" s="212"/>
      <c r="AF34" s="212"/>
      <c r="AG34" s="212" t="s">
        <v>118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7" t="s">
        <v>108</v>
      </c>
      <c r="B35" s="228" t="s">
        <v>73</v>
      </c>
      <c r="C35" s="251" t="s">
        <v>74</v>
      </c>
      <c r="D35" s="229"/>
      <c r="E35" s="230"/>
      <c r="F35" s="231"/>
      <c r="G35" s="231">
        <f>SUMIF(AG36:AG36,"&lt;&gt;NOR",G36:G36)</f>
        <v>0</v>
      </c>
      <c r="H35" s="231"/>
      <c r="I35" s="231">
        <f>SUM(I36:I36)</f>
        <v>0</v>
      </c>
      <c r="J35" s="231"/>
      <c r="K35" s="231">
        <f>SUM(K36:K36)</f>
        <v>0</v>
      </c>
      <c r="L35" s="231"/>
      <c r="M35" s="231">
        <f>SUM(M36:M36)</f>
        <v>0</v>
      </c>
      <c r="N35" s="230"/>
      <c r="O35" s="230">
        <f>SUM(O36:O36)</f>
        <v>0</v>
      </c>
      <c r="P35" s="230"/>
      <c r="Q35" s="230">
        <f>SUM(Q36:Q36)</f>
        <v>0</v>
      </c>
      <c r="R35" s="231"/>
      <c r="S35" s="231"/>
      <c r="T35" s="232"/>
      <c r="U35" s="226"/>
      <c r="V35" s="226">
        <f>SUM(V36:V36)</f>
        <v>0</v>
      </c>
      <c r="W35" s="226"/>
      <c r="X35" s="226"/>
      <c r="Y35" s="226"/>
      <c r="AG35" t="s">
        <v>109</v>
      </c>
    </row>
    <row r="36" spans="1:60" outlineLevel="1" x14ac:dyDescent="0.2">
      <c r="A36" s="234">
        <v>5</v>
      </c>
      <c r="B36" s="235" t="s">
        <v>148</v>
      </c>
      <c r="C36" s="252" t="s">
        <v>149</v>
      </c>
      <c r="D36" s="236" t="s">
        <v>150</v>
      </c>
      <c r="E36" s="237">
        <v>65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12</v>
      </c>
      <c r="M36" s="239">
        <f>G36*(1+L36/100)</f>
        <v>0</v>
      </c>
      <c r="N36" s="237">
        <v>0</v>
      </c>
      <c r="O36" s="237">
        <f>ROUND(E36*N36,2)</f>
        <v>0</v>
      </c>
      <c r="P36" s="237">
        <v>0</v>
      </c>
      <c r="Q36" s="237">
        <f>ROUND(E36*P36,2)</f>
        <v>0</v>
      </c>
      <c r="R36" s="239"/>
      <c r="S36" s="239" t="s">
        <v>128</v>
      </c>
      <c r="T36" s="240" t="s">
        <v>115</v>
      </c>
      <c r="U36" s="222">
        <v>0</v>
      </c>
      <c r="V36" s="222">
        <f>ROUND(E36*U36,2)</f>
        <v>0</v>
      </c>
      <c r="W36" s="222"/>
      <c r="X36" s="222" t="s">
        <v>151</v>
      </c>
      <c r="Y36" s="222" t="s">
        <v>117</v>
      </c>
      <c r="Z36" s="212"/>
      <c r="AA36" s="212"/>
      <c r="AB36" s="212"/>
      <c r="AC36" s="212"/>
      <c r="AD36" s="212"/>
      <c r="AE36" s="212"/>
      <c r="AF36" s="212"/>
      <c r="AG36" s="212" t="s">
        <v>152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">
      <c r="A37" s="3"/>
      <c r="B37" s="4"/>
      <c r="C37" s="25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94</v>
      </c>
    </row>
    <row r="38" spans="1:60" x14ac:dyDescent="0.2">
      <c r="A38" s="215"/>
      <c r="B38" s="216" t="s">
        <v>29</v>
      </c>
      <c r="C38" s="257"/>
      <c r="D38" s="217"/>
      <c r="E38" s="218"/>
      <c r="F38" s="218"/>
      <c r="G38" s="233">
        <f>G8+G33+G35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153</v>
      </c>
    </row>
    <row r="39" spans="1:60" x14ac:dyDescent="0.2">
      <c r="C39" s="258"/>
      <c r="D39" s="10"/>
      <c r="AG39" t="s">
        <v>156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Y0Qi5Frgs2gmbU7PO5OxZkLEqHXq/QY1a0XizgSrdHRgkdcv2NZuEgyJqq+854IVyZJVGNQbsJrFahSMFzt2Q==" saltValue="oBCoH0xyT4J2YrvxEZk5xA==" spinCount="100000" sheet="1" formatRows="0"/>
  <mergeCells count="25">
    <mergeCell ref="C32:G32"/>
    <mergeCell ref="C26:G26"/>
    <mergeCell ref="C27:G27"/>
    <mergeCell ref="C28:G28"/>
    <mergeCell ref="C29:G29"/>
    <mergeCell ref="C30:G30"/>
    <mergeCell ref="C31:G31"/>
    <mergeCell ref="C20:G20"/>
    <mergeCell ref="C21:G21"/>
    <mergeCell ref="C22:G22"/>
    <mergeCell ref="C23:G23"/>
    <mergeCell ref="C24:G24"/>
    <mergeCell ref="C25:G25"/>
    <mergeCell ref="C13:G13"/>
    <mergeCell ref="C14:G14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81</v>
      </c>
      <c r="B1" s="197"/>
      <c r="C1" s="197"/>
      <c r="D1" s="197"/>
      <c r="E1" s="197"/>
      <c r="F1" s="197"/>
      <c r="G1" s="197"/>
      <c r="AG1" t="s">
        <v>82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83</v>
      </c>
    </row>
    <row r="3" spans="1:60" ht="24.95" customHeight="1" x14ac:dyDescent="0.2">
      <c r="A3" s="198" t="s">
        <v>8</v>
      </c>
      <c r="B3" s="49" t="s">
        <v>55</v>
      </c>
      <c r="C3" s="201" t="s">
        <v>56</v>
      </c>
      <c r="D3" s="199"/>
      <c r="E3" s="199"/>
      <c r="F3" s="199"/>
      <c r="G3" s="200"/>
      <c r="AC3" s="176" t="s">
        <v>83</v>
      </c>
      <c r="AG3" t="s">
        <v>84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85</v>
      </c>
    </row>
    <row r="5" spans="1:60" x14ac:dyDescent="0.2">
      <c r="D5" s="10"/>
    </row>
    <row r="6" spans="1:60" ht="38.25" x14ac:dyDescent="0.2">
      <c r="A6" s="208" t="s">
        <v>86</v>
      </c>
      <c r="B6" s="210" t="s">
        <v>87</v>
      </c>
      <c r="C6" s="210" t="s">
        <v>88</v>
      </c>
      <c r="D6" s="209" t="s">
        <v>89</v>
      </c>
      <c r="E6" s="208" t="s">
        <v>90</v>
      </c>
      <c r="F6" s="207" t="s">
        <v>91</v>
      </c>
      <c r="G6" s="208" t="s">
        <v>29</v>
      </c>
      <c r="H6" s="211" t="s">
        <v>30</v>
      </c>
      <c r="I6" s="211" t="s">
        <v>92</v>
      </c>
      <c r="J6" s="211" t="s">
        <v>31</v>
      </c>
      <c r="K6" s="211" t="s">
        <v>93</v>
      </c>
      <c r="L6" s="211" t="s">
        <v>94</v>
      </c>
      <c r="M6" s="211" t="s">
        <v>95</v>
      </c>
      <c r="N6" s="211" t="s">
        <v>96</v>
      </c>
      <c r="O6" s="211" t="s">
        <v>97</v>
      </c>
      <c r="P6" s="211" t="s">
        <v>98</v>
      </c>
      <c r="Q6" s="211" t="s">
        <v>99</v>
      </c>
      <c r="R6" s="211" t="s">
        <v>100</v>
      </c>
      <c r="S6" s="211" t="s">
        <v>101</v>
      </c>
      <c r="T6" s="211" t="s">
        <v>102</v>
      </c>
      <c r="U6" s="211" t="s">
        <v>103</v>
      </c>
      <c r="V6" s="211" t="s">
        <v>104</v>
      </c>
      <c r="W6" s="211" t="s">
        <v>105</v>
      </c>
      <c r="X6" s="211" t="s">
        <v>106</v>
      </c>
      <c r="Y6" s="211" t="s">
        <v>107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27" t="s">
        <v>108</v>
      </c>
      <c r="B8" s="228" t="s">
        <v>75</v>
      </c>
      <c r="C8" s="251" t="s">
        <v>76</v>
      </c>
      <c r="D8" s="229"/>
      <c r="E8" s="230"/>
      <c r="F8" s="231"/>
      <c r="G8" s="231">
        <f>SUMIF(AG9:AG29,"&lt;&gt;NOR",G9:G29)</f>
        <v>0</v>
      </c>
      <c r="H8" s="231"/>
      <c r="I8" s="231">
        <f>SUM(I9:I29)</f>
        <v>0</v>
      </c>
      <c r="J8" s="231"/>
      <c r="K8" s="231">
        <f>SUM(K9:K29)</f>
        <v>0</v>
      </c>
      <c r="L8" s="231"/>
      <c r="M8" s="231">
        <f>SUM(M9:M29)</f>
        <v>0</v>
      </c>
      <c r="N8" s="230"/>
      <c r="O8" s="230">
        <f>SUM(O9:O29)</f>
        <v>2.33</v>
      </c>
      <c r="P8" s="230"/>
      <c r="Q8" s="230">
        <f>SUM(Q9:Q29)</f>
        <v>0</v>
      </c>
      <c r="R8" s="231"/>
      <c r="S8" s="231"/>
      <c r="T8" s="232"/>
      <c r="U8" s="226"/>
      <c r="V8" s="226">
        <f>SUM(V9:V29)</f>
        <v>5716.34</v>
      </c>
      <c r="W8" s="226"/>
      <c r="X8" s="226"/>
      <c r="Y8" s="226"/>
      <c r="AG8" t="s">
        <v>109</v>
      </c>
    </row>
    <row r="9" spans="1:60" outlineLevel="1" x14ac:dyDescent="0.2">
      <c r="A9" s="234">
        <v>1</v>
      </c>
      <c r="B9" s="235" t="s">
        <v>157</v>
      </c>
      <c r="C9" s="252" t="s">
        <v>158</v>
      </c>
      <c r="D9" s="236" t="s">
        <v>112</v>
      </c>
      <c r="E9" s="237">
        <v>5833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12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128</v>
      </c>
      <c r="T9" s="240" t="s">
        <v>115</v>
      </c>
      <c r="U9" s="222">
        <v>0.98</v>
      </c>
      <c r="V9" s="222">
        <f>ROUND(E9*U9,2)</f>
        <v>5716.34</v>
      </c>
      <c r="W9" s="222"/>
      <c r="X9" s="222" t="s">
        <v>116</v>
      </c>
      <c r="Y9" s="222" t="s">
        <v>117</v>
      </c>
      <c r="Z9" s="212"/>
      <c r="AA9" s="212"/>
      <c r="AB9" s="212"/>
      <c r="AC9" s="212"/>
      <c r="AD9" s="212"/>
      <c r="AE9" s="212"/>
      <c r="AF9" s="212"/>
      <c r="AG9" s="212" t="s">
        <v>118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53" t="s">
        <v>159</v>
      </c>
      <c r="D10" s="241"/>
      <c r="E10" s="241"/>
      <c r="F10" s="241"/>
      <c r="G10" s="241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120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43" t="str">
        <f>C10</f>
        <v>•    Požadovaná životnost rozdělovačů topných nákladů (včetně baterie) musí být minimálně 10 let provozu</v>
      </c>
      <c r="BB10" s="212"/>
      <c r="BC10" s="212"/>
      <c r="BD10" s="212"/>
      <c r="BE10" s="212"/>
      <c r="BF10" s="212"/>
      <c r="BG10" s="212"/>
      <c r="BH10" s="212"/>
    </row>
    <row r="11" spans="1:60" outlineLevel="3" x14ac:dyDescent="0.2">
      <c r="A11" s="219"/>
      <c r="B11" s="220"/>
      <c r="C11" s="254" t="s">
        <v>160</v>
      </c>
      <c r="D11" s="242"/>
      <c r="E11" s="242"/>
      <c r="F11" s="242"/>
      <c r="G11" s="24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120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43" t="str">
        <f>C11</f>
        <v>•    Upevnění rozdělovačů topných nákladů musí byt provedeno tak, aby byla znemožněna neoprávněná manipulace s těmito měřidly.</v>
      </c>
      <c r="BB11" s="212"/>
      <c r="BC11" s="212"/>
      <c r="BD11" s="212"/>
      <c r="BE11" s="212"/>
      <c r="BF11" s="212"/>
      <c r="BG11" s="212"/>
      <c r="BH11" s="212"/>
    </row>
    <row r="12" spans="1:60" outlineLevel="3" x14ac:dyDescent="0.2">
      <c r="A12" s="219"/>
      <c r="B12" s="220"/>
      <c r="C12" s="259" t="s">
        <v>161</v>
      </c>
      <c r="D12" s="223"/>
      <c r="E12" s="224"/>
      <c r="F12" s="225"/>
      <c r="G12" s="225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22.5" outlineLevel="3" x14ac:dyDescent="0.2">
      <c r="A13" s="219"/>
      <c r="B13" s="220"/>
      <c r="C13" s="254" t="s">
        <v>162</v>
      </c>
      <c r="D13" s="242"/>
      <c r="E13" s="242"/>
      <c r="F13" s="242"/>
      <c r="G13" s="24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120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43" t="str">
        <f>C13</f>
        <v>V ceně montáže je zahrnuto zaplombování, vyplnění evidenční karty měřiče a předání správci objektu (investorovi)  jako podklad pro následné rozúčtování.</v>
      </c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54" t="s">
        <v>163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22"/>
      <c r="Z14" s="212"/>
      <c r="AA14" s="212"/>
      <c r="AB14" s="212"/>
      <c r="AC14" s="212"/>
      <c r="AD14" s="212"/>
      <c r="AE14" s="212"/>
      <c r="AF14" s="212"/>
      <c r="AG14" s="212" t="s">
        <v>120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4">
        <v>2</v>
      </c>
      <c r="B15" s="235" t="s">
        <v>164</v>
      </c>
      <c r="C15" s="252" t="s">
        <v>165</v>
      </c>
      <c r="D15" s="236" t="s">
        <v>150</v>
      </c>
      <c r="E15" s="237">
        <v>5833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12</v>
      </c>
      <c r="M15" s="239">
        <f>G15*(1+L15/100)</f>
        <v>0</v>
      </c>
      <c r="N15" s="237">
        <v>4.0000000000000002E-4</v>
      </c>
      <c r="O15" s="237">
        <f>ROUND(E15*N15,2)</f>
        <v>2.33</v>
      </c>
      <c r="P15" s="237">
        <v>0</v>
      </c>
      <c r="Q15" s="237">
        <f>ROUND(E15*P15,2)</f>
        <v>0</v>
      </c>
      <c r="R15" s="239"/>
      <c r="S15" s="239" t="s">
        <v>128</v>
      </c>
      <c r="T15" s="240" t="s">
        <v>115</v>
      </c>
      <c r="U15" s="222">
        <v>0</v>
      </c>
      <c r="V15" s="222">
        <f>ROUND(E15*U15,2)</f>
        <v>0</v>
      </c>
      <c r="W15" s="222"/>
      <c r="X15" s="222" t="s">
        <v>129</v>
      </c>
      <c r="Y15" s="222" t="s">
        <v>117</v>
      </c>
      <c r="Z15" s="212"/>
      <c r="AA15" s="212"/>
      <c r="AB15" s="212"/>
      <c r="AC15" s="212"/>
      <c r="AD15" s="212"/>
      <c r="AE15" s="212"/>
      <c r="AF15" s="212"/>
      <c r="AG15" s="212" t="s">
        <v>130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53" t="s">
        <v>166</v>
      </c>
      <c r="D16" s="241"/>
      <c r="E16" s="241"/>
      <c r="F16" s="241"/>
      <c r="G16" s="241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3" x14ac:dyDescent="0.2">
      <c r="A17" s="219"/>
      <c r="B17" s="220"/>
      <c r="C17" s="254" t="s">
        <v>182</v>
      </c>
      <c r="D17" s="242"/>
      <c r="E17" s="242"/>
      <c r="F17" s="242"/>
      <c r="G17" s="24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120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43" t="str">
        <f>C17</f>
        <v>•    Zařízení pro odečet a rozdělování topných nákladů registrující dodávku tepelné energie konečným uživatelům dle zákona 318/2012 Sb.</v>
      </c>
      <c r="BB17" s="212"/>
      <c r="BC17" s="212"/>
      <c r="BD17" s="212"/>
      <c r="BE17" s="212"/>
      <c r="BF17" s="212"/>
      <c r="BG17" s="212"/>
      <c r="BH17" s="212"/>
    </row>
    <row r="18" spans="1:60" ht="22.5" outlineLevel="3" x14ac:dyDescent="0.2">
      <c r="A18" s="219"/>
      <c r="B18" s="220"/>
      <c r="C18" s="254" t="s">
        <v>167</v>
      </c>
      <c r="D18" s="242"/>
      <c r="E18" s="242"/>
      <c r="F18" s="242"/>
      <c r="G18" s="24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43" t="str">
        <f>C18</f>
        <v>•    Rozdělovače topných nákladů budou dvoučidlové (měření teploty v místnosti a teploty otopného tělesa) a budou vybaveny radiovým modulem s možností dálkového odečtu pomocí wireless M-Bus (dle EN 13757-4) pro radiový odečet, a budou obsahovat :</v>
      </c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54" t="s">
        <v>168</v>
      </c>
      <c r="D19" s="242"/>
      <c r="E19" s="242"/>
      <c r="F19" s="242"/>
      <c r="G19" s="24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120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">
      <c r="A20" s="219"/>
      <c r="B20" s="220"/>
      <c r="C20" s="254" t="s">
        <v>169</v>
      </c>
      <c r="D20" s="242"/>
      <c r="E20" s="242"/>
      <c r="F20" s="242"/>
      <c r="G20" s="24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120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">
      <c r="A21" s="219"/>
      <c r="B21" s="220"/>
      <c r="C21" s="259" t="s">
        <v>161</v>
      </c>
      <c r="D21" s="223"/>
      <c r="E21" s="224"/>
      <c r="F21" s="225"/>
      <c r="G21" s="225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120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3" x14ac:dyDescent="0.2">
      <c r="A22" s="219"/>
      <c r="B22" s="220"/>
      <c r="C22" s="254" t="s">
        <v>170</v>
      </c>
      <c r="D22" s="242"/>
      <c r="E22" s="242"/>
      <c r="F22" s="242"/>
      <c r="G22" s="24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120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43" t="str">
        <f>C22</f>
        <v>•    Po celou dobu životnosti musí být zaručena výměna za stejný nebo zpětně kompatibilní typ rozdělovače.</v>
      </c>
      <c r="BB22" s="212"/>
      <c r="BC22" s="212"/>
      <c r="BD22" s="212"/>
      <c r="BE22" s="212"/>
      <c r="BF22" s="212"/>
      <c r="BG22" s="212"/>
      <c r="BH22" s="212"/>
    </row>
    <row r="23" spans="1:60" outlineLevel="3" x14ac:dyDescent="0.2">
      <c r="A23" s="219"/>
      <c r="B23" s="220"/>
      <c r="C23" s="254" t="s">
        <v>171</v>
      </c>
      <c r="D23" s="242"/>
      <c r="E23" s="242"/>
      <c r="F23" s="242"/>
      <c r="G23" s="24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22"/>
      <c r="Z23" s="212"/>
      <c r="AA23" s="212"/>
      <c r="AB23" s="212"/>
      <c r="AC23" s="212"/>
      <c r="AD23" s="212"/>
      <c r="AE23" s="212"/>
      <c r="AF23" s="212"/>
      <c r="AG23" s="212" t="s">
        <v>120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43" t="str">
        <f>C23</f>
        <v>•    splňuje požadavky evropské směrnice o energetické efektivnosti (EED) a aí podmínky dané normou ČSN EN 834 -1994 a EN 834-2010</v>
      </c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59" t="s">
        <v>161</v>
      </c>
      <c r="D24" s="223"/>
      <c r="E24" s="224"/>
      <c r="F24" s="225"/>
      <c r="G24" s="225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120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54" t="s">
        <v>172</v>
      </c>
      <c r="D25" s="242"/>
      <c r="E25" s="242"/>
      <c r="F25" s="242"/>
      <c r="G25" s="24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120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4">
        <v>3</v>
      </c>
      <c r="B26" s="235" t="s">
        <v>173</v>
      </c>
      <c r="C26" s="252" t="s">
        <v>174</v>
      </c>
      <c r="D26" s="236" t="s">
        <v>112</v>
      </c>
      <c r="E26" s="237">
        <v>82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12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128</v>
      </c>
      <c r="T26" s="240" t="s">
        <v>115</v>
      </c>
      <c r="U26" s="222">
        <v>0</v>
      </c>
      <c r="V26" s="222">
        <f>ROUND(E26*U26,2)</f>
        <v>0</v>
      </c>
      <c r="W26" s="222"/>
      <c r="X26" s="222" t="s">
        <v>116</v>
      </c>
      <c r="Y26" s="222" t="s">
        <v>117</v>
      </c>
      <c r="Z26" s="212"/>
      <c r="AA26" s="212"/>
      <c r="AB26" s="212"/>
      <c r="AC26" s="212"/>
      <c r="AD26" s="212"/>
      <c r="AE26" s="212"/>
      <c r="AF26" s="212"/>
      <c r="AG26" s="212" t="s">
        <v>118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2" x14ac:dyDescent="0.2">
      <c r="A27" s="219"/>
      <c r="B27" s="220"/>
      <c r="C27" s="253" t="s">
        <v>175</v>
      </c>
      <c r="D27" s="241"/>
      <c r="E27" s="241"/>
      <c r="F27" s="241"/>
      <c r="G27" s="241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120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43" t="str">
        <f>C27</f>
        <v>Sběrný modul umístěný ve společných prostorech domu, který bude min. 1x měsíčně odečítat RTN v domě a odesílat data prostřednictvím LoRaWAN sítě a LoRaWAN a bude komunikovat v rezimu ABP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4">
        <v>4</v>
      </c>
      <c r="B28" s="235" t="s">
        <v>176</v>
      </c>
      <c r="C28" s="252" t="s">
        <v>177</v>
      </c>
      <c r="D28" s="236" t="s">
        <v>112</v>
      </c>
      <c r="E28" s="237">
        <v>82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12</v>
      </c>
      <c r="M28" s="239">
        <f>G28*(1+L28/100)</f>
        <v>0</v>
      </c>
      <c r="N28" s="237">
        <v>0</v>
      </c>
      <c r="O28" s="237">
        <f>ROUND(E28*N28,2)</f>
        <v>0</v>
      </c>
      <c r="P28" s="237">
        <v>0</v>
      </c>
      <c r="Q28" s="237">
        <f>ROUND(E28*P28,2)</f>
        <v>0</v>
      </c>
      <c r="R28" s="239"/>
      <c r="S28" s="239" t="s">
        <v>128</v>
      </c>
      <c r="T28" s="240" t="s">
        <v>115</v>
      </c>
      <c r="U28" s="222">
        <v>0</v>
      </c>
      <c r="V28" s="222">
        <f>ROUND(E28*U28,2)</f>
        <v>0</v>
      </c>
      <c r="W28" s="222"/>
      <c r="X28" s="222" t="s">
        <v>129</v>
      </c>
      <c r="Y28" s="222" t="s">
        <v>117</v>
      </c>
      <c r="Z28" s="212"/>
      <c r="AA28" s="212"/>
      <c r="AB28" s="212"/>
      <c r="AC28" s="212"/>
      <c r="AD28" s="212"/>
      <c r="AE28" s="212"/>
      <c r="AF28" s="212"/>
      <c r="AG28" s="212" t="s">
        <v>130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2" x14ac:dyDescent="0.2">
      <c r="A29" s="219"/>
      <c r="B29" s="220"/>
      <c r="C29" s="253" t="s">
        <v>178</v>
      </c>
      <c r="D29" s="241"/>
      <c r="E29" s="241"/>
      <c r="F29" s="241"/>
      <c r="G29" s="241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120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43" t="str">
        <f>C29</f>
        <v>Sběrný modul NEBUDE připojen k síti internet, ani NEBUDE obsahovat SIM, přípravu elektroinstalace zajistí Objednatel poté co bude v součinnosti se Zhotovitelem určeno místo v domě pro umístění tohoto modulu</v>
      </c>
      <c r="BB29" s="212"/>
      <c r="BC29" s="212"/>
      <c r="BD29" s="212"/>
      <c r="BE29" s="212"/>
      <c r="BF29" s="212"/>
      <c r="BG29" s="212"/>
      <c r="BH29" s="212"/>
    </row>
    <row r="30" spans="1:60" x14ac:dyDescent="0.2">
      <c r="A30" s="227" t="s">
        <v>108</v>
      </c>
      <c r="B30" s="228" t="s">
        <v>77</v>
      </c>
      <c r="C30" s="251" t="s">
        <v>78</v>
      </c>
      <c r="D30" s="229"/>
      <c r="E30" s="230"/>
      <c r="F30" s="231"/>
      <c r="G30" s="231">
        <f>SUMIF(AG31:AG31,"&lt;&gt;NOR",G31:G31)</f>
        <v>0</v>
      </c>
      <c r="H30" s="231"/>
      <c r="I30" s="231">
        <f>SUM(I31:I31)</f>
        <v>0</v>
      </c>
      <c r="J30" s="231"/>
      <c r="K30" s="231">
        <f>SUM(K31:K31)</f>
        <v>0</v>
      </c>
      <c r="L30" s="231"/>
      <c r="M30" s="231">
        <f>SUM(M31:M31)</f>
        <v>0</v>
      </c>
      <c r="N30" s="230"/>
      <c r="O30" s="230">
        <f>SUM(O31:O31)</f>
        <v>0</v>
      </c>
      <c r="P30" s="230"/>
      <c r="Q30" s="230">
        <f>SUM(Q31:Q31)</f>
        <v>0</v>
      </c>
      <c r="R30" s="231"/>
      <c r="S30" s="231"/>
      <c r="T30" s="232"/>
      <c r="U30" s="226"/>
      <c r="V30" s="226">
        <f>SUM(V31:V31)</f>
        <v>0</v>
      </c>
      <c r="W30" s="226"/>
      <c r="X30" s="226"/>
      <c r="Y30" s="226"/>
      <c r="AG30" t="s">
        <v>109</v>
      </c>
    </row>
    <row r="31" spans="1:60" outlineLevel="1" x14ac:dyDescent="0.2">
      <c r="A31" s="234">
        <v>5</v>
      </c>
      <c r="B31" s="235" t="s">
        <v>179</v>
      </c>
      <c r="C31" s="252" t="s">
        <v>180</v>
      </c>
      <c r="D31" s="236" t="s">
        <v>181</v>
      </c>
      <c r="E31" s="237">
        <v>5833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12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128</v>
      </c>
      <c r="T31" s="240" t="s">
        <v>115</v>
      </c>
      <c r="U31" s="222">
        <v>0</v>
      </c>
      <c r="V31" s="222">
        <f>ROUND(E31*U31,2)</f>
        <v>0</v>
      </c>
      <c r="W31" s="222"/>
      <c r="X31" s="222" t="s">
        <v>129</v>
      </c>
      <c r="Y31" s="222" t="s">
        <v>117</v>
      </c>
      <c r="Z31" s="212"/>
      <c r="AA31" s="212"/>
      <c r="AB31" s="212"/>
      <c r="AC31" s="212"/>
      <c r="AD31" s="212"/>
      <c r="AE31" s="212"/>
      <c r="AF31" s="212"/>
      <c r="AG31" s="212" t="s">
        <v>130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3"/>
      <c r="B32" s="4"/>
      <c r="C32" s="25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94</v>
      </c>
    </row>
    <row r="33" spans="1:33" x14ac:dyDescent="0.2">
      <c r="A33" s="215"/>
      <c r="B33" s="216" t="s">
        <v>29</v>
      </c>
      <c r="C33" s="257"/>
      <c r="D33" s="217"/>
      <c r="E33" s="218"/>
      <c r="F33" s="218"/>
      <c r="G33" s="233">
        <f>G8+G30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153</v>
      </c>
    </row>
    <row r="34" spans="1:33" x14ac:dyDescent="0.2">
      <c r="C34" s="258"/>
      <c r="D34" s="10"/>
      <c r="AG34" t="s">
        <v>156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PN+csgU0Ezi8gRXkmFoGt7EJjY4Y1WZWfvsuiyWIWftyv7WrKJS5njgDIW06F7/ZtKmP0Zubm++Sn1jz9d+mQ==" saltValue="om+1KGQcNJjv7LBazQIBHQ==" spinCount="100000" sheet="1" formatRows="0"/>
  <mergeCells count="18">
    <mergeCell ref="C20:G20"/>
    <mergeCell ref="C22:G22"/>
    <mergeCell ref="C23:G23"/>
    <mergeCell ref="C25:G25"/>
    <mergeCell ref="C27:G27"/>
    <mergeCell ref="C29:G29"/>
    <mergeCell ref="C13:G13"/>
    <mergeCell ref="C14:G14"/>
    <mergeCell ref="C16:G16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2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2 Pol'!Názvy_tisku</vt:lpstr>
      <vt:lpstr>oadresa</vt:lpstr>
      <vt:lpstr>Stavba!Objednatel</vt:lpstr>
      <vt:lpstr>Stavba!Objekt</vt:lpstr>
      <vt:lpstr>'1 1 Pol'!Oblast_tisku</vt:lpstr>
      <vt:lpstr>'2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Novotná</dc:creator>
  <cp:lastModifiedBy>Hana Novotná</cp:lastModifiedBy>
  <cp:lastPrinted>2019-03-19T12:27:02Z</cp:lastPrinted>
  <dcterms:created xsi:type="dcterms:W3CDTF">2009-04-08T07:15:50Z</dcterms:created>
  <dcterms:modified xsi:type="dcterms:W3CDTF">2024-02-14T06:52:57Z</dcterms:modified>
</cp:coreProperties>
</file>