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Akce 2024\IROP 2\_Základní školy\ZŠ Antonínská\VŘ III\DI\DI 4\"/>
    </mc:Choice>
  </mc:AlternateContent>
  <xr:revisionPtr revIDLastSave="0" documentId="13_ncr:1_{54FB431E-C4C7-4FB9-B51C-2BF0AF910327}" xr6:coauthVersionLast="47" xr6:coauthVersionMax="47" xr10:uidLastSave="{00000000-0000-0000-0000-000000000000}"/>
  <bookViews>
    <workbookView xWindow="-120" yWindow="-120" windowWidth="29040" windowHeight="15840" activeTab="1" xr2:uid="{00000000-000D-0000-FFFF-FFFF00000000}"/>
  </bookViews>
  <sheets>
    <sheet name="Krycí list" sheetId="1" r:id="rId1"/>
    <sheet name="Rekapitulace" sheetId="2" r:id="rId2"/>
    <sheet name="Jazyky č.1" sheetId="3" r:id="rId3"/>
    <sheet name="Jazyky č.2" sheetId="5" r:id="rId4"/>
    <sheet name="Robotika" sheetId="6" r:id="rId5"/>
    <sheet name="Družina" sheetId="7" r:id="rId6"/>
    <sheet name="Kabinet" sheetId="8" r:id="rId7"/>
    <sheet name="Přírodopis" sheetId="9" r:id="rId8"/>
    <sheet name="Zeměpis" sheetId="10" r:id="rId9"/>
    <sheet name="#Figury" sheetId="4" state="hidden" r:id="rId10"/>
  </sheets>
  <definedNames>
    <definedName name="_xlnm.Print_Titles" localSheetId="5">Družina!$11:$13</definedName>
    <definedName name="_xlnm.Print_Titles" localSheetId="2">'Jazyky č.1'!$11:$13</definedName>
    <definedName name="_xlnm.Print_Titles" localSheetId="3">'Jazyky č.2'!$11:$13</definedName>
    <definedName name="_xlnm.Print_Titles" localSheetId="6">Kabinet!$11:$13</definedName>
    <definedName name="_xlnm.Print_Titles" localSheetId="7">Přírodopis!$11:$13</definedName>
    <definedName name="_xlnm.Print_Titles" localSheetId="1">Rekapitulace!$11:$13</definedName>
    <definedName name="_xlnm.Print_Titles" localSheetId="4">Robotika!$11:$13</definedName>
    <definedName name="_xlnm.Print_Titles" localSheetId="8">Zeměpis!$11:$13</definedName>
    <definedName name="_xlnm.Print_Area" localSheetId="5">Družina!$A$1:$J$20</definedName>
    <definedName name="_xlnm.Print_Area" localSheetId="2">'Jazyky č.1'!$A$1:$J$64</definedName>
    <definedName name="_xlnm.Print_Area" localSheetId="3">'Jazyky č.2'!$A$1:$J$60</definedName>
    <definedName name="_xlnm.Print_Area" localSheetId="6">Kabinet!$A$1:$J$28</definedName>
    <definedName name="_xlnm.Print_Area" localSheetId="7">Přírodopis!$A$1:$J$31</definedName>
    <definedName name="_xlnm.Print_Area" localSheetId="4">Robotika!$A$1:$J$52</definedName>
    <definedName name="_xlnm.Print_Area" localSheetId="8">Zeměpis!$A$1:$J$31</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č.1'!$A$1:$J$64</definedName>
    <definedName name="Z_65E3123D_ED26_44E3_A414_09EEEF825484_.wvu.PrintArea" localSheetId="3" hidden="1">'Jazyky č.2'!$A$1:$J$60</definedName>
    <definedName name="Z_65E3123D_ED26_44E3_A414_09EEEF825484_.wvu.PrintArea" localSheetId="4" hidden="1">Robotika!$A$1:$J$52</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č.1'!$A$1:$J$64</definedName>
    <definedName name="Z_82B4F4D9_5370_4303_A97E_2A49E01AF629_.wvu.PrintArea" localSheetId="3" hidden="1">'Jazyky č.2'!$A$1:$J$60</definedName>
    <definedName name="Z_82B4F4D9_5370_4303_A97E_2A49E01AF629_.wvu.PrintArea" localSheetId="4" hidden="1">Robotika!$A$1:$J$52</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č.1'!$A$1:$J$64</definedName>
    <definedName name="Z_D6CFA044_0C8C_4ECE_96A2_AFF3DD5E0425_.wvu.PrintArea" localSheetId="3" hidden="1">'Jazyky č.2'!$A$1:$J$60</definedName>
    <definedName name="Z_D6CFA044_0C8C_4ECE_96A2_AFF3DD5E0425_.wvu.PrintArea" localSheetId="4" hidden="1">Robotika!$A$1:$J$52</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l="1"/>
  <c r="C9" i="10" l="1"/>
  <c r="C8" i="10"/>
  <c r="C7" i="10"/>
  <c r="C5" i="10"/>
  <c r="C4" i="10"/>
  <c r="C3" i="10"/>
  <c r="C9" i="9"/>
  <c r="C8" i="9"/>
  <c r="C7" i="9"/>
  <c r="C5" i="9"/>
  <c r="C4" i="9"/>
  <c r="C3" i="9"/>
  <c r="C9" i="8"/>
  <c r="C8" i="8"/>
  <c r="C7" i="8"/>
  <c r="C5" i="8"/>
  <c r="C4" i="8"/>
  <c r="C3" i="8"/>
  <c r="C9" i="7"/>
  <c r="C8" i="7"/>
  <c r="C7" i="7"/>
  <c r="C5" i="7"/>
  <c r="C4" i="7"/>
  <c r="C3" i="7"/>
  <c r="C9" i="6"/>
  <c r="C8" i="6"/>
  <c r="C7" i="6"/>
  <c r="C5" i="6"/>
  <c r="C4" i="6"/>
  <c r="C3" i="6"/>
  <c r="C9" i="5"/>
  <c r="C8" i="5"/>
  <c r="C7" i="5"/>
  <c r="C5" i="5"/>
  <c r="C4" i="5"/>
  <c r="C3" i="5"/>
  <c r="C7" i="3"/>
  <c r="B2" i="2" l="1"/>
  <c r="B21" i="2" l="1"/>
  <c r="B20" i="2"/>
  <c r="B19" i="2"/>
  <c r="B18" i="2"/>
  <c r="B16" i="2"/>
  <c r="B15" i="2"/>
  <c r="I30" i="10"/>
  <c r="K30" i="10" s="1"/>
  <c r="G29" i="10"/>
  <c r="I29" i="10" s="1"/>
  <c r="K29" i="10" s="1"/>
  <c r="I28" i="10"/>
  <c r="K28" i="10" s="1"/>
  <c r="G26" i="10"/>
  <c r="G27" i="10" s="1"/>
  <c r="I27" i="10" s="1"/>
  <c r="K27" i="10" s="1"/>
  <c r="I25" i="10"/>
  <c r="K25" i="10" s="1"/>
  <c r="I24" i="10"/>
  <c r="K24" i="10" s="1"/>
  <c r="I22" i="10"/>
  <c r="K22" i="10" s="1"/>
  <c r="I21" i="10"/>
  <c r="K21" i="10" s="1"/>
  <c r="I20" i="10"/>
  <c r="K20" i="10" s="1"/>
  <c r="I19" i="10"/>
  <c r="K19" i="10" s="1"/>
  <c r="I18" i="10"/>
  <c r="K18" i="10" s="1"/>
  <c r="I17" i="10"/>
  <c r="K17" i="10" s="1"/>
  <c r="I16" i="10"/>
  <c r="K16" i="10" s="1"/>
  <c r="I26" i="10" l="1"/>
  <c r="K26" i="10" s="1"/>
  <c r="I15" i="10"/>
  <c r="I23" i="10" l="1"/>
  <c r="I14" i="10" s="1"/>
  <c r="I30" i="9"/>
  <c r="K30" i="9" s="1"/>
  <c r="G29" i="9"/>
  <c r="I29" i="9" s="1"/>
  <c r="K29" i="9" s="1"/>
  <c r="I28" i="9"/>
  <c r="K28" i="9" s="1"/>
  <c r="G26" i="9"/>
  <c r="I26" i="9" s="1"/>
  <c r="I25" i="9"/>
  <c r="K25" i="9" s="1"/>
  <c r="I24" i="9"/>
  <c r="K24" i="9" s="1"/>
  <c r="I22" i="9"/>
  <c r="K22" i="9" s="1"/>
  <c r="I21" i="9"/>
  <c r="K21" i="9" s="1"/>
  <c r="I20" i="9"/>
  <c r="K20" i="9" s="1"/>
  <c r="I19" i="9"/>
  <c r="K19" i="9" s="1"/>
  <c r="I18" i="9"/>
  <c r="K18" i="9" s="1"/>
  <c r="I17" i="9"/>
  <c r="K17" i="9" s="1"/>
  <c r="I16" i="9"/>
  <c r="I15" i="9" l="1"/>
  <c r="K16" i="9"/>
  <c r="I31" i="10"/>
  <c r="C21" i="2"/>
  <c r="K26" i="9"/>
  <c r="G27" i="9"/>
  <c r="I27" i="9" s="1"/>
  <c r="K27" i="9" s="1"/>
  <c r="I23" i="9" l="1"/>
  <c r="I14" i="9" s="1"/>
  <c r="I31" i="9" l="1"/>
  <c r="C20" i="2"/>
  <c r="I27" i="8"/>
  <c r="K27" i="8" s="1"/>
  <c r="I26" i="8"/>
  <c r="K26" i="8" s="1"/>
  <c r="G25" i="8"/>
  <c r="I25" i="8" s="1"/>
  <c r="K25" i="8" s="1"/>
  <c r="I24" i="8"/>
  <c r="K24" i="8" s="1"/>
  <c r="I23" i="8"/>
  <c r="K23" i="8" s="1"/>
  <c r="I22" i="8"/>
  <c r="K22" i="8" s="1"/>
  <c r="I21" i="8"/>
  <c r="K21" i="8" s="1"/>
  <c r="I20" i="8"/>
  <c r="K20" i="8" s="1"/>
  <c r="I19" i="8"/>
  <c r="K19" i="8" s="1"/>
  <c r="I18" i="8"/>
  <c r="K18" i="8" s="1"/>
  <c r="I17" i="8"/>
  <c r="K17" i="8" s="1"/>
  <c r="I16" i="8"/>
  <c r="K16" i="8" s="1"/>
  <c r="I15" i="8" l="1"/>
  <c r="I14" i="8" s="1"/>
  <c r="I28" i="8" l="1"/>
  <c r="C19" i="2"/>
  <c r="G17" i="7"/>
  <c r="G18" i="7" s="1"/>
  <c r="I16" i="7"/>
  <c r="K16" i="7" s="1"/>
  <c r="G19" i="7" l="1"/>
  <c r="I19" i="7" s="1"/>
  <c r="K19" i="7" s="1"/>
  <c r="I18" i="7"/>
  <c r="K18" i="7" s="1"/>
  <c r="I17" i="7"/>
  <c r="K17" i="7" s="1"/>
  <c r="I15" i="7" l="1"/>
  <c r="I14" i="7" s="1"/>
  <c r="I20" i="7" l="1"/>
  <c r="C18" i="2"/>
  <c r="I51" i="6"/>
  <c r="K51" i="6" s="1"/>
  <c r="I50" i="6"/>
  <c r="K50" i="6" s="1"/>
  <c r="I49" i="6"/>
  <c r="K49" i="6" s="1"/>
  <c r="I48" i="6"/>
  <c r="I47" i="6"/>
  <c r="K47" i="6" s="1"/>
  <c r="I46" i="6"/>
  <c r="K46" i="6" s="1"/>
  <c r="I45" i="6"/>
  <c r="K45" i="6" s="1"/>
  <c r="I44" i="6"/>
  <c r="K44" i="6" s="1"/>
  <c r="I42" i="6"/>
  <c r="K42" i="6" s="1"/>
  <c r="I41" i="6"/>
  <c r="K41" i="6" s="1"/>
  <c r="G40" i="6"/>
  <c r="I40" i="6" s="1"/>
  <c r="K40" i="6" s="1"/>
  <c r="G39" i="6"/>
  <c r="I39" i="6" s="1"/>
  <c r="K39" i="6" s="1"/>
  <c r="G38" i="6"/>
  <c r="I38" i="6" s="1"/>
  <c r="I36" i="6"/>
  <c r="K36" i="6" s="1"/>
  <c r="I35" i="6"/>
  <c r="K35" i="6" s="1"/>
  <c r="I34" i="6"/>
  <c r="K34" i="6" s="1"/>
  <c r="G33" i="6"/>
  <c r="I33" i="6" s="1"/>
  <c r="K33" i="6" s="1"/>
  <c r="I32" i="6"/>
  <c r="K32" i="6" s="1"/>
  <c r="G31" i="6"/>
  <c r="I31" i="6" s="1"/>
  <c r="K31" i="6" s="1"/>
  <c r="G30" i="6"/>
  <c r="I30" i="6" s="1"/>
  <c r="K30" i="6" s="1"/>
  <c r="I29" i="6"/>
  <c r="K29" i="6" s="1"/>
  <c r="I28" i="6"/>
  <c r="K28" i="6" s="1"/>
  <c r="I27" i="6"/>
  <c r="K27" i="6" s="1"/>
  <c r="I26" i="6"/>
  <c r="K26" i="6" s="1"/>
  <c r="I25" i="6"/>
  <c r="K25" i="6" s="1"/>
  <c r="I24" i="6"/>
  <c r="I22" i="6"/>
  <c r="K22" i="6" s="1"/>
  <c r="I21" i="6"/>
  <c r="K21" i="6" s="1"/>
  <c r="I20" i="6"/>
  <c r="K20" i="6" s="1"/>
  <c r="I19" i="6"/>
  <c r="I18" i="6"/>
  <c r="K18" i="6" s="1"/>
  <c r="I17" i="6"/>
  <c r="K17" i="6" s="1"/>
  <c r="I16" i="6"/>
  <c r="K16" i="6" s="1"/>
  <c r="I43" i="6" l="1"/>
  <c r="I15" i="6"/>
  <c r="I23" i="6"/>
  <c r="K38" i="6"/>
  <c r="I37" i="6"/>
  <c r="K19" i="6"/>
  <c r="K24" i="6"/>
  <c r="K48" i="6"/>
  <c r="I14" i="6" l="1"/>
  <c r="I59" i="5"/>
  <c r="K59" i="5" s="1"/>
  <c r="I58" i="5"/>
  <c r="K58" i="5" s="1"/>
  <c r="I57" i="5"/>
  <c r="K57" i="5" s="1"/>
  <c r="I56" i="5"/>
  <c r="K56" i="5" s="1"/>
  <c r="I55" i="5"/>
  <c r="K55" i="5" s="1"/>
  <c r="I54" i="5"/>
  <c r="K54" i="5" s="1"/>
  <c r="I53" i="5"/>
  <c r="K53" i="5" s="1"/>
  <c r="I52" i="5"/>
  <c r="K52" i="5" s="1"/>
  <c r="I50" i="5"/>
  <c r="K50" i="5" s="1"/>
  <c r="I49" i="5"/>
  <c r="K49" i="5" s="1"/>
  <c r="I48" i="5"/>
  <c r="K48" i="5" s="1"/>
  <c r="I47" i="5"/>
  <c r="K47" i="5" s="1"/>
  <c r="I46" i="5"/>
  <c r="K46" i="5" s="1"/>
  <c r="I45" i="5"/>
  <c r="K45" i="5" s="1"/>
  <c r="G44" i="5"/>
  <c r="I44" i="5" s="1"/>
  <c r="K44" i="5" s="1"/>
  <c r="G43" i="5"/>
  <c r="I43" i="5" s="1"/>
  <c r="K43" i="5" s="1"/>
  <c r="G42" i="5"/>
  <c r="I42" i="5" s="1"/>
  <c r="K42" i="5" s="1"/>
  <c r="G41" i="5"/>
  <c r="I41" i="5" s="1"/>
  <c r="K41" i="5" s="1"/>
  <c r="I40" i="5"/>
  <c r="K40" i="5" s="1"/>
  <c r="I39" i="5"/>
  <c r="K39" i="5" s="1"/>
  <c r="I38" i="5"/>
  <c r="K38" i="5" s="1"/>
  <c r="I37" i="5"/>
  <c r="K37" i="5" s="1"/>
  <c r="I36" i="5"/>
  <c r="K36" i="5" s="1"/>
  <c r="G35" i="5"/>
  <c r="I35" i="5" s="1"/>
  <c r="K35" i="5" s="1"/>
  <c r="I34" i="5"/>
  <c r="K34" i="5" s="1"/>
  <c r="I33" i="5"/>
  <c r="K33" i="5" s="1"/>
  <c r="G32" i="5"/>
  <c r="I32" i="5" s="1"/>
  <c r="K32" i="5" s="1"/>
  <c r="I30" i="5"/>
  <c r="K30" i="5" s="1"/>
  <c r="G30" i="5"/>
  <c r="G31" i="5" s="1"/>
  <c r="I31" i="5" s="1"/>
  <c r="K31" i="5" s="1"/>
  <c r="G29" i="5"/>
  <c r="I29" i="5" s="1"/>
  <c r="I28" i="5"/>
  <c r="K28" i="5" s="1"/>
  <c r="I27" i="5"/>
  <c r="K27" i="5" s="1"/>
  <c r="I26" i="5"/>
  <c r="K26" i="5" s="1"/>
  <c r="G25" i="5"/>
  <c r="I25" i="5" s="1"/>
  <c r="K25" i="5" s="1"/>
  <c r="I24" i="5"/>
  <c r="K24" i="5" s="1"/>
  <c r="I22" i="5"/>
  <c r="K22" i="5" s="1"/>
  <c r="I21" i="5"/>
  <c r="K21" i="5" s="1"/>
  <c r="I20" i="5"/>
  <c r="K20" i="5" s="1"/>
  <c r="I19" i="5"/>
  <c r="K19" i="5" s="1"/>
  <c r="I18" i="5"/>
  <c r="K18" i="5" s="1"/>
  <c r="I17" i="5"/>
  <c r="I16" i="5"/>
  <c r="K16" i="5" s="1"/>
  <c r="I15" i="5" l="1"/>
  <c r="I52" i="6"/>
  <c r="C17" i="2"/>
  <c r="K29" i="5"/>
  <c r="I23" i="5"/>
  <c r="K17" i="5"/>
  <c r="I51" i="5"/>
  <c r="I14" i="5" l="1"/>
  <c r="I60" i="5"/>
  <c r="C16" i="2"/>
  <c r="I57" i="3"/>
  <c r="K57" i="3" s="1"/>
  <c r="I58" i="3"/>
  <c r="K58" i="3" s="1"/>
  <c r="I59" i="3"/>
  <c r="K59" i="3" s="1"/>
  <c r="I60" i="3"/>
  <c r="K60" i="3" s="1"/>
  <c r="I61" i="3"/>
  <c r="K61" i="3" s="1"/>
  <c r="I62" i="3"/>
  <c r="K62" i="3" s="1"/>
  <c r="I63" i="3"/>
  <c r="K63" i="3" s="1"/>
  <c r="I53" i="3"/>
  <c r="K53" i="3" s="1"/>
  <c r="I54" i="3"/>
  <c r="K54" i="3" s="1"/>
  <c r="I26" i="3"/>
  <c r="K26" i="3" s="1"/>
  <c r="I27" i="3"/>
  <c r="K27" i="3" s="1"/>
  <c r="I28" i="3"/>
  <c r="K28" i="3" s="1"/>
  <c r="I33" i="3"/>
  <c r="K33" i="3" s="1"/>
  <c r="I34" i="3"/>
  <c r="K34" i="3" s="1"/>
  <c r="I36" i="3"/>
  <c r="K36" i="3" s="1"/>
  <c r="I37" i="3"/>
  <c r="K37" i="3" s="1"/>
  <c r="I38" i="3"/>
  <c r="K38" i="3" s="1"/>
  <c r="I39" i="3"/>
  <c r="K39" i="3" s="1"/>
  <c r="I40" i="3"/>
  <c r="K40" i="3" s="1"/>
  <c r="I45" i="3"/>
  <c r="K45" i="3" s="1"/>
  <c r="I46" i="3"/>
  <c r="K46" i="3" s="1"/>
  <c r="I47" i="3"/>
  <c r="K47" i="3" s="1"/>
  <c r="I48" i="3"/>
  <c r="K48" i="3" s="1"/>
  <c r="I49" i="3"/>
  <c r="K49" i="3" s="1"/>
  <c r="I50" i="3"/>
  <c r="K50" i="3" s="1"/>
  <c r="I24" i="3"/>
  <c r="I17" i="3"/>
  <c r="K17" i="3" s="1"/>
  <c r="I18" i="3"/>
  <c r="K18" i="3" s="1"/>
  <c r="I19" i="3"/>
  <c r="K19" i="3" s="1"/>
  <c r="I20" i="3"/>
  <c r="K20" i="3" s="1"/>
  <c r="I21" i="3"/>
  <c r="K21" i="3" s="1"/>
  <c r="I22" i="3"/>
  <c r="K22" i="3" s="1"/>
  <c r="A14" i="2" l="1"/>
  <c r="G41" i="3"/>
  <c r="I41" i="3" s="1"/>
  <c r="K41" i="3" s="1"/>
  <c r="I16" i="3" l="1"/>
  <c r="K16" i="3" l="1"/>
  <c r="I15" i="3" l="1"/>
  <c r="G29" i="3"/>
  <c r="I29" i="3" s="1"/>
  <c r="K29" i="3" s="1"/>
  <c r="G30" i="3" l="1"/>
  <c r="I30" i="3" s="1"/>
  <c r="K30" i="3" s="1"/>
  <c r="G31" i="3" l="1"/>
  <c r="I31" i="3" s="1"/>
  <c r="K31" i="3" s="1"/>
  <c r="I52" i="3" l="1"/>
  <c r="I56" i="3"/>
  <c r="I55" i="3" s="1"/>
  <c r="G32" i="3"/>
  <c r="I32" i="3" s="1"/>
  <c r="K32" i="3" s="1"/>
  <c r="C3" i="3"/>
  <c r="C4" i="3"/>
  <c r="C5" i="3"/>
  <c r="C8" i="3"/>
  <c r="C9" i="3"/>
  <c r="G25" i="3"/>
  <c r="I25" i="3" s="1"/>
  <c r="K25" i="3" s="1"/>
  <c r="G35" i="3"/>
  <c r="I35" i="3" s="1"/>
  <c r="K35" i="3" s="1"/>
  <c r="G42" i="3"/>
  <c r="I42" i="3" s="1"/>
  <c r="K42" i="3" s="1"/>
  <c r="G44" i="3"/>
  <c r="I44" i="3" s="1"/>
  <c r="K44" i="3" s="1"/>
  <c r="B3" i="2"/>
  <c r="B4" i="2"/>
  <c r="B5" i="2"/>
  <c r="B7" i="2"/>
  <c r="B8" i="2"/>
  <c r="B9" i="2"/>
  <c r="E35" i="1"/>
  <c r="J35" i="1"/>
  <c r="R35" i="1"/>
  <c r="P38" i="1"/>
  <c r="P39" i="1"/>
  <c r="P40" i="1"/>
  <c r="P41" i="1"/>
  <c r="P42" i="1"/>
  <c r="J46" i="1"/>
  <c r="K47" i="1"/>
  <c r="K52" i="3" l="1"/>
  <c r="I51" i="3"/>
  <c r="K56" i="3"/>
  <c r="K24" i="3"/>
  <c r="G43" i="3"/>
  <c r="I43" i="3" s="1"/>
  <c r="K43" i="3" s="1"/>
  <c r="I23" i="3" l="1"/>
  <c r="I14" i="3" s="1"/>
  <c r="I64" i="3" l="1"/>
  <c r="C15" i="2"/>
  <c r="C14" i="2"/>
  <c r="E44" i="1" s="1"/>
  <c r="C22" i="2"/>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<sst xmlns="http://schemas.openxmlformats.org/spreadsheetml/2006/main" count="979" uniqueCount="263">
  <si>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</si>
  <si>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</si>
  <si>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</si>
  <si>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</si>
  <si>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</si>
  <si>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</si>
  <si>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</si>
  <si>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</si>
  <si>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</si>
  <si>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</si>
  <si>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</si>
  <si>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</si>
  <si>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</si>
  <si>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</si>
  <si>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</si>
  <si>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</si>
  <si>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</si>
  <si>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</si>
  <si>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</si>
  <si>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</si>
  <si>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</si>
  <si>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</si>
  <si>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</si>
  <si>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</si>
  <si>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</si>
  <si>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</si>
  <si>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</si>
  <si>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</si>
  <si>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</si>
  <si>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</si>
  <si>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</si>
  <si>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</si>
  <si>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</si>
  <si>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</si>
  <si>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</si>
  <si>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</si>
  <si>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</si>
  <si>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</si>
  <si>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</si>
  <si>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</si>
  <si>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</si>
  <si>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</si>
  <si>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</si>
  <si>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</si>
  <si>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</si>
  <si>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</si>
  <si>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</si>
  <si>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</si>
  <si>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</si>
  <si>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</si>
  <si>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</si>
  <si>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</si>
  <si>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</si>
  <si>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</si>
  <si>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</si>
  <si>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</si>
  <si>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</si>
  <si>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</si>
  <si>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</si>
  <si>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</si>
  <si>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</si>
  <si>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</si>
  <si>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</si>
  <si>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</si>
  <si>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</si>
  <si>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</si>
  <si>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</si>
  <si>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</si>
  <si>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</si>
  <si>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</si>
  <si>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</si>
  <si>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</si>
  <si>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</si>
  <si>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</si>
  <si>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</si>
  <si>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</si>
  <si>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</si>
  <si>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</si>
  <si>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</si>
  <si>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</si>
  <si>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</si>
  <si>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</si>
  <si>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</si>
  <si>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</si>
  <si>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</si>
  <si>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</si>
  <si>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</si>
  <si>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</si>
  <si>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</si>
  <si>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</si>
  <si>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</si>
  <si>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</si>
  <si>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</si>
  <si>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Technologie jazykové laboratoře pro vzdálený přístup ke studijním materiálům</t>
  </si>
  <si>
    <t>PC Media server</t>
  </si>
  <si>
    <t>NAS úložiště</t>
  </si>
  <si>
    <t>HDD pro úložiště</t>
  </si>
  <si>
    <t>19" rozvaděč</t>
  </si>
  <si>
    <t>SW modul pro internetový přístup</t>
  </si>
  <si>
    <t>AVT</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</si>
  <si>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</si>
  <si>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</si>
  <si>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</si>
  <si>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</si>
  <si>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</si>
  <si>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</si>
  <si>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</si>
  <si>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</si>
  <si>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</si>
  <si>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</si>
  <si>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</si>
  <si>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celkem s DPH</t>
  </si>
  <si>
    <t>Cena jednotková bez DPH</t>
  </si>
  <si>
    <t>Cena celkem bez DPH</t>
  </si>
  <si>
    <t>Kód položky / název</t>
  </si>
  <si>
    <t>Celkem bez DPH</t>
  </si>
  <si>
    <t>Technologie jazykové laboratoře se sdílením obrazu a zvuku</t>
  </si>
  <si>
    <t>Zvuková karta</t>
  </si>
  <si>
    <t>USB HUB</t>
  </si>
  <si>
    <t>vlastní</t>
  </si>
  <si>
    <t>SOUPIS PRACÍ A DODÁVEK A SLUŽEB vč VÝKAZU VÝMĚR</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</si>
  <si>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</si>
  <si>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</si>
  <si>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</si>
  <si>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</si>
  <si>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</si>
  <si>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</si>
  <si>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</si>
  <si>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</si>
  <si>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</si>
  <si>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</si>
  <si>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</si>
  <si>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Kabel HDMI a extender</t>
  </si>
  <si>
    <t>HDMI rozbočovač</t>
  </si>
  <si>
    <t>Ovládací SW pro organizaci aktivit v laboratoři</t>
  </si>
  <si>
    <t>Digitální cvičebnice AJ</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</si>
  <si>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</si>
  <si>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</si>
  <si>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</si>
  <si>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</si>
  <si>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</si>
  <si>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</si>
  <si>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</si>
  <si>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USB repeater pro prodlužování USB kabelů, délka min. 5 m. Cena včetně dopravy, instalace.
</t>
  </si>
  <si>
    <t>Videokamera</t>
  </si>
  <si>
    <t>Soundbar</t>
  </si>
  <si>
    <t>Profesionální LCD monitor</t>
  </si>
  <si>
    <t>Sestava mobilního stojanu</t>
  </si>
  <si>
    <t>Výukový software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</si>
  <si>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</si>
  <si>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</si>
  <si>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</si>
  <si>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</si>
  <si>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</si>
  <si>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</si>
  <si>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</si>
  <si>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Interaktivní displej+ vizualizér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</si>
  <si>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</si>
  <si>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Nástěnný držák s křídly</t>
  </si>
  <si>
    <t>Patch panel</t>
  </si>
  <si>
    <t xml:space="preserve">Patch panel, nestíněný panel kategorie 6 osazený 24 porty RJ45, vyvazovací lišta, velikost 1U. Cena včetně dopravy a instalace.
</t>
  </si>
  <si>
    <t>Podružný instalační materiál</t>
  </si>
  <si>
    <t xml:space="preserve">Datový přepínač s 16 porty 10/100/1000Mbit, s rychlosti přepnutí až 23,8Mpps, buffer pro 256tis. packetu, podporou až 8tis. MAC adres, s pasivním chlazením, setem pro instalaci do rack, s napájecím zdrojem. Cena včetně dopravy a instalace.
</t>
  </si>
  <si>
    <t xml:space="preserve">pevný disk pro provoz 24/7 a RAID kompatibilní, kapacita 2TB, 3,5 palcový disk, rozhraní SATA 6 Gb/s, počet otáček 7.200ot/s, vyrovnávací paměť 128 MB. Cena včetně dopravy, instalace, nastavení.
</t>
  </si>
  <si>
    <t>Přípojné místo</t>
  </si>
  <si>
    <t>Základní škola a mateřská škola Brno, Antonínská 3, p.o.
Antonínská 3, 602 00 Brno</t>
  </si>
  <si>
    <t>03/2023</t>
  </si>
  <si>
    <t>Prezentační software</t>
  </si>
  <si>
    <t>Interaktivní systém</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</si>
  <si>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</si>
  <si>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</si>
  <si>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</si>
  <si>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</si>
  <si>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</si>
  <si>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LAN přístup učitele do databáze studijních materiálů, mimo jazykovou laboratoř. Příprava cvičení, kontrola vyplněných úloh. Cena včetně dopravy, instalace a zaškolení uživatele, školení viz. technická zpráva.
</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</si>
  <si>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</si>
  <si>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</si>
  <si>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</si>
  <si>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</si>
  <si>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</si>
  <si>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19" rozvaděč nástěnný min. 9U/500x600 skleněné dveře, šedý, včetně rozvodného panelu 230V montážní sady, záslepky 19" 1U a ostatního příslušenství. Cena včetně dopravy, instalace.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</si>
  <si>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</si>
  <si>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</si>
  <si>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</si>
  <si>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</si>
  <si>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Technologie učebny informatiky a robotiky</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</si>
  <si>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</si>
  <si>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</si>
  <si>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</si>
  <si>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1kg. Cena včetně dopravy.
</t>
  </si>
  <si>
    <t xml:space="preserve">19" rozvaděč stojanový 18U/600x600 skleněné dveře, šedý, včetně polic, rozvodného panelu 230V montážní sady a záslepky 19" 1U.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</si>
  <si>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</si>
  <si>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</si>
  <si>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Cena včetně dopravy, instalace a zaškolení uživatele, školení viz. technická zpráva.
</t>
  </si>
  <si>
    <t xml:space="preserve">Robotická výuková stavebnice - sada min. 270 konstrukčních a pohybových dílů, min. 1 motor, min. 2 senzory a mozek robota s nabíjecí baterií. Vše uloženo v plastovém boxu. Součástí dodávky je programovací aplikace založená na Scratch. Cena včetně dopravy, instalace a zaškolení uživatele, školení viz technická zpráva.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</si>
  <si>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Cena včetně dopravy, instalace a zaškolení uživatele, školení viz technická zpráva. 
</t>
  </si>
  <si>
    <t>Herní pole</t>
  </si>
  <si>
    <t xml:space="preserve">Plastové pole s mantinely o rozměru min. 1,8x2,4m. Cena včetně dopravy.
</t>
  </si>
  <si>
    <t>Herní elementy</t>
  </si>
  <si>
    <t xml:space="preserve">Sada plastových dílů pro soutěž. Cena včetně dopravy.
</t>
  </si>
  <si>
    <t>Kód položky</t>
  </si>
  <si>
    <t>Interaktivní zobrazovač</t>
  </si>
  <si>
    <t xml:space="preserve">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stránek.Reproduktor min. 2x15W + vestavěné mikrofony (min. 4).Pro připojení má displej minimálně konektory HDMI a USB-C, bezdrátovou konektivitu Wifi a Bluetooth. Displej musí mít certifikaci ENERGY STAR. Cena včetně systémové AV kabeláže.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</si>
  <si>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Školení viz technická zpráva. Cena včetně dopravy, instalace.
</t>
  </si>
  <si>
    <t>Mobilní stojan</t>
  </si>
  <si>
    <t xml:space="preserve">Elektricky výškově nastavitelný mobilní stojan. Kolečka s brzdou. Rozsah pohybu min. 650 mm. Nosnost 100 kg. Pojistka proti přiskřípnutí. Cena včetně dopravy, instalace.
</t>
  </si>
  <si>
    <t>PC modul</t>
  </si>
  <si>
    <t xml:space="preserve">PC modul pro OPS slot - Procesor - CPU passmark minimálně 9000 bodů, RAM 8GB DDR4, pevný disk 256GB SSD, vestavěná wifi 2,4GHz i 5GHz, standard a/b/g/n/ac, 2x USB 3.0, 2x USB 2.0, 1x USB-C, vstup pro mikrofon, výstup pro sluchátka, výstup HDMI. Cena včetně dopravy, instalace.
</t>
  </si>
  <si>
    <t>Zobrazovače</t>
  </si>
  <si>
    <t>Displej</t>
  </si>
  <si>
    <t>43” IPS panel, rozlišení 3840 x 2160, jas 400cd/m2, kontrast 1200:1, odezva 8ms, provoz 16/7, orientace landscape, 4x HDMI, 1x VGA, RS232C, RJ45, 1x USB-C, 2x USB, WiFi, USB Media Player, rámeček T/R/L 9.6mm - B 13.2mm, integrované reproduktory 2x 8W, content management software pro jednoduchou správu a distribuci obsahu, podpora barevné kalibrace. Cena včetně dopravy a instalace.</t>
  </si>
  <si>
    <t>Držák</t>
  </si>
  <si>
    <t xml:space="preserve">Nástěnný fixní držák. Minimální nosnost 10 kg. Standard VESA s roztečí 200x200 mm. Možnost horizontálního posunu po instalaci min  +/- 200 mm doleva a doprava. Možnost doladění výšky a vodováhy pro instalaci. Bezpečném západka obrazovky do držáku. Možnost spojit několik displejů do řady. Cena včetně dopravy a instalace.
</t>
  </si>
  <si>
    <t>PM</t>
  </si>
  <si>
    <t xml:space="preserve">Přípojné místo HDMI pro montáž na stěnu. Cena včetně dopravy a instalace.
</t>
  </si>
  <si>
    <t>Bezdrátový konferenční přepínač</t>
  </si>
  <si>
    <t xml:space="preserve">Bezdrátový konferenční přepínač pro sdílení obrazu a zvuku ze zařízení typu notebook, smartphone, tablet na displej nebo projektor. K notebooku lze bezdrátově připojit rovněž USB konferenční periferie typu webkamera, soundbar, mikrofon kompatibilní s vybranými konferenčními aplikacemi (MS Teams, Skype, Zoom, Webex, aj.). Sdílení lze spustit z USB tlačítka nebo mobilní aplikace prostřednictvím integrovaného WiFi access pointu v přepínači. Obraz z mobilních zařízení je sdílen pomocí aplikace nebo zrcadlení plochy (AirPlay, Google Cast, Miracast R2). Sdílení až 2 zařízení na displeji nebo projektoru najednou. Vzdálená správa přes webové rozhraní nebo aplikaci. Zařízení je certifikováno ISO 27001 - řízení bezpečnosti informací. Komunikace mezi USB tlačítkem a přepínačem je šifrována a chráněna digitálním certifikátem
Technické parametry: video výstup 4K UHD (3840*2160) @ 30Hz. HDMI 1.4b, integrovaný WiFi access point 2,4 nebo 5 GHz, integrované antény do těla produktu, 2x USB-C tlačítko v balení, podporované OS Windows 7 a vyšší (64bit), MacOS 10.12 a vyšší, Android 9.0 a vyšší , iOS 10.0 a vyšší. Výstupy: 1x HDMI, 2x USB, 1x Ethernet RJ45. Cena včetně dopravy a instalace.
</t>
  </si>
  <si>
    <t xml:space="preserve">Přídavný odkládací držák na stůl pro tlačítka, k uložení až 4 USB tlačítek. Provedení v černém matném plastu. Balení neobsahuje USB tlačítka. Cena včetně dopravy a instalace.
</t>
  </si>
  <si>
    <t xml:space="preserve">Kancleářský balík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</si>
  <si>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a nastavení.
</t>
  </si>
  <si>
    <t>Antivirová ochrana</t>
  </si>
  <si>
    <t xml:space="preserve">Základní antivirovou ochranu školní zařízení, jež je možné vzdáleně spravovat z jedné webové konzole. Obsahující Antivirus, Antispyware, Anti-phishing, podpora zařízení s OS Android, Windows, Linux, Windows Server, umožňuje vzdálenou správu, možnost modulární instalace. Cena včetně dopravy, instalace a nastavení.
</t>
  </si>
  <si>
    <t xml:space="preserve">Interaktivní displej </t>
  </si>
  <si>
    <t xml:space="preserve">Interaktivní displej s úhlopříčkou min. 75" (190cm). Dotyková technologie musí rozpoznat min. 20 současných dotyků. Displej obsahuje vestavěnou aplikaci pro psaní digitálním inkoustem na bílé tabuli, prohlížeč internetových stránek. Zařízení musí mít certifikaci ENERGY STAR.Cena včetně systémové AV kabeláže. Cena včetně dopravy, instalace, nastavení.
</t>
  </si>
  <si>
    <t>Nástěnný držák</t>
  </si>
  <si>
    <t xml:space="preserve">Systém se skládá z výškového posunu, rámu pro uchycení dotykové obrazovky o úhlopříčce obrazu 65“.
Zdvih min.  40 cm, je vhodný pro obrazovky o váze 41-70 kg. Řešení nevyžaduje pro svoji práci elektrickou energii. Cena včetně dopravy a instalace.
</t>
  </si>
  <si>
    <t>PC modul pro OPS slot - Procesor - CPU passmark minimálně 9000 bodů, RAM 8GB DDR4, pevný disk 256GB SSD, vestavěná wifi 2,4GHz i 5GHz, standard a/b/g/n/ac, 2x USB 3.0, 2x USB 2.0, 1x USB-C, vstup pro mikrofon, výstup pro sluchátka, výstup HDMI. Cena včetně dopravy, instalace, nastavení.</t>
  </si>
  <si>
    <t>Interaktivní zobrazovač + vizualizér</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</si>
  <si>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</si>
  <si>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</si>
  <si>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</si>
  <si>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Pracovní stanice</t>
  </si>
  <si>
    <t>Učitelský notebook</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</si>
  <si>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</si>
  <si>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Pracovní stanice pro studenty</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</si>
  <si>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</si>
  <si>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Aktivní pero</t>
  </si>
  <si>
    <t xml:space="preserve">Aktivní pero s náhradním hrotem, průměr hrotu 3 mm, tlaková citlivost 4 096 úrovní , dvě tlačítka, omezení rušení dlaní při psaní. Cena včetně dopravy.
</t>
  </si>
  <si>
    <t>Dobíjecí skříň</t>
  </si>
  <si>
    <t xml:space="preserve">Dobíjecí transportní box pro 6 zařízení do velikosti až 15.6", vhodné pro notebooky, tablety, chromebooky, roboty adp., flexibilní a adaptabilní s měkkými, polstrovanými vnitřními přepážkami, které lze nastavit nebo odstranit tak, aby vyhovovaly jakémukoli zařízení, robustní kola na teleskopickém transportním vozíku usnadňují cestování, nosnost až 25kg. Cena včetně dopravy, instalace. 
</t>
  </si>
  <si>
    <t>Koncové prvky za všechny učebny</t>
  </si>
  <si>
    <t>Koncové prvky v družině</t>
  </si>
  <si>
    <t>Koncové prvky v učebně jazyků č.2</t>
  </si>
  <si>
    <t>Koncové prvky v učebně jazyků č.1</t>
  </si>
  <si>
    <t>Koncové prvky v kabinetu</t>
  </si>
  <si>
    <t>Koncové prvky v učebně přírodopisu</t>
  </si>
  <si>
    <t>Koncové prvky v učebně zeměpisu</t>
  </si>
  <si>
    <t>Učebny pro výuku v ZŠ Antonínská</t>
  </si>
  <si>
    <t>Základní škola a mateřská škola Brno, Antonínská 3, p.o.
Antonínská 550/3, Veveří, 602 00 Brno</t>
  </si>
  <si>
    <t>Učebna pro výuku cizích jazyků č.2</t>
  </si>
  <si>
    <t>Učebna pro výuku cizích jazyků č.1</t>
  </si>
  <si>
    <t>Družina</t>
  </si>
  <si>
    <t>kabinet</t>
  </si>
  <si>
    <t>Učebna přírodopisu</t>
  </si>
  <si>
    <t xml:space="preserve">Učebna informatiky a robotiky </t>
  </si>
  <si>
    <t>Učebna zeměpisu</t>
  </si>
  <si>
    <t>Koncové prvky v učebně informatiky a robotiky</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</si>
  <si>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</si>
  <si>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497 studentů. Vč. záruky dostupnosti oprav dodaného software po dobu 5-ti let. Cena včetně dopravy, instalace a zaškolení uživatele, školení viz. technická zpráva.
</t>
  </si>
  <si>
    <t>NEOCENĚNÝ SOUPIS PRACÍ A DODÁVEK A SLUŽEB</t>
  </si>
  <si>
    <t xml:space="preserve">SW balíček, který obsahuje autorský nástroj učitele – SW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</si>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</sst>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rgb="FFFF000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21" fillId="0" borderId="0"/>
    <xf numFmtId="0" fontId="26"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6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6" fillId="0" borderId="0" xfId="0" applyFont="1" applyAlignment="1">
      <alignmen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4" fontId="18" fillId="0" borderId="0" xfId="0" applyNumberFormat="1" applyFont="1" applyAlignment="1">
      <alignment horizontal="right" vertical="center"/>
    </xf>
    <xf numFmtId="0" fontId="19" fillId="0" borderId="0" xfId="0" applyFont="1" applyAlignment="1">
      <alignment vertical="center"/>
    </xf>
    <xf numFmtId="4" fontId="19"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4" fontId="2" fillId="5" borderId="0" xfId="0" applyNumberFormat="1" applyFont="1" applyFill="1" applyAlignment="1">
      <alignment horizontal="right" vertical="center"/>
    </xf>
    <xf numFmtId="165" fontId="2"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0" fontId="2" fillId="5" borderId="0" xfId="0" applyFont="1" applyFill="1" applyAlignment="1">
      <alignment vertical="center"/>
    </xf>
    <xf numFmtId="166" fontId="2" fillId="5" borderId="0" xfId="0" applyNumberFormat="1" applyFont="1" applyFill="1" applyAlignment="1">
      <alignment horizontal="center" vertical="center"/>
    </xf>
    <xf numFmtId="0" fontId="22" fillId="0" borderId="0" xfId="0" applyFont="1" applyProtection="1">
      <protection locked="0"/>
    </xf>
    <xf numFmtId="2" fontId="22" fillId="0" borderId="0" xfId="0" applyNumberFormat="1" applyFont="1" applyProtection="1">
      <protection locked="0"/>
    </xf>
    <xf numFmtId="0" fontId="20" fillId="0" borderId="0" xfId="0" applyFont="1" applyProtection="1">
      <protection locked="0"/>
    </xf>
    <xf numFmtId="2" fontId="20"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0" fontId="17"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2" fillId="5"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4" fillId="0" borderId="0" xfId="0" applyFont="1"/>
    <xf numFmtId="4" fontId="24" fillId="0" borderId="0" xfId="0" applyNumberFormat="1" applyFont="1"/>
    <xf numFmtId="0" fontId="3" fillId="0" borderId="0" xfId="0" applyFont="1"/>
    <xf numFmtId="0" fontId="25" fillId="0" borderId="0" xfId="0" applyFont="1"/>
    <xf numFmtId="4" fontId="25" fillId="0" borderId="0" xfId="0" applyNumberFormat="1" applyFont="1"/>
    <xf numFmtId="0" fontId="25" fillId="0" borderId="0" xfId="0" applyFont="1" applyAlignment="1">
      <alignment vertical="center"/>
    </xf>
    <xf numFmtId="4" fontId="25" fillId="0" borderId="0" xfId="0" applyNumberFormat="1" applyFont="1" applyAlignment="1">
      <alignment horizontal="right" vertical="center"/>
    </xf>
    <xf numFmtId="49" fontId="2" fillId="0" borderId="0" xfId="0" applyNumberFormat="1" applyFont="1" applyAlignment="1">
      <alignment horizontal="left" vertical="top" wrapText="1"/>
    </xf>
    <xf numFmtId="0" fontId="2" fillId="0" borderId="0" xfId="0" applyFont="1" applyAlignment="1">
      <alignment horizontal="left" vertical="top" wrapText="1"/>
    </xf>
    <xf numFmtId="166" fontId="27" fillId="0" borderId="0" xfId="0" applyNumberFormat="1" applyFont="1" applyAlignment="1">
      <alignment horizontal="center" vertical="center"/>
    </xf>
    <xf numFmtId="0" fontId="27" fillId="0" borderId="0" xfId="0" applyFont="1" applyAlignment="1">
      <alignment vertical="center"/>
    </xf>
    <xf numFmtId="4" fontId="18" fillId="5" borderId="0" xfId="0" applyNumberFormat="1" applyFont="1" applyFill="1" applyAlignment="1">
      <alignment horizontal="right" vertical="center"/>
    </xf>
    <xf numFmtId="166" fontId="2" fillId="0" borderId="0" xfId="0" applyNumberFormat="1" applyFont="1" applyAlignment="1">
      <alignment horizontal="left" vertical="center" wrapText="1"/>
    </xf>
    <xf numFmtId="166" fontId="2" fillId="5" borderId="0" xfId="0" applyNumberFormat="1" applyFont="1" applyFill="1" applyAlignment="1">
      <alignment horizontal="left" vertical="top" wrapText="1"/>
    </xf>
    <xf numFmtId="166" fontId="2" fillId="0" borderId="0" xfId="0" applyNumberFormat="1" applyFont="1" applyAlignment="1">
      <alignment horizontal="left" vertical="top"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166" fontId="2" fillId="0" borderId="0" xfId="0" applyNumberFormat="1" applyFont="1" applyAlignment="1">
      <alignment horizontal="right" vertical="center"/>
    </xf>
    <xf numFmtId="0" fontId="2" fillId="0" borderId="0" xfId="0" applyFont="1" applyAlignment="1" applyProtection="1">
      <alignment horizontal="left" vertical="center"/>
      <protection locked="0"/>
    </xf>
    <xf numFmtId="0" fontId="2" fillId="5" borderId="0" xfId="0" applyFont="1" applyFill="1" applyAlignment="1">
      <alignment horizontal="left" vertical="center" wrapText="1"/>
    </xf>
    <xf numFmtId="166" fontId="2" fillId="5" borderId="0" xfId="0" applyNumberFormat="1" applyFont="1" applyFill="1" applyAlignment="1">
      <alignment horizontal="right" vertical="center"/>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wrapText="1"/>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0" fontId="17" fillId="0" borderId="0" xfId="0" applyFont="1" applyAlignment="1">
      <alignment horizontal="center" vertical="center"/>
    </xf>
    <xf numFmtId="49" fontId="2" fillId="4"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49" fontId="2" fillId="0" borderId="0" xfId="0" applyNumberFormat="1" applyFont="1" applyAlignment="1">
      <alignment horizontal="left" vertical="center" wrapText="1"/>
    </xf>
    <xf numFmtId="0" fontId="19" fillId="0" borderId="0" xfId="0" applyFont="1" applyAlignment="1">
      <alignment horizontal="left" vertical="center" wrapText="1"/>
    </xf>
    <xf numFmtId="49" fontId="2"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2"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horizontal="right" vertical="center"/>
    </xf>
    <xf numFmtId="0" fontId="2" fillId="0" borderId="0" xfId="0" applyFont="1" applyAlignment="1">
      <alignment horizontal="right" vertical="center"/>
    </xf>
    <xf numFmtId="0" fontId="2" fillId="5" borderId="0" xfId="0" applyFont="1" applyFill="1" applyAlignment="1">
      <alignment horizontal="right" vertical="center"/>
    </xf>
    <xf numFmtId="0" fontId="2" fillId="0" borderId="0" xfId="0" applyFont="1" applyAlignment="1" applyProtection="1">
      <alignment horizontal="center" vertical="center" wrapText="1"/>
      <protection locked="0"/>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0" fontId="5" fillId="0" borderId="0" xfId="0" applyFont="1" applyAlignment="1">
      <alignment horizontal="right" vertical="center"/>
    </xf>
    <xf numFmtId="0" fontId="0" fillId="0" borderId="0" xfId="0"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27" fillId="0" borderId="0" xfId="0" applyFont="1" applyAlignment="1">
      <alignment horizontal="right" vertical="center"/>
    </xf>
    <xf numFmtId="0" fontId="12" fillId="0" borderId="0" xfId="0" applyFont="1" applyAlignment="1">
      <alignment horizontal="right" vertical="center"/>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0" fontId="2" fillId="0" borderId="0" xfId="0" applyFont="1" applyAlignment="1">
      <alignment horizontal="left" vertical="center"/>
    </xf>
    <xf numFmtId="49" fontId="2" fillId="4" borderId="0" xfId="0" applyNumberFormat="1" applyFont="1" applyFill="1" applyAlignment="1">
      <alignment horizontal="left" vertical="center"/>
    </xf>
    <xf numFmtId="0" fontId="2" fillId="6" borderId="47"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2" fillId="0" borderId="17" xfId="0" applyFont="1" applyBorder="1" applyProtection="1">
      <protection locked="0"/>
    </xf>
    <xf numFmtId="0" fontId="2" fillId="6" borderId="0" xfId="0" applyFont="1" applyFill="1" applyAlignment="1">
      <alignment vertical="center"/>
    </xf>
    <xf numFmtId="166" fontId="2" fillId="6" borderId="0" xfId="0" applyNumberFormat="1" applyFont="1" applyFill="1" applyAlignment="1">
      <alignment horizontal="center" vertical="center"/>
    </xf>
    <xf numFmtId="0" fontId="0" fillId="6" borderId="0" xfId="0" applyFill="1" applyAlignment="1">
      <alignment vertical="center"/>
    </xf>
    <xf numFmtId="0" fontId="0" fillId="0" borderId="0" xfId="0" applyAlignment="1">
      <alignment vertical="center"/>
    </xf>
    <xf numFmtId="0" fontId="27" fillId="5" borderId="0" xfId="0" applyFont="1" applyFill="1" applyAlignment="1">
      <alignment vertical="center"/>
    </xf>
    <xf numFmtId="169" fontId="2" fillId="6" borderId="0" xfId="0" applyNumberFormat="1" applyFont="1" applyFill="1" applyAlignment="1">
      <alignment horizontal="right" vertical="center"/>
    </xf>
    <xf numFmtId="0" fontId="2" fillId="0" borderId="0" xfId="0" applyFont="1" applyAlignment="1">
      <alignment horizontal="left" vertical="center" wrapText="1"/>
    </xf>
    <xf numFmtId="0" fontId="2" fillId="6" borderId="0" xfId="0" applyFont="1" applyFill="1" applyProtection="1">
      <protection locked="0"/>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11</xdr:col>
      <xdr:colOff>304800</xdr:colOff>
      <xdr:row>23</xdr:row>
      <xdr:rowOff>131782</xdr:rowOff>
    </xdr:to>
    <xdr:sp macro="" textlink="">
      <xdr:nvSpPr>
        <xdr:cNvPr id="2" name="AutoShape 1" descr="Výsledek obrázku pro kuka ready2educate">
          <a:extLst>
            <a:ext uri="{FF2B5EF4-FFF2-40B4-BE49-F238E27FC236}">
              <a16:creationId xmlns:a16="http://schemas.microsoft.com/office/drawing/2014/main" id="{53A0A28E-3976-4F7A-98F2-698F53BF13B0}"/>
            </a:ext>
          </a:extLst>
        </xdr:cNvPr>
        <xdr:cNvSpPr>
          <a:spLocks noChangeAspect="1" noChangeArrowheads="1"/>
        </xdr:cNvSpPr>
      </xdr:nvSpPr>
      <xdr:spPr bwMode="auto">
        <a:xfrm>
          <a:off x="129254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131782</xdr:rowOff>
    </xdr:to>
    <xdr:sp macro="" textlink="">
      <xdr:nvSpPr>
        <xdr:cNvPr id="3" name="AutoShape 3" descr="VÃ½sledek obrÃ¡zku pro vex edr booster kit">
          <a:extLst>
            <a:ext uri="{FF2B5EF4-FFF2-40B4-BE49-F238E27FC236}">
              <a16:creationId xmlns:a16="http://schemas.microsoft.com/office/drawing/2014/main" id="{1A73930C-65DB-4244-9CA7-4CF797DF1F04}"/>
            </a:ext>
          </a:extLst>
        </xdr:cNvPr>
        <xdr:cNvSpPr>
          <a:spLocks noChangeAspect="1" noChangeArrowheads="1"/>
        </xdr:cNvSpPr>
      </xdr:nvSpPr>
      <xdr:spPr bwMode="auto">
        <a:xfrm>
          <a:off x="129254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694EE377-E72F-4902-8AED-7999D6DE32D8}"/>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4C139A61-90A4-4E8C-B6F1-06B5268CD98B}"/>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45423767-5675-4A41-B11F-A3482563CF8C}"/>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25A2F0AC-D896-4CA5-9DD1-389065EF22D6}"/>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131782</xdr:rowOff>
    </xdr:to>
    <xdr:sp macro="" textlink="">
      <xdr:nvSpPr>
        <xdr:cNvPr id="8" name="AutoShape 1" descr="Výsledek obrázku pro kuka ready2educate">
          <a:extLst>
            <a:ext uri="{FF2B5EF4-FFF2-40B4-BE49-F238E27FC236}">
              <a16:creationId xmlns:a16="http://schemas.microsoft.com/office/drawing/2014/main" id="{C645FD76-20EC-4B8C-A8FF-384E38E59C80}"/>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9" name="AutoShape 3" descr="VÃ½sledek obrÃ¡zku pro vex edr booster kit">
          <a:extLst>
            <a:ext uri="{FF2B5EF4-FFF2-40B4-BE49-F238E27FC236}">
              <a16:creationId xmlns:a16="http://schemas.microsoft.com/office/drawing/2014/main" id="{68410B2A-8644-4563-B88D-1E295F44A578}"/>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0" name="AutoShape 1" descr="Výsledek obrázku pro kuka ready2educate">
          <a:extLst>
            <a:ext uri="{FF2B5EF4-FFF2-40B4-BE49-F238E27FC236}">
              <a16:creationId xmlns:a16="http://schemas.microsoft.com/office/drawing/2014/main" id="{103B48A7-EB32-4A4A-9C38-BCAE9FD02C51}"/>
            </a:ext>
          </a:extLst>
        </xdr:cNvPr>
        <xdr:cNvSpPr>
          <a:spLocks noChangeAspect="1" noChangeArrowheads="1"/>
        </xdr:cNvSpPr>
      </xdr:nvSpPr>
      <xdr:spPr bwMode="auto">
        <a:xfrm>
          <a:off x="13535025" y="8972550"/>
          <a:ext cx="304800" cy="291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1" name="AutoShape 3" descr="VÃ½sledek obrÃ¡zku pro vex edr booster kit">
          <a:extLst>
            <a:ext uri="{FF2B5EF4-FFF2-40B4-BE49-F238E27FC236}">
              <a16:creationId xmlns:a16="http://schemas.microsoft.com/office/drawing/2014/main" id="{2F31E743-7CB0-4A4E-807B-5CF38F46B933}"/>
            </a:ext>
          </a:extLst>
        </xdr:cNvPr>
        <xdr:cNvSpPr>
          <a:spLocks noChangeAspect="1" noChangeArrowheads="1"/>
        </xdr:cNvSpPr>
      </xdr:nvSpPr>
      <xdr:spPr bwMode="auto">
        <a:xfrm>
          <a:off x="13535025" y="8972550"/>
          <a:ext cx="304800" cy="291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12" name="AutoShape 1" descr="Výsledek obrázku pro kuka ready2educate">
          <a:extLst>
            <a:ext uri="{FF2B5EF4-FFF2-40B4-BE49-F238E27FC236}">
              <a16:creationId xmlns:a16="http://schemas.microsoft.com/office/drawing/2014/main" id="{624669A5-24B0-4521-8760-B5BA8428F04D}"/>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13" name="AutoShape 3" descr="VÃ½sledek obrÃ¡zku pro vex edr booster kit">
          <a:extLst>
            <a:ext uri="{FF2B5EF4-FFF2-40B4-BE49-F238E27FC236}">
              <a16:creationId xmlns:a16="http://schemas.microsoft.com/office/drawing/2014/main" id="{AA6AE0F4-A604-48BC-AFC4-D27FC463E56D}"/>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4" name="AutoShape 1" descr="Výsledek obrázku pro kuka ready2educate">
          <a:extLst>
            <a:ext uri="{FF2B5EF4-FFF2-40B4-BE49-F238E27FC236}">
              <a16:creationId xmlns:a16="http://schemas.microsoft.com/office/drawing/2014/main" id="{A0F58AD9-9B2F-4849-BFE3-B32606662980}"/>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5" name="AutoShape 3" descr="VÃ½sledek obrÃ¡zku pro vex edr booster kit">
          <a:extLst>
            <a:ext uri="{FF2B5EF4-FFF2-40B4-BE49-F238E27FC236}">
              <a16:creationId xmlns:a16="http://schemas.microsoft.com/office/drawing/2014/main" id="{B17FD397-8672-4CC3-AA10-D52992EE706A}"/>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16" name="AutoShape 1" descr="Výsledek obrázku pro kuka ready2educate">
          <a:extLst>
            <a:ext uri="{FF2B5EF4-FFF2-40B4-BE49-F238E27FC236}">
              <a16:creationId xmlns:a16="http://schemas.microsoft.com/office/drawing/2014/main" id="{B2CB1014-F34E-4857-9C99-51BBE7DF90E2}"/>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17" name="AutoShape 3" descr="VÃ½sledek obrÃ¡zku pro vex edr booster kit">
          <a:extLst>
            <a:ext uri="{FF2B5EF4-FFF2-40B4-BE49-F238E27FC236}">
              <a16:creationId xmlns:a16="http://schemas.microsoft.com/office/drawing/2014/main" id="{EBE43922-928C-4F45-B95F-006A81B2F940}"/>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18" name="AutoShape 1" descr="Výsledek obrázku pro kuka ready2educate">
          <a:extLst>
            <a:ext uri="{FF2B5EF4-FFF2-40B4-BE49-F238E27FC236}">
              <a16:creationId xmlns:a16="http://schemas.microsoft.com/office/drawing/2014/main" id="{EB8F405A-DD1C-4661-B609-B0CFBD8BD165}"/>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19" name="AutoShape 3" descr="VÃ½sledek obrÃ¡zku pro vex edr booster kit">
          <a:extLst>
            <a:ext uri="{FF2B5EF4-FFF2-40B4-BE49-F238E27FC236}">
              <a16:creationId xmlns:a16="http://schemas.microsoft.com/office/drawing/2014/main" id="{91AD0DE1-5A3B-4C0C-9F3C-50BA89499AF4}"/>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20" name="AutoShape 1" descr="Výsledek obrázku pro kuka ready2educate">
          <a:extLst>
            <a:ext uri="{FF2B5EF4-FFF2-40B4-BE49-F238E27FC236}">
              <a16:creationId xmlns:a16="http://schemas.microsoft.com/office/drawing/2014/main" id="{8F377664-3CEC-4833-8456-5B9AB1611338}"/>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21" name="AutoShape 3" descr="VÃ½sledek obrÃ¡zku pro vex edr booster kit">
          <a:extLst>
            <a:ext uri="{FF2B5EF4-FFF2-40B4-BE49-F238E27FC236}">
              <a16:creationId xmlns:a16="http://schemas.microsoft.com/office/drawing/2014/main" id="{77A967DA-3C46-4D73-B2F4-7BEC3D167CE5}"/>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22" name="AutoShape 1" descr="Výsledek obrázku pro kuka ready2educate">
          <a:extLst>
            <a:ext uri="{FF2B5EF4-FFF2-40B4-BE49-F238E27FC236}">
              <a16:creationId xmlns:a16="http://schemas.microsoft.com/office/drawing/2014/main" id="{4EA7FFF7-9A00-4865-B708-679C9A55AF33}"/>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3" name="AutoShape 3" descr="VÃ½sledek obrÃ¡zku pro vex edr booster kit">
          <a:extLst>
            <a:ext uri="{FF2B5EF4-FFF2-40B4-BE49-F238E27FC236}">
              <a16:creationId xmlns:a16="http://schemas.microsoft.com/office/drawing/2014/main" id="{7E92EE39-CFB9-4411-B3EA-EBA0D7C8CCC7}"/>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4" name="AutoShape 1" descr="Výsledek obrázku pro kuka ready2educate">
          <a:extLst>
            <a:ext uri="{FF2B5EF4-FFF2-40B4-BE49-F238E27FC236}">
              <a16:creationId xmlns:a16="http://schemas.microsoft.com/office/drawing/2014/main" id="{CF44FD15-2695-4EF5-8F77-4516BEA94150}"/>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5" name="AutoShape 3" descr="VÃ½sledek obrÃ¡zku pro vex edr booster kit">
          <a:extLst>
            <a:ext uri="{FF2B5EF4-FFF2-40B4-BE49-F238E27FC236}">
              <a16:creationId xmlns:a16="http://schemas.microsoft.com/office/drawing/2014/main" id="{E63D0FB0-A342-4110-B0D9-DA8562FE8382}"/>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26" name="AutoShape 1" descr="Výsledek obrázku pro kuka ready2educate">
          <a:extLst>
            <a:ext uri="{FF2B5EF4-FFF2-40B4-BE49-F238E27FC236}">
              <a16:creationId xmlns:a16="http://schemas.microsoft.com/office/drawing/2014/main" id="{7D44EA0E-B838-420E-9300-737F36DF1EA5}"/>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27" name="AutoShape 3" descr="VÃ½sledek obrÃ¡zku pro vex edr booster kit">
          <a:extLst>
            <a:ext uri="{FF2B5EF4-FFF2-40B4-BE49-F238E27FC236}">
              <a16:creationId xmlns:a16="http://schemas.microsoft.com/office/drawing/2014/main" id="{EACF04C6-C32C-49F3-8867-26CA57B696AC}"/>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28" name="AutoShape 1" descr="Výsledek obrázku pro kuka ready2educate">
          <a:extLst>
            <a:ext uri="{FF2B5EF4-FFF2-40B4-BE49-F238E27FC236}">
              <a16:creationId xmlns:a16="http://schemas.microsoft.com/office/drawing/2014/main" id="{0F9F6107-5CA5-47F9-B9B9-D1487A3EDB0C}"/>
            </a:ext>
          </a:extLst>
        </xdr:cNvPr>
        <xdr:cNvSpPr>
          <a:spLocks noChangeAspect="1" noChangeArrowheads="1"/>
        </xdr:cNvSpPr>
      </xdr:nvSpPr>
      <xdr:spPr bwMode="auto">
        <a:xfrm>
          <a:off x="13535025" y="897255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29" name="AutoShape 3" descr="VÃ½sledek obrÃ¡zku pro vex edr booster kit">
          <a:extLst>
            <a:ext uri="{FF2B5EF4-FFF2-40B4-BE49-F238E27FC236}">
              <a16:creationId xmlns:a16="http://schemas.microsoft.com/office/drawing/2014/main" id="{30AB7282-2257-4337-A301-748B3B064F61}"/>
            </a:ext>
          </a:extLst>
        </xdr:cNvPr>
        <xdr:cNvSpPr>
          <a:spLocks noChangeAspect="1" noChangeArrowheads="1"/>
        </xdr:cNvSpPr>
      </xdr:nvSpPr>
      <xdr:spPr bwMode="auto">
        <a:xfrm>
          <a:off x="13535025" y="897255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30" name="AutoShape 1" descr="Výsledek obrázku pro kuka ready2educate">
          <a:extLst>
            <a:ext uri="{FF2B5EF4-FFF2-40B4-BE49-F238E27FC236}">
              <a16:creationId xmlns:a16="http://schemas.microsoft.com/office/drawing/2014/main" id="{7294D22F-74E4-4A5A-8B8D-39413064D744}"/>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31" name="AutoShape 3" descr="VÃ½sledek obrÃ¡zku pro vex edr booster kit">
          <a:extLst>
            <a:ext uri="{FF2B5EF4-FFF2-40B4-BE49-F238E27FC236}">
              <a16:creationId xmlns:a16="http://schemas.microsoft.com/office/drawing/2014/main" id="{00F7F38A-EB43-4544-9C90-667B2214A2F6}"/>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2" name="AutoShape 1" descr="Výsledek obrázku pro kuka ready2educate">
          <a:extLst>
            <a:ext uri="{FF2B5EF4-FFF2-40B4-BE49-F238E27FC236}">
              <a16:creationId xmlns:a16="http://schemas.microsoft.com/office/drawing/2014/main" id="{3A66E7B9-E60E-40EC-B7E2-D463DE3D1361}"/>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3" name="AutoShape 3" descr="VÃ½sledek obrÃ¡zku pro vex edr booster kit">
          <a:extLst>
            <a:ext uri="{FF2B5EF4-FFF2-40B4-BE49-F238E27FC236}">
              <a16:creationId xmlns:a16="http://schemas.microsoft.com/office/drawing/2014/main" id="{23F3B195-D90D-4538-804E-F554E37945FF}"/>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4" name="AutoShape 1" descr="Výsledek obrázku pro kuka ready2educate">
          <a:extLst>
            <a:ext uri="{FF2B5EF4-FFF2-40B4-BE49-F238E27FC236}">
              <a16:creationId xmlns:a16="http://schemas.microsoft.com/office/drawing/2014/main" id="{0F07D505-ADEE-462E-9216-AE8B8637B5E9}"/>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5" name="AutoShape 3" descr="VÃ½sledek obrÃ¡zku pro vex edr booster kit">
          <a:extLst>
            <a:ext uri="{FF2B5EF4-FFF2-40B4-BE49-F238E27FC236}">
              <a16:creationId xmlns:a16="http://schemas.microsoft.com/office/drawing/2014/main" id="{DE252ED4-71D5-43F3-BE46-C64C64BF54DE}"/>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36" name="AutoShape 1" descr="Výsledek obrázku pro kuka ready2educate">
          <a:extLst>
            <a:ext uri="{FF2B5EF4-FFF2-40B4-BE49-F238E27FC236}">
              <a16:creationId xmlns:a16="http://schemas.microsoft.com/office/drawing/2014/main" id="{8F2BE258-63BE-4B28-82BE-FAA23CB0A0ED}"/>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37" name="AutoShape 3" descr="VÃ½sledek obrÃ¡zku pro vex edr booster kit">
          <a:extLst>
            <a:ext uri="{FF2B5EF4-FFF2-40B4-BE49-F238E27FC236}">
              <a16:creationId xmlns:a16="http://schemas.microsoft.com/office/drawing/2014/main" id="{7909B136-C58D-4C65-BB40-A19CF49DE226}"/>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38" name="AutoShape 1" descr="Výsledek obrázku pro kuka ready2educate">
          <a:extLst>
            <a:ext uri="{FF2B5EF4-FFF2-40B4-BE49-F238E27FC236}">
              <a16:creationId xmlns:a16="http://schemas.microsoft.com/office/drawing/2014/main" id="{F0A5673D-334C-4CB7-8AAC-BA47C94E0989}"/>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39" name="AutoShape 3" descr="VÃ½sledek obrÃ¡zku pro vex edr booster kit">
          <a:extLst>
            <a:ext uri="{FF2B5EF4-FFF2-40B4-BE49-F238E27FC236}">
              <a16:creationId xmlns:a16="http://schemas.microsoft.com/office/drawing/2014/main" id="{3241C8E8-C565-4F4C-A7B1-B683952D877F}"/>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0" name="AutoShape 1" descr="Výsledek obrázku pro kuka ready2educate">
          <a:extLst>
            <a:ext uri="{FF2B5EF4-FFF2-40B4-BE49-F238E27FC236}">
              <a16:creationId xmlns:a16="http://schemas.microsoft.com/office/drawing/2014/main" id="{96C9E136-2DC8-4321-B8BE-BE1BD2793B82}"/>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41" name="AutoShape 3" descr="VÃ½sledek obrÃ¡zku pro vex edr booster kit">
          <a:extLst>
            <a:ext uri="{FF2B5EF4-FFF2-40B4-BE49-F238E27FC236}">
              <a16:creationId xmlns:a16="http://schemas.microsoft.com/office/drawing/2014/main" id="{C7E915FB-4A0A-4942-B865-9CBA64193355}"/>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2" name="AutoShape 1" descr="Výsledek obrázku pro kuka ready2educate">
          <a:extLst>
            <a:ext uri="{FF2B5EF4-FFF2-40B4-BE49-F238E27FC236}">
              <a16:creationId xmlns:a16="http://schemas.microsoft.com/office/drawing/2014/main" id="{64EF36AA-1385-44CB-891C-2B327F5661C3}"/>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3" name="AutoShape 3" descr="VÃ½sledek obrÃ¡zku pro vex edr booster kit">
          <a:extLst>
            <a:ext uri="{FF2B5EF4-FFF2-40B4-BE49-F238E27FC236}">
              <a16:creationId xmlns:a16="http://schemas.microsoft.com/office/drawing/2014/main" id="{C0EA9F34-FEAD-446C-B105-3F7727D66B9E}"/>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44" name="AutoShape 1" descr="Výsledek obrázku pro kuka ready2educate">
          <a:extLst>
            <a:ext uri="{FF2B5EF4-FFF2-40B4-BE49-F238E27FC236}">
              <a16:creationId xmlns:a16="http://schemas.microsoft.com/office/drawing/2014/main" id="{82548DE6-3A5E-4ED5-87D5-EC84962B1D38}"/>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45" name="AutoShape 3" descr="VÃ½sledek obrÃ¡zku pro vex edr booster kit">
          <a:extLst>
            <a:ext uri="{FF2B5EF4-FFF2-40B4-BE49-F238E27FC236}">
              <a16:creationId xmlns:a16="http://schemas.microsoft.com/office/drawing/2014/main" id="{BA7FAFB1-5697-4BCE-95D7-488A81C81838}"/>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19</xdr:row>
      <xdr:rowOff>0</xdr:rowOff>
    </xdr:from>
    <xdr:to>
      <xdr:col>12</xdr:col>
      <xdr:colOff>304800</xdr:colOff>
      <xdr:row>20</xdr:row>
      <xdr:rowOff>135592</xdr:rowOff>
    </xdr:to>
    <xdr:sp macro="" textlink="">
      <xdr:nvSpPr>
        <xdr:cNvPr id="2" name="AutoShape 3" descr="VÃ½sledek obrÃ¡zku pro vex edr booster kit">
          <a:extLst>
            <a:ext uri="{FF2B5EF4-FFF2-40B4-BE49-F238E27FC236}">
              <a16:creationId xmlns:a16="http://schemas.microsoft.com/office/drawing/2014/main" id="{96CEB7AA-09DF-45A8-8F45-A875205FD93E}"/>
            </a:ext>
          </a:extLst>
        </xdr:cNvPr>
        <xdr:cNvSpPr>
          <a:spLocks noChangeAspect="1" noChangeArrowheads="1"/>
        </xdr:cNvSpPr>
      </xdr:nvSpPr>
      <xdr:spPr bwMode="auto">
        <a:xfrm>
          <a:off x="13914120" y="625602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19</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3DCB1392-4AD8-4576-89EF-E47C3952E9C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D9EED65-32F9-4B02-9EF3-C3653C70A91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D7F9A6D1-67EC-4074-8E5D-92757355AD0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74C17953-2124-43D7-9826-256404E7372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17530D0E-E434-4311-B520-132A7504817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DB3F1197-AEA7-4785-BA52-F2AD9BEFCD3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60FFE74-A98E-4B29-B7F4-9C4038ECF48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DB5F71A4-9B58-459A-9A15-F9A64E49392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21871B73-A409-496D-B63B-63A8D1D79B1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790F36A-4E53-46C9-9C85-31B83432802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8325B85E-43DE-4042-A928-47734BDE50D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36DC354D-4CD0-4241-8F8D-926B02CBB8E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85F05F8A-5F88-4081-903F-B566460428F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1E29A16-1107-4776-9330-C2F6BFA3792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37D2457-25B5-497E-BA74-B06E097324E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A9DF3116-9A01-4945-9E5A-4B1FE501DD9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DDE8E6B9-922F-4725-A131-CB6D5F532E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0F476BA6-E806-4B1E-879C-AEFD3D50A0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5352E2D6-0754-44D5-BC0D-9D68CBAB8C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77A8D5BD-2055-40F7-AEF0-14E31D23333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0C4D4575-4296-4CC0-A705-911CCC89984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7C26DDBA-BB65-49C7-9344-6C01DB78F2A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18041F59-52FD-4F47-BC1E-DA9AA6CC106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BCA8724-50B9-428F-889C-13C5DE263E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6CD3DEFC-FFC2-4FCC-8D33-EF01539FC1F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F034EAB0-B4C9-4EBB-B3B1-599DF3B334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43BBBAC3-A6A5-43E7-B8C0-7FFFD6DD7A1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7E7BD52-EC76-4C07-9273-B02A86FE0CD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A241889C-45E0-4D96-9573-F3C7709F66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422F7FAE-6836-481F-B03A-52E1A512FA5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1FBE84F1-2DEA-48CD-AF5A-D9A0242C29F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D1591251-C359-4631-BE89-B946EFE549A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3E47907A-B093-460F-B1CF-9DDC90A3EC4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3F0FCF6A-3454-4417-901A-9562C0EE665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EEA83218-1292-4962-9FEB-40B77E22FC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CA28D2E-A762-488C-9374-CE507C9D22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967E3E8-2738-4767-9FCB-C10359778A3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961A81FA-09C1-417E-8C11-6BADFACFA3F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8D0F406-6282-422A-AD5A-D1040FCFAB1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745B8630-BD28-4E57-A211-C7DA6EF4D6D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32EB7B5-8E7C-4DAF-9A4C-0ADA428A3A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2226C934-A627-4719-9941-C1A4CD983A2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5C509F30-479B-4407-8FE2-F3F8D37F3F5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A2ED3B7C-5CF6-47A7-AD1A-2484E2EECCA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AB1D674D-2B92-421B-9703-D941206FB6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B6C9C2A6-E0F2-44AB-BB8B-881D5C58EB0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2F1D1720-5812-42BF-834C-10994177B5E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E1B2ADC6-B82F-4E3C-A9EA-2184581FA60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5B7664C4-A050-41E3-A1FD-27695053A8A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111EC4DD-0D45-4DA1-AAE9-D5B98B94D0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2820ADF7-A4B0-4D79-9E9B-E2EB4CEBA6C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6878279-8287-4D05-AB4F-1D97CEA167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B24DC647-1C71-47B1-BC3E-8E9EC6CBF3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CB16B5F-7498-4AD4-90D6-F0580E4ABC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13AC8E33-2821-4588-AC79-6268C30D4A8D}"/>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689F78C8-1772-4A76-AC18-2C34B0762F70}"/>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80149E0-2109-462E-8737-D005EF8EA7C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42B9B218-12D6-48A6-9D36-9B11177DB5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3BDBA418-63D8-41E5-8756-7DB320209B7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85CC19F5-DF0A-4FA0-B4D1-15570247B59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67CE6E8A-01CF-45F9-85AD-3605F1FEEF6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90C3D3FC-5A1F-42F0-9436-DAC637EE65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8CEF0634-BC51-41B5-87AD-9FD4FAF3ED7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1118BAA-B4E7-4AC8-B110-9950CD97FE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48CB1E62-BD19-476F-B5BB-811CE52C7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0C3302A2-6F1B-43D4-BC71-EB521B43BE4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CB0F23BE-FEE8-41EA-9EB9-DA7E15B99FC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8EFC5514-F9FF-474B-B152-43A4F813E2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138713AE-E8F4-4056-B2DE-82E89F26D323}"/>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BE243702-3BDD-48C2-A469-2FF72DCBAE3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C3922837-FC43-4CF8-B9D0-B1C3DA11842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5A2BDB13-8ACF-4FA1-AE66-D6C87199182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AC830506-1A36-4043-9CA7-E504CE9B4F7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DDF7166D-286E-41CD-B20E-B44BBF155B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793A88FC-49F4-47CD-B34E-86F377BDAA3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4512819A-1659-40FE-A894-F19BDBA7C58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C46F3CC3-1330-477D-877B-19BC3BE687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CBE2B78E-C271-4D26-85B1-E76B61106F1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1953BE7B-D8B6-4ACF-8370-564B74B78EB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7146CA6B-D907-4A3C-B596-3B15D832BB9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3A70A4A6-AB69-4717-B3EE-BAC85BF565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98FBF347-4BFA-428D-8FCB-BFB55191FCC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19D43FDE-502A-4701-89F2-D085CAADE44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BC2BD9D7-8CF5-46A0-AF48-A1D404A971E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B9B5CEBA-1E90-47D5-A1DF-AA007B1CDAE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3FE9A86E-F372-4E8A-A1B7-16F09D4869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8E32BC49-2D86-4624-AB2D-00E53732D86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9DA79ABE-2D07-4BC5-9648-A5A8C5D0DA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FFA6AD98-105E-4622-A854-B1198914D8A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8672967E-9655-40B9-8650-9B16D5F94F6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CDB86CE-326D-488E-AC12-92847FA0A8D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ADA81BE7-4A11-4CB8-A8AB-ADB9B4E7EAC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19A728FC-6D6C-424C-8A23-C9971A5F88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675AC661-9D82-46DF-9E6D-61717CFA230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F0347244-E7F8-414F-8F56-2C55C5C606F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49D58964-5280-446F-BADA-AC140F5E812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87C89EBC-2616-4F6C-960C-E41A8658A46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552B04CA-67BC-4850-9A4F-B8E68B4B41B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344AF4B2-53FE-47A2-89EA-91CA06442DA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AD6B18B-356B-433E-93AB-1856CCAE69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ED61425A-3EDC-4501-9D9B-F6F6DA1A7C1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6D4A282A-F606-4CC1-A69A-83BE0840422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BBA76F06-6970-489A-B833-DE49AA3E638C}"/>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FB035AEF-33B4-43E7-93E3-DCDE52E2C2C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F33C1815-3B2B-4E57-A3CE-CA4FA568A8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EE8FA05-4281-4804-A8A9-CB3E0DA29F8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F7AA483C-0FE0-41FB-B812-C0CDF1C9344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6D4F4DCC-1F6E-4FB2-ABBC-335DF8B41E1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556B35F5-4D2A-4593-AA1C-6DA0E80BA5D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FAFF5EC9-BF5B-4B00-856E-BB7D19ED4D6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068D001-1F3A-4BF4-825E-ED2E896D40D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A5380B97-1325-4F7D-8B86-047FC3F6750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1A528AA5-1EE7-4500-B701-6C98C5E79D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90085E26-6519-4503-A29C-B83F27AA5E2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B6ADF1FE-AEE7-4AE6-AAB6-F22F61AE2D3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D1EF453-ED78-4D69-B81E-A7D0137C06E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707ABFDC-AAF4-4341-8240-C83A0A1A319B}"/>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FEB2A6C3-1AFD-415D-88F9-3C9301A7DCF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BA1E35D7-8C86-4243-B2CF-A7FAFDFCBCC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CBFE2187-8810-4DA8-A7C5-9BC6421D0C4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A1F094C7-7A69-4EA5-8F9A-B60C31CDC8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A9A6B32E-92C1-4F6C-BC84-77D1207032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2CB14453-F638-494C-A322-F37490423BE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0B53B79B-FCF6-4256-ADA3-DDAA3AF78E6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D8AEAD5-7732-4DA0-AC59-ADB8A412B4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964B6DF-78E8-47CF-B404-A9D3A8B0A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0727B829-4B3E-4D34-8215-FB9F32497A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A0702A96-A40B-4D38-AE50-F00A69156F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12776DAC-F23A-4370-95A2-9405FFAEBE4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B89BC56C-9C1D-4E64-892C-F6FE4468D4E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1526C204-2783-46C5-A9F2-79CF5905AA7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8439419F-8A5F-4DA2-8D39-24E2A2589A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C71BC8FD-65C6-4A78-B054-F3BB7916DE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A1B0A3CA-0E21-4967-AB01-DEB82EF747B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DC45180C-668F-466E-B84B-933A967D25C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9BD89ADD-5A84-4068-93BD-EAAD176D106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976E48FF-D30E-4D29-B13C-D7C958B32D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274DB30B-5EF2-43EF-AB20-CC7C283B17E5}"/>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BCFEC21F-EF19-46AD-A036-E5939A8A0BDF}"/>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4AD9CB3C-4267-47D4-803C-1472304F21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C69457CF-CA5D-4933-9808-4834CC59AA4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12158BB6-F707-478E-8651-F67CA74F009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0A43D1B-4525-41BD-BE95-FDA34339330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D9409453-4C53-478E-8BE3-887AFF51C98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A9CEC633-DAD8-40F9-A92B-460645BAB08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19</xdr:row>
      <xdr:rowOff>0</xdr:rowOff>
    </xdr:from>
    <xdr:to>
      <xdr:col>12</xdr:col>
      <xdr:colOff>304800</xdr:colOff>
      <xdr:row>20</xdr:row>
      <xdr:rowOff>133687</xdr:rowOff>
    </xdr:to>
    <xdr:sp macro="" textlink="">
      <xdr:nvSpPr>
        <xdr:cNvPr id="148" name="AutoShape 3" descr="VÃ½sledek obrÃ¡zku pro vex edr booster kit">
          <a:extLst>
            <a:ext uri="{FF2B5EF4-FFF2-40B4-BE49-F238E27FC236}">
              <a16:creationId xmlns:a16="http://schemas.microsoft.com/office/drawing/2014/main" id="{1BEF6482-A886-473A-AE79-611FC4E8EB95}"/>
            </a:ext>
          </a:extLst>
        </xdr:cNvPr>
        <xdr:cNvSpPr>
          <a:spLocks noChangeAspect="1" noChangeArrowheads="1"/>
        </xdr:cNvSpPr>
      </xdr:nvSpPr>
      <xdr:spPr bwMode="auto">
        <a:xfrm>
          <a:off x="15363825" y="6381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19</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BEA6371D-7C85-41BD-A9AE-579AB790D73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A3F4CBC2-ADB3-4933-8D2B-45994B63C81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04CA0261-646E-4EA4-99E7-0634115176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A3F53B9F-9FC4-4D8B-B053-983DB941C28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31503B44-18C6-49BF-AA38-254C9D52E4A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17846941-8013-4FA2-BCD5-6772EF30B03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6BE05580-86D6-4237-A60B-91A72281E03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D199A9CD-FEEE-4E14-82E3-77199D47559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1D62C89B-AD61-4E55-B8A1-B58FC5E1C53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ED31DCA7-D0A9-42FB-A272-CB7B90BA3C1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BF82DA07-E143-4C0D-8FD0-20EDADAC02A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EF546CF6-1B5F-4002-9995-B431BB6AFCC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B03863CC-EE8E-4B3B-9A43-D66D78C1B30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0FFA41CC-C327-4A5E-BA67-C7B82FCE8C2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3B9F352-0A85-4896-8B06-0B4AC740D9F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9CC46F61-F6D7-403A-BCD8-86AECACDF91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6D86ADDB-3370-4B57-8CD7-2305ADE08CD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5733FED6-3696-4C06-B4E6-08183CC4EC8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19634012-96AA-45A8-B7C7-F009C1E4D09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BD4C5F02-552D-42A7-AB39-8F1F7082917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9" name="AutoShape 3" descr="VÃ½sledek obrÃ¡zku pro vex edr booster kit">
          <a:extLst>
            <a:ext uri="{FF2B5EF4-FFF2-40B4-BE49-F238E27FC236}">
              <a16:creationId xmlns:a16="http://schemas.microsoft.com/office/drawing/2014/main" id="{5308958E-DCA0-4243-8D9B-4359DCBB22E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8FEB0AA6-82FC-4E94-B4D3-D9D8B7722DA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F59A56E1-383E-4E96-B4D5-BB42BBB651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2" name="AutoShape 3" descr="VÃ½sledek obrÃ¡zku pro vex edr booster kit">
          <a:extLst>
            <a:ext uri="{FF2B5EF4-FFF2-40B4-BE49-F238E27FC236}">
              <a16:creationId xmlns:a16="http://schemas.microsoft.com/office/drawing/2014/main" id="{7A7530F1-A8AB-4FE6-B95C-A50ED351F38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BB17C920-ACFE-4089-A253-508AC63843D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EF0696AB-B571-4CB0-A752-09B325CEA8A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5" name="AutoShape 3" descr="VÃ½sledek obrÃ¡zku pro vex edr booster kit">
          <a:extLst>
            <a:ext uri="{FF2B5EF4-FFF2-40B4-BE49-F238E27FC236}">
              <a16:creationId xmlns:a16="http://schemas.microsoft.com/office/drawing/2014/main" id="{A0DBB76F-A044-4D99-BDB9-70F25E4FE96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6" name="AutoShape 3" descr="VÃ½sledek obrÃ¡zku pro vex edr booster kit">
          <a:extLst>
            <a:ext uri="{FF2B5EF4-FFF2-40B4-BE49-F238E27FC236}">
              <a16:creationId xmlns:a16="http://schemas.microsoft.com/office/drawing/2014/main" id="{F3B03A74-8CC2-47E8-BAC9-05ACE74AFF7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B6FBACD1-9303-49CA-BDEF-B92E994AC95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5B7B6241-C41C-4745-842C-825C7E3BA7B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9" name="AutoShape 3" descr="VÃ½sledek obrÃ¡zku pro vex edr booster kit">
          <a:extLst>
            <a:ext uri="{FF2B5EF4-FFF2-40B4-BE49-F238E27FC236}">
              <a16:creationId xmlns:a16="http://schemas.microsoft.com/office/drawing/2014/main" id="{E1B586FF-270E-4635-ABCD-6BCAE962D70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0" name="AutoShape 3" descr="VÃ½sledek obrÃ¡zku pro vex edr booster kit">
          <a:extLst>
            <a:ext uri="{FF2B5EF4-FFF2-40B4-BE49-F238E27FC236}">
              <a16:creationId xmlns:a16="http://schemas.microsoft.com/office/drawing/2014/main" id="{BA4D4580-E8E4-439B-A39C-D6E01E600DF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1F7BB6CB-A29E-4932-B2FD-D78BF5A7E0F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8C239261-C0E9-40AA-8163-08C335369E5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3" name="AutoShape 3" descr="VÃ½sledek obrÃ¡zku pro vex edr booster kit">
          <a:extLst>
            <a:ext uri="{FF2B5EF4-FFF2-40B4-BE49-F238E27FC236}">
              <a16:creationId xmlns:a16="http://schemas.microsoft.com/office/drawing/2014/main" id="{0563FF86-910D-417A-86DE-DA0BAD84E29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4" name="AutoShape 3" descr="VÃ½sledek obrÃ¡zku pro vex edr booster kit">
          <a:extLst>
            <a:ext uri="{FF2B5EF4-FFF2-40B4-BE49-F238E27FC236}">
              <a16:creationId xmlns:a16="http://schemas.microsoft.com/office/drawing/2014/main" id="{80068A20-433F-49C2-B08A-92FD9B0B499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98205ECD-9DAF-4DDB-AA43-1F7748638C3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20167929-DC0E-4D40-89E0-BCAC27E6E3D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7" name="AutoShape 3" descr="VÃ½sledek obrÃ¡zku pro vex edr booster kit">
          <a:extLst>
            <a:ext uri="{FF2B5EF4-FFF2-40B4-BE49-F238E27FC236}">
              <a16:creationId xmlns:a16="http://schemas.microsoft.com/office/drawing/2014/main" id="{374EF4DD-EECC-4174-A4B5-BA70E9F20DC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8" name="AutoShape 3" descr="VÃ½sledek obrÃ¡zku pro vex edr booster kit">
          <a:extLst>
            <a:ext uri="{FF2B5EF4-FFF2-40B4-BE49-F238E27FC236}">
              <a16:creationId xmlns:a16="http://schemas.microsoft.com/office/drawing/2014/main" id="{89A2FCCE-53B3-4E26-81A5-CDA032A5128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A063FA5E-988F-495A-9302-30E252C3852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6FD4B6F0-9521-4A00-AB96-BF4A755B550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1" name="AutoShape 3" descr="VÃ½sledek obrÃ¡zku pro vex edr booster kit">
          <a:extLst>
            <a:ext uri="{FF2B5EF4-FFF2-40B4-BE49-F238E27FC236}">
              <a16:creationId xmlns:a16="http://schemas.microsoft.com/office/drawing/2014/main" id="{0235196B-E4ED-4200-B764-D49ABCDFF12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2" name="AutoShape 3" descr="VÃ½sledek obrÃ¡zku pro vex edr booster kit">
          <a:extLst>
            <a:ext uri="{FF2B5EF4-FFF2-40B4-BE49-F238E27FC236}">
              <a16:creationId xmlns:a16="http://schemas.microsoft.com/office/drawing/2014/main" id="{A51DF1FF-2BD9-4DC1-A7C8-4F9C1D8F63F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29B6DF11-BC0E-4577-AD4F-5CF08537A0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5A17356F-CC14-470A-883A-9FF1F9A9095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5" name="AutoShape 3" descr="VÃ½sledek obrÃ¡zku pro vex edr booster kit">
          <a:extLst>
            <a:ext uri="{FF2B5EF4-FFF2-40B4-BE49-F238E27FC236}">
              <a16:creationId xmlns:a16="http://schemas.microsoft.com/office/drawing/2014/main" id="{B1F4F2F2-7892-4616-9920-24069A22B39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6" name="AutoShape 3" descr="VÃ½sledek obrÃ¡zku pro vex edr booster kit">
          <a:extLst>
            <a:ext uri="{FF2B5EF4-FFF2-40B4-BE49-F238E27FC236}">
              <a16:creationId xmlns:a16="http://schemas.microsoft.com/office/drawing/2014/main" id="{3A2CB756-0E13-495C-A36F-AE51D66144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0CDC5BC2-9D75-4218-AD1E-5B05086BC80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6CB2333D-14DA-4BAE-ADE5-F8E810E573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9" name="AutoShape 3" descr="VÃ½sledek obrÃ¡zku pro vex edr booster kit">
          <a:extLst>
            <a:ext uri="{FF2B5EF4-FFF2-40B4-BE49-F238E27FC236}">
              <a16:creationId xmlns:a16="http://schemas.microsoft.com/office/drawing/2014/main" id="{B1AA9C0B-34DC-4A3C-8EEA-378F6489235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0" name="AutoShape 3" descr="VÃ½sledek obrÃ¡zku pro vex edr booster kit">
          <a:extLst>
            <a:ext uri="{FF2B5EF4-FFF2-40B4-BE49-F238E27FC236}">
              <a16:creationId xmlns:a16="http://schemas.microsoft.com/office/drawing/2014/main" id="{A788BDB7-29FC-4BEA-B132-5F10E72BF6C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E9E4D3A8-2173-48CC-B244-402CA4139CC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B6AF7528-7530-4A0C-8A97-BAED0E6017D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3" name="AutoShape 3" descr="VÃ½sledek obrÃ¡zku pro vex edr booster kit">
          <a:extLst>
            <a:ext uri="{FF2B5EF4-FFF2-40B4-BE49-F238E27FC236}">
              <a16:creationId xmlns:a16="http://schemas.microsoft.com/office/drawing/2014/main" id="{BD58E687-E4B0-4E6F-84C9-9648971ECE8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204349B9-913C-488B-84D6-1E6B142FF79F}"/>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88C950D9-C19D-4A85-9E21-9BBA7FB5FE8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F7125200-9E3C-404D-8A2B-ADC98B0B6D7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7" name="AutoShape 3" descr="VÃ½sledek obrÃ¡zku pro vex edr booster kit">
          <a:extLst>
            <a:ext uri="{FF2B5EF4-FFF2-40B4-BE49-F238E27FC236}">
              <a16:creationId xmlns:a16="http://schemas.microsoft.com/office/drawing/2014/main" id="{3EDF934B-6D24-458F-8FE0-1673933F7FA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8" name="AutoShape 3" descr="VÃ½sledek obrÃ¡zku pro vex edr booster kit">
          <a:extLst>
            <a:ext uri="{FF2B5EF4-FFF2-40B4-BE49-F238E27FC236}">
              <a16:creationId xmlns:a16="http://schemas.microsoft.com/office/drawing/2014/main" id="{CDE1D08A-29F1-42C2-BA2B-A061EBE4295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D75116BF-03A9-416C-A096-CE84804B746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0" name="AutoShape 3" descr="VÃ½sledek obrÃ¡zku pro vex edr booster kit">
          <a:extLst>
            <a:ext uri="{FF2B5EF4-FFF2-40B4-BE49-F238E27FC236}">
              <a16:creationId xmlns:a16="http://schemas.microsoft.com/office/drawing/2014/main" id="{EE49BC55-01F1-497A-8590-52FF6973D25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1" name="AutoShape 3" descr="VÃ½sledek obrÃ¡zku pro vex edr booster kit">
          <a:extLst>
            <a:ext uri="{FF2B5EF4-FFF2-40B4-BE49-F238E27FC236}">
              <a16:creationId xmlns:a16="http://schemas.microsoft.com/office/drawing/2014/main" id="{5EF44BB6-02B5-4ECB-AFE7-9ACC62A1311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2" name="AutoShape 3" descr="VÃ½sledek obrÃ¡zku pro vex edr booster kit">
          <a:extLst>
            <a:ext uri="{FF2B5EF4-FFF2-40B4-BE49-F238E27FC236}">
              <a16:creationId xmlns:a16="http://schemas.microsoft.com/office/drawing/2014/main" id="{67A85DD6-F4AB-4576-824B-DBDE5E11B32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BEEB8717-6524-49CD-83CE-5E990CA4977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64B303CF-C9A0-422A-BA71-667928D70C5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5" name="AutoShape 3" descr="VÃ½sledek obrÃ¡zku pro vex edr booster kit">
          <a:extLst>
            <a:ext uri="{FF2B5EF4-FFF2-40B4-BE49-F238E27FC236}">
              <a16:creationId xmlns:a16="http://schemas.microsoft.com/office/drawing/2014/main" id="{335B3E77-7143-40A9-8803-B14E0B6AD70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E59CD838-AF0B-4D8D-A2F7-D522A158D41A}"/>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7" name="AutoShape 3" descr="VÃ½sledek obrÃ¡zku pro vex edr booster kit">
          <a:extLst>
            <a:ext uri="{FF2B5EF4-FFF2-40B4-BE49-F238E27FC236}">
              <a16:creationId xmlns:a16="http://schemas.microsoft.com/office/drawing/2014/main" id="{E757F926-60CD-49F0-9583-538C9B7B608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E23F1000-6399-4CBB-93C5-1624D574BEF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9" name="AutoShape 3" descr="VÃ½sledek obrÃ¡zku pro vex edr booster kit">
          <a:extLst>
            <a:ext uri="{FF2B5EF4-FFF2-40B4-BE49-F238E27FC236}">
              <a16:creationId xmlns:a16="http://schemas.microsoft.com/office/drawing/2014/main" id="{855DCE55-4B70-4FB8-A907-E51E29F4346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955D0697-8EA8-45AF-8474-DA7C1BDF840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27A2521F-8B88-433B-8C9E-78BD50CD54F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8DBE0590-AF22-488C-94AC-3ABD4D353C0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23" name="AutoShape 3" descr="VÃ½sledek obrÃ¡zku pro vex edr booster kit">
          <a:extLst>
            <a:ext uri="{FF2B5EF4-FFF2-40B4-BE49-F238E27FC236}">
              <a16:creationId xmlns:a16="http://schemas.microsoft.com/office/drawing/2014/main" id="{4871F8EF-00CB-449D-BF01-93B6B2BCDBF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24" name="AutoShape 3" descr="VÃ½sledek obrÃ¡zku pro vex edr booster kit">
          <a:extLst>
            <a:ext uri="{FF2B5EF4-FFF2-40B4-BE49-F238E27FC236}">
              <a16:creationId xmlns:a16="http://schemas.microsoft.com/office/drawing/2014/main" id="{0975A37E-3E97-4736-BD2F-1D49FB2BEA7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385E91C8-017E-4724-99B0-472D026FCB0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7715F8E3-AC4B-4015-8029-2680504B408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A4B2F97C-11B2-46CD-B903-07727B5245B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DE62431F-8CFE-4C29-B0A9-939F75A5BED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04A40B6C-ED4E-43D5-B9C6-FCDE52D0212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0" name="AutoShape 3" descr="VÃ½sledek obrÃ¡zku pro vex edr booster kit">
          <a:extLst>
            <a:ext uri="{FF2B5EF4-FFF2-40B4-BE49-F238E27FC236}">
              <a16:creationId xmlns:a16="http://schemas.microsoft.com/office/drawing/2014/main" id="{AC01E070-4D4B-4BCA-AD24-BF0D7F731FB7}"/>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1" name="AutoShape 3" descr="VÃ½sledek obrÃ¡zku pro vex edr booster kit">
          <a:extLst>
            <a:ext uri="{FF2B5EF4-FFF2-40B4-BE49-F238E27FC236}">
              <a16:creationId xmlns:a16="http://schemas.microsoft.com/office/drawing/2014/main" id="{E3FC4BAF-F0AA-4FE7-841F-BB93329D3D9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6B33DDC6-A851-4A21-BEB3-6E6EB5FCD2D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BD5400D0-23D4-4B55-BDA6-4241CCBF8D2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0B866E4F-F1C7-4F08-A4CC-C0993D00DD7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7C8B766B-C3DD-45D8-8F0A-90A24DEBD81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823A4B98-E372-4A48-AB1C-744C843FFFE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7" name="AutoShape 3" descr="VÃ½sledek obrÃ¡zku pro vex edr booster kit">
          <a:extLst>
            <a:ext uri="{FF2B5EF4-FFF2-40B4-BE49-F238E27FC236}">
              <a16:creationId xmlns:a16="http://schemas.microsoft.com/office/drawing/2014/main" id="{252789F5-DF54-467C-BA9B-2216E929D72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8" name="AutoShape 3" descr="VÃ½sledek obrÃ¡zku pro vex edr booster kit">
          <a:extLst>
            <a:ext uri="{FF2B5EF4-FFF2-40B4-BE49-F238E27FC236}">
              <a16:creationId xmlns:a16="http://schemas.microsoft.com/office/drawing/2014/main" id="{CB70CBE9-FCA0-45EB-B073-623A5A5C9560}"/>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9" name="AutoShape 3" descr="VÃ½sledek obrÃ¡zku pro vex edr booster kit">
          <a:extLst>
            <a:ext uri="{FF2B5EF4-FFF2-40B4-BE49-F238E27FC236}">
              <a16:creationId xmlns:a16="http://schemas.microsoft.com/office/drawing/2014/main" id="{8D8CBE91-86BC-4D9E-AA46-47B4A39175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0" name="AutoShape 3" descr="VÃ½sledek obrÃ¡zku pro vex edr booster kit">
          <a:extLst>
            <a:ext uri="{FF2B5EF4-FFF2-40B4-BE49-F238E27FC236}">
              <a16:creationId xmlns:a16="http://schemas.microsoft.com/office/drawing/2014/main" id="{7114B799-99EE-437C-A07D-B211B744A21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1" name="AutoShape 3" descr="VÃ½sledek obrÃ¡zku pro vex edr booster kit">
          <a:extLst>
            <a:ext uri="{FF2B5EF4-FFF2-40B4-BE49-F238E27FC236}">
              <a16:creationId xmlns:a16="http://schemas.microsoft.com/office/drawing/2014/main" id="{C7ED63C9-337F-4942-BD46-C072827C239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2" name="AutoShape 3" descr="VÃ½sledek obrÃ¡zku pro vex edr booster kit">
          <a:extLst>
            <a:ext uri="{FF2B5EF4-FFF2-40B4-BE49-F238E27FC236}">
              <a16:creationId xmlns:a16="http://schemas.microsoft.com/office/drawing/2014/main" id="{4EC0AF14-9AE9-42CA-BD6B-1C3A2A9C4D6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3" name="AutoShape 3" descr="VÃ½sledek obrÃ¡zku pro vex edr booster kit">
          <a:extLst>
            <a:ext uri="{FF2B5EF4-FFF2-40B4-BE49-F238E27FC236}">
              <a16:creationId xmlns:a16="http://schemas.microsoft.com/office/drawing/2014/main" id="{5A94CB2E-3A4C-453A-84E5-A9654E4E70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44" name="AutoShape 3" descr="VÃ½sledek obrÃ¡zku pro vex edr booster kit">
          <a:extLst>
            <a:ext uri="{FF2B5EF4-FFF2-40B4-BE49-F238E27FC236}">
              <a16:creationId xmlns:a16="http://schemas.microsoft.com/office/drawing/2014/main" id="{8C9EA84C-6161-4E4E-9FF6-515BAF6E7F2F}"/>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45" name="AutoShape 3" descr="VÃ½sledek obrÃ¡zku pro vex edr booster kit">
          <a:extLst>
            <a:ext uri="{FF2B5EF4-FFF2-40B4-BE49-F238E27FC236}">
              <a16:creationId xmlns:a16="http://schemas.microsoft.com/office/drawing/2014/main" id="{804E0997-02DE-44CB-8B14-ED21F4F0C92A}"/>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6" name="AutoShape 3" descr="VÃ½sledek obrÃ¡zku pro vex edr booster kit">
          <a:extLst>
            <a:ext uri="{FF2B5EF4-FFF2-40B4-BE49-F238E27FC236}">
              <a16:creationId xmlns:a16="http://schemas.microsoft.com/office/drawing/2014/main" id="{6B77E1F1-00A2-43BF-ADAB-BDA5DCBA5A7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7" name="AutoShape 3" descr="VÃ½sledek obrÃ¡zku pro vex edr booster kit">
          <a:extLst>
            <a:ext uri="{FF2B5EF4-FFF2-40B4-BE49-F238E27FC236}">
              <a16:creationId xmlns:a16="http://schemas.microsoft.com/office/drawing/2014/main" id="{1493218F-FAAF-4A85-8258-201FA11379B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8" name="AutoShape 3" descr="VÃ½sledek obrÃ¡zku pro vex edr booster kit">
          <a:extLst>
            <a:ext uri="{FF2B5EF4-FFF2-40B4-BE49-F238E27FC236}">
              <a16:creationId xmlns:a16="http://schemas.microsoft.com/office/drawing/2014/main" id="{279A2F9C-AB9D-4B03-AA23-0A0F012DCC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9" name="AutoShape 3" descr="VÃ½sledek obrÃ¡zku pro vex edr booster kit">
          <a:extLst>
            <a:ext uri="{FF2B5EF4-FFF2-40B4-BE49-F238E27FC236}">
              <a16:creationId xmlns:a16="http://schemas.microsoft.com/office/drawing/2014/main" id="{9C266925-B958-4DD0-AB12-411EFAA0D3C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0" name="AutoShape 3" descr="VÃ½sledek obrÃ¡zku pro vex edr booster kit">
          <a:extLst>
            <a:ext uri="{FF2B5EF4-FFF2-40B4-BE49-F238E27FC236}">
              <a16:creationId xmlns:a16="http://schemas.microsoft.com/office/drawing/2014/main" id="{BB6BD041-DF1D-445D-B7D6-17A5E4AECD44}"/>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1" name="AutoShape 3" descr="VÃ½sledek obrÃ¡zku pro vex edr booster kit">
          <a:extLst>
            <a:ext uri="{FF2B5EF4-FFF2-40B4-BE49-F238E27FC236}">
              <a16:creationId xmlns:a16="http://schemas.microsoft.com/office/drawing/2014/main" id="{9EDE33EF-0D03-477F-B3F4-76303FFBF2B0}"/>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2" name="AutoShape 3" descr="VÃ½sledek obrÃ¡zku pro vex edr booster kit">
          <a:extLst>
            <a:ext uri="{FF2B5EF4-FFF2-40B4-BE49-F238E27FC236}">
              <a16:creationId xmlns:a16="http://schemas.microsoft.com/office/drawing/2014/main" id="{C687222C-5A1E-4C9E-BC87-668697B008C1}"/>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3" name="AutoShape 3" descr="VÃ½sledek obrÃ¡zku pro vex edr booster kit">
          <a:extLst>
            <a:ext uri="{FF2B5EF4-FFF2-40B4-BE49-F238E27FC236}">
              <a16:creationId xmlns:a16="http://schemas.microsoft.com/office/drawing/2014/main" id="{11A97495-4EE5-4139-94BC-4C01AB3FB16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4" name="AutoShape 3" descr="VÃ½sledek obrÃ¡zku pro vex edr booster kit">
          <a:extLst>
            <a:ext uri="{FF2B5EF4-FFF2-40B4-BE49-F238E27FC236}">
              <a16:creationId xmlns:a16="http://schemas.microsoft.com/office/drawing/2014/main" id="{26C2C86D-1A28-481F-9139-99FA472D722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5" name="AutoShape 3" descr="VÃ½sledek obrÃ¡zku pro vex edr booster kit">
          <a:extLst>
            <a:ext uri="{FF2B5EF4-FFF2-40B4-BE49-F238E27FC236}">
              <a16:creationId xmlns:a16="http://schemas.microsoft.com/office/drawing/2014/main" id="{D2AB4CED-E1F1-402B-BF89-6B462125A00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6" name="AutoShape 3" descr="VÃ½sledek obrÃ¡zku pro vex edr booster kit">
          <a:extLst>
            <a:ext uri="{FF2B5EF4-FFF2-40B4-BE49-F238E27FC236}">
              <a16:creationId xmlns:a16="http://schemas.microsoft.com/office/drawing/2014/main" id="{C19B24C1-A0EB-4B0F-8396-B3A83957BD44}"/>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7" name="AutoShape 3" descr="VÃ½sledek obrÃ¡zku pro vex edr booster kit">
          <a:extLst>
            <a:ext uri="{FF2B5EF4-FFF2-40B4-BE49-F238E27FC236}">
              <a16:creationId xmlns:a16="http://schemas.microsoft.com/office/drawing/2014/main" id="{68C34B93-7F0E-48FA-96AE-D5E9DB827F8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8" name="AutoShape 3" descr="VÃ½sledek obrÃ¡zku pro vex edr booster kit">
          <a:extLst>
            <a:ext uri="{FF2B5EF4-FFF2-40B4-BE49-F238E27FC236}">
              <a16:creationId xmlns:a16="http://schemas.microsoft.com/office/drawing/2014/main" id="{846D4F71-16DB-43E7-8D1A-D33873112A25}"/>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9" name="AutoShape 3" descr="VÃ½sledek obrÃ¡zku pro vex edr booster kit">
          <a:extLst>
            <a:ext uri="{FF2B5EF4-FFF2-40B4-BE49-F238E27FC236}">
              <a16:creationId xmlns:a16="http://schemas.microsoft.com/office/drawing/2014/main" id="{3C692030-125C-4814-983E-3E0EF0307E22}"/>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0" name="AutoShape 3" descr="VÃ½sledek obrÃ¡zku pro vex edr booster kit">
          <a:extLst>
            <a:ext uri="{FF2B5EF4-FFF2-40B4-BE49-F238E27FC236}">
              <a16:creationId xmlns:a16="http://schemas.microsoft.com/office/drawing/2014/main" id="{F57393B6-B057-4B02-B58A-EF8150F4747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1" name="AutoShape 3" descr="VÃ½sledek obrÃ¡zku pro vex edr booster kit">
          <a:extLst>
            <a:ext uri="{FF2B5EF4-FFF2-40B4-BE49-F238E27FC236}">
              <a16:creationId xmlns:a16="http://schemas.microsoft.com/office/drawing/2014/main" id="{B71EF3B7-B752-422D-B860-2356DBCF89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2" name="AutoShape 3" descr="VÃ½sledek obrÃ¡zku pro vex edr booster kit">
          <a:extLst>
            <a:ext uri="{FF2B5EF4-FFF2-40B4-BE49-F238E27FC236}">
              <a16:creationId xmlns:a16="http://schemas.microsoft.com/office/drawing/2014/main" id="{1E35C0A6-65FE-41AF-ADBB-01A7BF07A6F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3" name="AutoShape 3" descr="VÃ½sledek obrÃ¡zku pro vex edr booster kit">
          <a:extLst>
            <a:ext uri="{FF2B5EF4-FFF2-40B4-BE49-F238E27FC236}">
              <a16:creationId xmlns:a16="http://schemas.microsoft.com/office/drawing/2014/main" id="{3BAC3BC6-F1DA-48D7-9432-C85BB8D3621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4" name="AutoShape 3" descr="VÃ½sledek obrÃ¡zku pro vex edr booster kit">
          <a:extLst>
            <a:ext uri="{FF2B5EF4-FFF2-40B4-BE49-F238E27FC236}">
              <a16:creationId xmlns:a16="http://schemas.microsoft.com/office/drawing/2014/main" id="{323D03E6-FEC8-41BE-89BB-213B95B4852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65" name="AutoShape 3" descr="VÃ½sledek obrÃ¡zku pro vex edr booster kit">
          <a:extLst>
            <a:ext uri="{FF2B5EF4-FFF2-40B4-BE49-F238E27FC236}">
              <a16:creationId xmlns:a16="http://schemas.microsoft.com/office/drawing/2014/main" id="{02CC7148-2F6D-4F7D-9249-CC53081066A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66" name="AutoShape 3" descr="VÃ½sledek obrÃ¡zku pro vex edr booster kit">
          <a:extLst>
            <a:ext uri="{FF2B5EF4-FFF2-40B4-BE49-F238E27FC236}">
              <a16:creationId xmlns:a16="http://schemas.microsoft.com/office/drawing/2014/main" id="{8142D48F-E39B-4A8F-95FC-45655CAE9BE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7" name="AutoShape 3" descr="VÃ½sledek obrÃ¡zku pro vex edr booster kit">
          <a:extLst>
            <a:ext uri="{FF2B5EF4-FFF2-40B4-BE49-F238E27FC236}">
              <a16:creationId xmlns:a16="http://schemas.microsoft.com/office/drawing/2014/main" id="{78FBF60A-141A-4E60-B0B8-DD7996417D7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8" name="AutoShape 3" descr="VÃ½sledek obrÃ¡zku pro vex edr booster kit">
          <a:extLst>
            <a:ext uri="{FF2B5EF4-FFF2-40B4-BE49-F238E27FC236}">
              <a16:creationId xmlns:a16="http://schemas.microsoft.com/office/drawing/2014/main" id="{8E1A7490-A348-4828-8701-6B27A77689D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9" name="AutoShape 3" descr="VÃ½sledek obrÃ¡zku pro vex edr booster kit">
          <a:extLst>
            <a:ext uri="{FF2B5EF4-FFF2-40B4-BE49-F238E27FC236}">
              <a16:creationId xmlns:a16="http://schemas.microsoft.com/office/drawing/2014/main" id="{5083E140-99C0-428F-B2B1-12F97D9FF34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0" name="AutoShape 3" descr="VÃ½sledek obrÃ¡zku pro vex edr booster kit">
          <a:extLst>
            <a:ext uri="{FF2B5EF4-FFF2-40B4-BE49-F238E27FC236}">
              <a16:creationId xmlns:a16="http://schemas.microsoft.com/office/drawing/2014/main" id="{0277F892-81E0-481C-AA3B-8E3FA56A2BA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1" name="AutoShape 3" descr="VÃ½sledek obrÃ¡zku pro vex edr booster kit">
          <a:extLst>
            <a:ext uri="{FF2B5EF4-FFF2-40B4-BE49-F238E27FC236}">
              <a16:creationId xmlns:a16="http://schemas.microsoft.com/office/drawing/2014/main" id="{A67EEF06-35E4-4B9C-8995-402E1E540C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2" name="AutoShape 3" descr="VÃ½sledek obrÃ¡zku pro vex edr booster kit">
          <a:extLst>
            <a:ext uri="{FF2B5EF4-FFF2-40B4-BE49-F238E27FC236}">
              <a16:creationId xmlns:a16="http://schemas.microsoft.com/office/drawing/2014/main" id="{2E24D6EA-09E5-41CD-B68C-9C6477F5C562}"/>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3" name="AutoShape 3" descr="VÃ½sledek obrÃ¡zku pro vex edr booster kit">
          <a:extLst>
            <a:ext uri="{FF2B5EF4-FFF2-40B4-BE49-F238E27FC236}">
              <a16:creationId xmlns:a16="http://schemas.microsoft.com/office/drawing/2014/main" id="{14F19E87-A6E3-4D0E-9E2F-418B92090FF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4" name="AutoShape 3" descr="VÃ½sledek obrÃ¡zku pro vex edr booster kit">
          <a:extLst>
            <a:ext uri="{FF2B5EF4-FFF2-40B4-BE49-F238E27FC236}">
              <a16:creationId xmlns:a16="http://schemas.microsoft.com/office/drawing/2014/main" id="{E420C9D6-B7ED-436B-8728-86A6B35AEEC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5" name="AutoShape 3" descr="VÃ½sledek obrÃ¡zku pro vex edr booster kit">
          <a:extLst>
            <a:ext uri="{FF2B5EF4-FFF2-40B4-BE49-F238E27FC236}">
              <a16:creationId xmlns:a16="http://schemas.microsoft.com/office/drawing/2014/main" id="{E75212B7-9E76-40EC-9200-4CCA413453B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6" name="AutoShape 3" descr="VÃ½sledek obrÃ¡zku pro vex edr booster kit">
          <a:extLst>
            <a:ext uri="{FF2B5EF4-FFF2-40B4-BE49-F238E27FC236}">
              <a16:creationId xmlns:a16="http://schemas.microsoft.com/office/drawing/2014/main" id="{AB58CAF7-0332-4CB6-ACFB-3EDF897AD0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7" name="AutoShape 3" descr="VÃ½sledek obrÃ¡zku pro vex edr booster kit">
          <a:extLst>
            <a:ext uri="{FF2B5EF4-FFF2-40B4-BE49-F238E27FC236}">
              <a16:creationId xmlns:a16="http://schemas.microsoft.com/office/drawing/2014/main" id="{763E50D9-BB8F-46FF-A450-AA00353A781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8" name="AutoShape 3" descr="VÃ½sledek obrÃ¡zku pro vex edr booster kit">
          <a:extLst>
            <a:ext uri="{FF2B5EF4-FFF2-40B4-BE49-F238E27FC236}">
              <a16:creationId xmlns:a16="http://schemas.microsoft.com/office/drawing/2014/main" id="{925DBACB-E797-45C5-AD2D-273FDBE806E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9" name="AutoShape 3" descr="VÃ½sledek obrÃ¡zku pro vex edr booster kit">
          <a:extLst>
            <a:ext uri="{FF2B5EF4-FFF2-40B4-BE49-F238E27FC236}">
              <a16:creationId xmlns:a16="http://schemas.microsoft.com/office/drawing/2014/main" id="{677A26E1-C290-4A8B-BBC0-F757ACBCAE3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0" name="AutoShape 3" descr="VÃ½sledek obrÃ¡zku pro vex edr booster kit">
          <a:extLst>
            <a:ext uri="{FF2B5EF4-FFF2-40B4-BE49-F238E27FC236}">
              <a16:creationId xmlns:a16="http://schemas.microsoft.com/office/drawing/2014/main" id="{5557AFE3-311C-4073-BAF1-890E95C6363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1" name="AutoShape 3" descr="VÃ½sledek obrÃ¡zku pro vex edr booster kit">
          <a:extLst>
            <a:ext uri="{FF2B5EF4-FFF2-40B4-BE49-F238E27FC236}">
              <a16:creationId xmlns:a16="http://schemas.microsoft.com/office/drawing/2014/main" id="{A01071B0-8B15-4BDC-B7F5-5099D39397C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2" name="AutoShape 3" descr="VÃ½sledek obrÃ¡zku pro vex edr booster kit">
          <a:extLst>
            <a:ext uri="{FF2B5EF4-FFF2-40B4-BE49-F238E27FC236}">
              <a16:creationId xmlns:a16="http://schemas.microsoft.com/office/drawing/2014/main" id="{57D22C72-AD87-4E30-8421-858CEFD21F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3" name="AutoShape 3" descr="VÃ½sledek obrÃ¡zku pro vex edr booster kit">
          <a:extLst>
            <a:ext uri="{FF2B5EF4-FFF2-40B4-BE49-F238E27FC236}">
              <a16:creationId xmlns:a16="http://schemas.microsoft.com/office/drawing/2014/main" id="{C1A6BE7D-1CC4-404A-8BB2-8E88E3B8BCD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4" name="AutoShape 3" descr="VÃ½sledek obrÃ¡zku pro vex edr booster kit">
          <a:extLst>
            <a:ext uri="{FF2B5EF4-FFF2-40B4-BE49-F238E27FC236}">
              <a16:creationId xmlns:a16="http://schemas.microsoft.com/office/drawing/2014/main" id="{C7FA5936-8938-4857-BFBD-A78F37FA25B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5" name="AutoShape 3" descr="VÃ½sledek obrÃ¡zku pro vex edr booster kit">
          <a:extLst>
            <a:ext uri="{FF2B5EF4-FFF2-40B4-BE49-F238E27FC236}">
              <a16:creationId xmlns:a16="http://schemas.microsoft.com/office/drawing/2014/main" id="{03AE8897-5421-4AB1-84A1-B4AA4649A73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6" name="AutoShape 3" descr="VÃ½sledek obrÃ¡zku pro vex edr booster kit">
          <a:extLst>
            <a:ext uri="{FF2B5EF4-FFF2-40B4-BE49-F238E27FC236}">
              <a16:creationId xmlns:a16="http://schemas.microsoft.com/office/drawing/2014/main" id="{FB292AFB-4B14-4AC0-84BE-67FC09B1B25B}"/>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7" name="AutoShape 3" descr="VÃ½sledek obrÃ¡zku pro vex edr booster kit">
          <a:extLst>
            <a:ext uri="{FF2B5EF4-FFF2-40B4-BE49-F238E27FC236}">
              <a16:creationId xmlns:a16="http://schemas.microsoft.com/office/drawing/2014/main" id="{0A8DE19D-73C5-4AC0-9925-BC97A8502BE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8" name="AutoShape 3" descr="VÃ½sledek obrÃ¡zku pro vex edr booster kit">
          <a:extLst>
            <a:ext uri="{FF2B5EF4-FFF2-40B4-BE49-F238E27FC236}">
              <a16:creationId xmlns:a16="http://schemas.microsoft.com/office/drawing/2014/main" id="{6C2C2AC4-CD65-47ED-9F45-340FB54C2E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9" name="AutoShape 3" descr="VÃ½sledek obrÃ¡zku pro vex edr booster kit">
          <a:extLst>
            <a:ext uri="{FF2B5EF4-FFF2-40B4-BE49-F238E27FC236}">
              <a16:creationId xmlns:a16="http://schemas.microsoft.com/office/drawing/2014/main" id="{255AD298-6BB8-4512-87CE-3D320D3E898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0" name="AutoShape 3" descr="VÃ½sledek obrÃ¡zku pro vex edr booster kit">
          <a:extLst>
            <a:ext uri="{FF2B5EF4-FFF2-40B4-BE49-F238E27FC236}">
              <a16:creationId xmlns:a16="http://schemas.microsoft.com/office/drawing/2014/main" id="{BC26B23C-3CF4-4C74-9767-DF2DD941FBE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1" name="AutoShape 3" descr="VÃ½sledek obrÃ¡zku pro vex edr booster kit">
          <a:extLst>
            <a:ext uri="{FF2B5EF4-FFF2-40B4-BE49-F238E27FC236}">
              <a16:creationId xmlns:a16="http://schemas.microsoft.com/office/drawing/2014/main" id="{DF9FB270-4424-42F5-81E0-6557CD17022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2" name="AutoShape 3" descr="VÃ½sledek obrÃ¡zku pro vex edr booster kit">
          <a:extLst>
            <a:ext uri="{FF2B5EF4-FFF2-40B4-BE49-F238E27FC236}">
              <a16:creationId xmlns:a16="http://schemas.microsoft.com/office/drawing/2014/main" id="{3D615341-A167-4360-96C6-171A1912EE2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93" name="AutoShape 3" descr="VÃ½sledek obrÃ¡zku pro vex edr booster kit">
          <a:extLst>
            <a:ext uri="{FF2B5EF4-FFF2-40B4-BE49-F238E27FC236}">
              <a16:creationId xmlns:a16="http://schemas.microsoft.com/office/drawing/2014/main" id="{D9738F14-6CBF-41DA-BB82-D40B0268CEB4}"/>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4" name="AutoShape 3" descr="VÃ½sledek obrÃ¡zku pro vex edr booster kit">
          <a:extLst>
            <a:ext uri="{FF2B5EF4-FFF2-40B4-BE49-F238E27FC236}">
              <a16:creationId xmlns:a16="http://schemas.microsoft.com/office/drawing/2014/main" id="{327839E3-AD6D-4C0F-9CBD-AC05286A1193}"/>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5" name="AutoShape 3" descr="VÃ½sledek obrÃ¡zku pro vex edr booster kit">
          <a:extLst>
            <a:ext uri="{FF2B5EF4-FFF2-40B4-BE49-F238E27FC236}">
              <a16:creationId xmlns:a16="http://schemas.microsoft.com/office/drawing/2014/main" id="{AE2CD839-EFF5-47E7-9CB8-11579569131A}"/>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6" name="AutoShape 3" descr="VÃ½sledek obrÃ¡zku pro vex edr booster kit">
          <a:extLst>
            <a:ext uri="{FF2B5EF4-FFF2-40B4-BE49-F238E27FC236}">
              <a16:creationId xmlns:a16="http://schemas.microsoft.com/office/drawing/2014/main" id="{748433B6-5669-4217-9483-506E9CB098BE}"/>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7" name="AutoShape 3" descr="VÃ½sledek obrÃ¡zku pro vex edr booster kit">
          <a:extLst>
            <a:ext uri="{FF2B5EF4-FFF2-40B4-BE49-F238E27FC236}">
              <a16:creationId xmlns:a16="http://schemas.microsoft.com/office/drawing/2014/main" id="{A2311505-2654-45C3-ABC7-A78A8D8A72B8}"/>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8" name="AutoShape 3" descr="VÃ½sledek obrÃ¡zku pro vex edr booster kit">
          <a:extLst>
            <a:ext uri="{FF2B5EF4-FFF2-40B4-BE49-F238E27FC236}">
              <a16:creationId xmlns:a16="http://schemas.microsoft.com/office/drawing/2014/main" id="{44565B2E-52FA-4B7B-87D0-001BC847BC26}"/>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28</xdr:row>
      <xdr:rowOff>131782</xdr:rowOff>
    </xdr:to>
    <xdr:sp macro="" textlink="">
      <xdr:nvSpPr>
        <xdr:cNvPr id="2" name="AutoShape 3" descr="VÃ½sledek obrÃ¡zku pro vex edr booster kit">
          <a:extLst>
            <a:ext uri="{FF2B5EF4-FFF2-40B4-BE49-F238E27FC236}">
              <a16:creationId xmlns:a16="http://schemas.microsoft.com/office/drawing/2014/main" id="{99A7EE2B-03E8-4A70-A910-DAE6FB6F7E5F}"/>
            </a:ext>
          </a:extLst>
        </xdr:cNvPr>
        <xdr:cNvSpPr>
          <a:spLocks noChangeAspect="1" noChangeArrowheads="1"/>
        </xdr:cNvSpPr>
      </xdr:nvSpPr>
      <xdr:spPr bwMode="auto">
        <a:xfrm>
          <a:off x="13914120" y="12915900"/>
          <a:ext cx="304800" cy="3032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27</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78BBA551-661B-4A6C-BECD-55B274D9FF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F4453B7-8116-476B-873E-22B74EB2A18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5D6F116-2D85-45BE-96D3-BD307B1482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596BF082-138A-4971-964D-90405B41C7E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FBE18A41-4751-439F-9371-E99E576CCCF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AC639DCF-183E-4AE4-A264-F4A02CF13C3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5DF6E9B-B02D-4575-8824-B7DCD5D2F74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9E22E1D3-5094-4C0A-9FBC-F2A6BEEDCC0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4096C3F-39B6-455F-9340-C47F280B844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9D12BAB6-90F1-40D2-94D2-4B3B771B999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FEC9DDA6-A166-44EC-A045-E72BA826A73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79566802-1975-441C-9198-36524A91540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F1F77B48-702A-4A47-9A5A-BA5049FE9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4F34C3C-6408-4D29-A45B-0336F20D08A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8F043238-14FD-4583-A0B7-73639C0B239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61A88B6C-8099-42A8-962E-D16DEBE2B6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B2F7755E-618F-43CC-AE26-21C711C3195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C2ED4B63-DB6B-4D83-B106-D8A8D4F0FD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62E4BE3-6CB3-466C-941F-DA03C123596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DE40EF6B-7DFE-437B-BB8C-D5B7B971B39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35EE8F24-F7DE-46E2-AE15-6DF051500C5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B64E598C-1512-4D8D-B649-48EC98EC269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501EF7FE-1DDF-4299-A4B5-F9F298906BD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60F7E574-D200-4D71-82D3-FDE3E21A766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939CE6A-F221-4FE4-AF86-B78AA752805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D1621AE6-5BB1-4969-BD7C-EDA41103DC4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BDC7D89B-023D-4A5A-A87A-C64D443202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06FDDE7-BFCD-458C-AD31-13FD0600A5B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2E765453-B032-4928-8C7D-37CE629D528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7E3AA8EC-ADCB-4993-ABC6-820CAE4D6B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062DE9E8-E327-4193-AFD8-30D727F518D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342B0FF6-B2EE-464E-BE30-C89112CE144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A2ECA2FB-1CAC-4F98-BDD5-2025CE1BC2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752E822F-B41E-438E-8F91-43BBE8C7C7D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6EEE37E4-C8DD-48C2-A3A7-B22AD8F893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AAEBBC89-5F60-4BDE-A0B7-DE4BE239D0A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78ECFB8D-B80A-43EE-A736-473B08F1939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2C347C80-4A1D-4673-9D4A-5A8DCF9CC90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7D406E6-8F73-4C7D-9909-00EED0F7C65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9C9503EE-6931-47E2-A133-DECAE908E71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686C3E7-4D5B-47AA-BD94-5CAA7A5AB2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8C14B9C6-D0A8-477F-BF00-976D642C013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2C82B627-EF38-4FFD-8885-95377199885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2D07BB2-F9FA-4F8A-BAE6-18ECB7F60C05}"/>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B8EAACA4-733B-4CA4-889E-CC85D9E6B32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BD5217D-76B8-449B-82C1-971C8433E6D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0D591838-A658-45BE-A4DE-15B42DCD904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2941D30B-55C9-450C-8A6C-BE84658AFA7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BB7C9167-51EF-4836-8385-3A8EAAABF95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43625509-D125-4017-A51C-EFC666B398F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7BE8AC01-361A-4941-8A97-F27C6B850DA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87D3E247-1047-4870-A952-63D474A2706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32DD4D01-DD24-4D3A-8A75-DD70D812AD4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88562741-EB8B-4E3D-8A65-764DFE209F0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8E77DFEC-E4F9-417D-A12A-F0FD0BFFF026}"/>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4BC3D101-48FD-413D-BB54-ECDE09F6BE2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ED4FC3F-6E58-4CAB-B938-5CE363D1D3F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9AC9C7A-A230-4D51-81AC-627CC884BAD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0B8D94F9-FF3C-4551-AA1D-F37C270065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A4330F29-8168-4613-A342-5792515E338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179EE9E4-040D-4CFB-AF4D-2C5BD79E11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78A78C5C-DFAC-416F-ACDA-5DE5DE205F7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33DC3A6-FC14-480D-B3BC-F856B3C750C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882B9D7-BDB7-4F66-A5B4-9F2D0C1867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70F5212C-2EC2-434A-9FB0-EC565472F1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D5D6C961-F0F2-4B1C-8E05-E1CDADBCC67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877CDE06-F156-4F6D-9C1B-4531DB1D7E8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9FC50F97-401D-4F5D-AFFD-74292767130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463DB62E-D93D-4F40-97D8-16436E9C122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4EC2DF19-BB40-45B3-95D1-FBA276D709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BD29A6B0-E418-4543-BFF1-53959856A09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2222A19-4020-46EE-B6F7-0B0211F64E7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04D4B1AA-B95F-48A7-BA08-997FA0D6B6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0BE2176-514E-4E6C-A2F2-A74DC572991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CE5C2D3A-6D3B-4A19-82EB-F8D8895E8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27</xdr:row>
      <xdr:rowOff>0</xdr:rowOff>
    </xdr:from>
    <xdr:to>
      <xdr:col>12</xdr:col>
      <xdr:colOff>304800</xdr:colOff>
      <xdr:row>28</xdr:row>
      <xdr:rowOff>133687</xdr:rowOff>
    </xdr:to>
    <xdr:sp macro="" textlink="">
      <xdr:nvSpPr>
        <xdr:cNvPr id="78" name="AutoShape 3" descr="VÃ½sledek obrÃ¡zku pro vex edr booster kit">
          <a:extLst>
            <a:ext uri="{FF2B5EF4-FFF2-40B4-BE49-F238E27FC236}">
              <a16:creationId xmlns:a16="http://schemas.microsoft.com/office/drawing/2014/main" id="{F650AE98-71B0-42A1-A982-21EAAAF5B5E2}"/>
            </a:ext>
          </a:extLst>
        </xdr:cNvPr>
        <xdr:cNvSpPr>
          <a:spLocks noChangeAspect="1" noChangeArrowheads="1"/>
        </xdr:cNvSpPr>
      </xdr:nvSpPr>
      <xdr:spPr bwMode="auto">
        <a:xfrm>
          <a:off x="15363825" y="12801600"/>
          <a:ext cx="304800" cy="2975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27</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0AFAE635-FEFC-4F8D-9057-310EA3B059C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6A1CAAB5-B886-4F12-8EC5-D8E15A10DA6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4149DC-3A09-44FA-81D7-3D684C4FA989}"/>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FBB6EBF8-208E-431B-9A29-2A55D4F0976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0D71E3B-7B0E-4C7D-A8FE-5D26452E0BF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458C6C51-F578-45C7-8572-89648E048CF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5" name="AutoShape 3" descr="VÃ½sledek obrÃ¡zku pro vex edr booster kit">
          <a:extLst>
            <a:ext uri="{FF2B5EF4-FFF2-40B4-BE49-F238E27FC236}">
              <a16:creationId xmlns:a16="http://schemas.microsoft.com/office/drawing/2014/main" id="{CED1583E-4B9B-4543-AD22-92345222A9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5194AC68-0CF2-46D1-85A8-5D9D6E5565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EC12F86-C9FB-4D66-B879-7A80CD7F442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4A9A98A9-18D7-41CC-8038-B4D2A025C4C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372B44C4-8616-4493-84E6-9F0E7268827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BAAFB32-535C-4FBA-B969-574D45003D8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7B52DF94-6032-454C-9A64-4FC2FADBF72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AD97C77C-FEE1-4DF7-8871-8BEFB5EA925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73FBD4F6-CE80-4399-A1BF-90DA2BE40B90}"/>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5108ADC3-9A88-4FAD-AF53-22A9D30A079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397C80D-7C6A-45C3-8EFF-0EB93B929F6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DF38F8CB-ADBA-4C32-8B90-F3C7409746A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4ADFCEE5-AF4B-449A-8511-1C5E2D005C5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8" name="AutoShape 3" descr="VÃ½sledek obrÃ¡zku pro vex edr booster kit">
          <a:extLst>
            <a:ext uri="{FF2B5EF4-FFF2-40B4-BE49-F238E27FC236}">
              <a16:creationId xmlns:a16="http://schemas.microsoft.com/office/drawing/2014/main" id="{F50B3C4F-6306-4AC3-8D56-74F9FD72B2F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D525C5A8-10C0-41C7-A90D-7A73200B046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B87A4BF8-333A-4961-A9A8-1587B2AB878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9C9CB618-12FA-474C-ADA1-CAFB5E0FE1C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103C18F-C9D8-41DC-B698-B8A2258675C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E8095D19-E77E-4B72-B002-7971A2383A00}"/>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799CAF3E-896D-4E9C-8F9D-ADCEC57ACDB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F9FC53FD-8D8C-471D-B91C-EF3189A65B1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B118BFB2-6DF6-4D63-8C7C-451E6F5DC73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E48790CA-5A96-4B9D-BDE4-9B9ED2C42059}"/>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07BA4113-48B1-4BC7-B1B0-9CFA51224F0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691A38D4-0F20-4435-9182-193B0B10720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E85F1B9A-9FEE-443C-896D-3010141563F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33BC963B-E8E2-464B-A2CE-36ED1E8DFD7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1E7D814F-04B5-4146-8430-1FDC084241B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1E281C5D-A6E0-40EE-B074-D8ADBFC02ACE}"/>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7F043082-C509-4629-8494-95C22239E21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C73DD2C6-5B42-4D54-B595-0133120516A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EC5F5894-172F-4F2B-8CF9-0E200FD66F3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3822D23A-1A7A-47A3-9987-3E435592172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91B8C560-600A-43C9-91D8-9AE419B4EEBE}"/>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B773D99E-CF9F-494F-B8D0-2FD7301D684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0" name="AutoShape 3" descr="VÃ½sledek obrÃ¡zku pro vex edr booster kit">
          <a:extLst>
            <a:ext uri="{FF2B5EF4-FFF2-40B4-BE49-F238E27FC236}">
              <a16:creationId xmlns:a16="http://schemas.microsoft.com/office/drawing/2014/main" id="{6CD46338-CEAD-4A66-8585-B90C0568351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7A559C0E-BEDF-4E94-8184-0921D992061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69961AA-06E0-4A2E-9D60-0A710A3A034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B825393F-F67A-43E5-A941-58164BE55C4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692A86B9-71C7-4F8B-AB36-03FF450D496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527F9142-1738-4F1E-81C4-944626E4BC8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9057F789-92C9-4612-B9E0-909E16E25348}"/>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E319B185-1691-453E-B8FE-A605DEA06D68}"/>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68CFB71C-D573-4F1D-A241-1271D44D434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580DD2FF-E455-455E-9CFF-E481BF56F09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7583BE74-6829-4005-BA11-339C127B29C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CD6171AD-071F-440A-A358-B60F98DFD20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7077F180-1880-4BF9-A9B9-6CDC899C0C5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7751A637-2C02-461C-BA4E-88AB87009FA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F3748F70-5CED-4080-AF7D-9606D88470A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F3211538-BE74-40CA-9528-1D0E2A7B2AC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8683518E-C861-4C3F-8DD1-72845DA9235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8203A4A1-F4CE-4B57-91C6-AF734F59388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A99C40C5-50A7-4949-975C-0C202FDBC4E6}"/>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BB106A1D-93C2-4B19-8E2F-291B05CE88A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C8EAD19B-2E5C-4DF2-A623-3FA41C33309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42A33138-177F-4AA5-BC3A-868C7552E83C}"/>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41F9AD2D-C154-442D-8723-8AD297B8DB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90627FE3-D67D-499C-9D67-6FF231751E8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FEEF854D-224C-4FF5-BB43-72595A7AF2B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9BEB4650-E67C-4353-8ED9-28AEA7621C7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EE18FF60-DF69-408C-8F2F-AF0C75C3E97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761C23EF-4FE7-4D41-8823-170F2914209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625C81E1-AD3F-46CD-8C3A-1B9449D8513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3613FB8F-9F30-4BD3-9C27-3A2AC924DC2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CA4B9729-F52C-40E4-BEF6-4B493F1207F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B2E39CBA-EC97-490C-8E5E-4FC123F5527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1C4BB4FA-47F6-4B7B-9206-7D98DFAE5BEC}"/>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C7AFAD59-7693-481B-9251-BCBE6613CA4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22</xdr:row>
      <xdr:rowOff>0</xdr:rowOff>
    </xdr:from>
    <xdr:to>
      <xdr:col>12</xdr:col>
      <xdr:colOff>304800</xdr:colOff>
      <xdr:row>23</xdr:row>
      <xdr:rowOff>131782</xdr:rowOff>
    </xdr:to>
    <xdr:sp macro="" textlink="">
      <xdr:nvSpPr>
        <xdr:cNvPr id="2" name="AutoShape 1" descr="Výsledek obrázku pro kuka ready2educate">
          <a:extLst>
            <a:ext uri="{FF2B5EF4-FFF2-40B4-BE49-F238E27FC236}">
              <a16:creationId xmlns:a16="http://schemas.microsoft.com/office/drawing/2014/main" id="{4885862E-2790-48A2-A1AF-A8EDED0B9BBC}"/>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3" name="AutoShape 3" descr="VÃ½sledek obrÃ¡zku pro vex edr booster kit">
          <a:extLst>
            <a:ext uri="{FF2B5EF4-FFF2-40B4-BE49-F238E27FC236}">
              <a16:creationId xmlns:a16="http://schemas.microsoft.com/office/drawing/2014/main" id="{4FEBED83-FE44-4511-890C-680130FFF01A}"/>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4" name="AutoShape 1" descr="Výsledek obrázku pro kuka ready2educate">
          <a:extLst>
            <a:ext uri="{FF2B5EF4-FFF2-40B4-BE49-F238E27FC236}">
              <a16:creationId xmlns:a16="http://schemas.microsoft.com/office/drawing/2014/main" id="{A5BD0B8F-9A01-410A-A112-DC01D756C57F}"/>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5" name="AutoShape 3" descr="VÃ½sledek obrÃ¡zku pro vex edr booster kit">
          <a:extLst>
            <a:ext uri="{FF2B5EF4-FFF2-40B4-BE49-F238E27FC236}">
              <a16:creationId xmlns:a16="http://schemas.microsoft.com/office/drawing/2014/main" id="{BB06ECE7-A990-4E4E-AA2D-8C157D701267}"/>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129876</xdr:rowOff>
    </xdr:to>
    <xdr:sp macro="" textlink="">
      <xdr:nvSpPr>
        <xdr:cNvPr id="6" name="AutoShape 3" descr="VÃ½sledek obrÃ¡zku pro vex edr booster kit">
          <a:extLst>
            <a:ext uri="{FF2B5EF4-FFF2-40B4-BE49-F238E27FC236}">
              <a16:creationId xmlns:a16="http://schemas.microsoft.com/office/drawing/2014/main" id="{A49AE1D1-35B7-4968-A83A-C0B73542ABD8}"/>
            </a:ext>
          </a:extLst>
        </xdr:cNvPr>
        <xdr:cNvSpPr>
          <a:spLocks noChangeAspect="1" noChangeArrowheads="1"/>
        </xdr:cNvSpPr>
      </xdr:nvSpPr>
      <xdr:spPr bwMode="auto">
        <a:xfrm>
          <a:off x="13914120" y="1405890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B4E97997-4859-4F8E-B52D-548518D585EE}"/>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2A5679F-2A50-4826-9F49-59E8C51DA352}"/>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8684F982-7F33-47F4-A5E1-9532DDC845B1}"/>
            </a:ext>
          </a:extLst>
        </xdr:cNvPr>
        <xdr:cNvSpPr>
          <a:spLocks noChangeAspect="1" noChangeArrowheads="1"/>
        </xdr:cNvSpPr>
      </xdr:nvSpPr>
      <xdr:spPr bwMode="auto">
        <a:xfrm>
          <a:off x="1391412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53319844-F733-44C4-978D-3AC1DD61B8E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903EF98A-5CBD-4236-9454-ACD7DCFDD0F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0B055D3B-0F89-4F41-AF13-9A2A219C266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40EFE896-C149-4A37-93CF-55526F0CB73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E0FCC7CA-FF07-4510-94C7-FE426E558C7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4E11E87C-E4F6-41D2-B174-801AE32DA0A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6DA7485D-D9B6-496F-800D-E59A6D33EEA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F32CADFD-A146-4877-B344-49E61DE6E4F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0FA31E14-F094-44D6-ABBD-B57816FC025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B325F886-369D-40A9-8CC1-5AF75B90BA9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F64CB62-C726-4EA2-8DF4-1426F3F33D8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E9604746-BDD1-46FD-893E-7AEBC74F44FB}"/>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DB183C71-D693-41FE-A56D-E432A84BA84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AB47FE87-7B16-40E2-8239-4C42A66E6FE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700217F3-0BA4-4D0D-8E5F-C5E43120909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901E896B-9851-48EC-BEF4-F80381D9D179}"/>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9E63337B-11A6-4099-8BC9-D061463ABCC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E0B25264-81AC-4536-AA2C-06F2212CCA8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84875976-854F-4375-8354-1778A1AAA9F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2262B208-8A10-493A-B502-E06B7642678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E8378D01-E13C-45C9-AE60-DD3946BBDA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F2076E03-6516-4322-B674-DB386A552CF0}"/>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BCBB71D2-3A0A-4CD4-9A32-B77DA8AC1A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83AFDCC0-E0B9-4425-B0BF-5E4101A0FBF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358FAA42-F3B6-4EA2-B212-6C1DD1382F2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899A0FE7-9145-4E2F-B3F7-230A2C3689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2FAAC540-1ED8-42E7-99F1-70294ED317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50A82889-F96E-4EF8-80C1-53FBC624760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1A676E73-1744-4AEC-8172-0373885181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BDDCD8C0-BBFC-4F68-9FF3-A2E3A3495A7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F7991287-AFD9-42E1-807E-AF6F9478D5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133687</xdr:rowOff>
    </xdr:to>
    <xdr:sp macro="" textlink="">
      <xdr:nvSpPr>
        <xdr:cNvPr id="41" name="AutoShape 1" descr="Výsledek obrázku pro kuka ready2educate">
          <a:extLst>
            <a:ext uri="{FF2B5EF4-FFF2-40B4-BE49-F238E27FC236}">
              <a16:creationId xmlns:a16="http://schemas.microsoft.com/office/drawing/2014/main" id="{CD0FE546-A441-43E4-878B-073EB6CAFEF2}"/>
            </a:ext>
          </a:extLst>
        </xdr:cNvPr>
        <xdr:cNvSpPr>
          <a:spLocks noChangeAspect="1" noChangeArrowheads="1"/>
        </xdr:cNvSpPr>
      </xdr:nvSpPr>
      <xdr:spPr bwMode="auto">
        <a:xfrm>
          <a:off x="13535025" y="80010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133687</xdr:rowOff>
    </xdr:to>
    <xdr:sp macro="" textlink="">
      <xdr:nvSpPr>
        <xdr:cNvPr id="42" name="AutoShape 3" descr="VÃ½sledek obrÃ¡zku pro vex edr booster kit">
          <a:extLst>
            <a:ext uri="{FF2B5EF4-FFF2-40B4-BE49-F238E27FC236}">
              <a16:creationId xmlns:a16="http://schemas.microsoft.com/office/drawing/2014/main" id="{5DEACE0A-9CAD-49CB-ACF2-F69A77503B31}"/>
            </a:ext>
          </a:extLst>
        </xdr:cNvPr>
        <xdr:cNvSpPr>
          <a:spLocks noChangeAspect="1" noChangeArrowheads="1"/>
        </xdr:cNvSpPr>
      </xdr:nvSpPr>
      <xdr:spPr bwMode="auto">
        <a:xfrm>
          <a:off x="15363825" y="80010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43" name="AutoShape 1" descr="Výsledek obrázku pro kuka ready2educate">
          <a:extLst>
            <a:ext uri="{FF2B5EF4-FFF2-40B4-BE49-F238E27FC236}">
              <a16:creationId xmlns:a16="http://schemas.microsoft.com/office/drawing/2014/main" id="{97D75A40-2049-48A8-A2BD-4069FA882728}"/>
            </a:ext>
          </a:extLst>
        </xdr:cNvPr>
        <xdr:cNvSpPr>
          <a:spLocks noChangeAspect="1" noChangeArrowheads="1"/>
        </xdr:cNvSpPr>
      </xdr:nvSpPr>
      <xdr:spPr bwMode="auto">
        <a:xfrm>
          <a:off x="13535025" y="8001000"/>
          <a:ext cx="304800" cy="10938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44" name="AutoShape 3" descr="VÃ½sledek obrÃ¡zku pro vex edr booster kit">
          <a:extLst>
            <a:ext uri="{FF2B5EF4-FFF2-40B4-BE49-F238E27FC236}">
              <a16:creationId xmlns:a16="http://schemas.microsoft.com/office/drawing/2014/main" id="{92EC934A-9271-4AE6-A021-FE335DDB46B1}"/>
            </a:ext>
          </a:extLst>
        </xdr:cNvPr>
        <xdr:cNvSpPr>
          <a:spLocks noChangeAspect="1" noChangeArrowheads="1"/>
        </xdr:cNvSpPr>
      </xdr:nvSpPr>
      <xdr:spPr bwMode="auto">
        <a:xfrm>
          <a:off x="15363825" y="8001000"/>
          <a:ext cx="304800" cy="10938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129876</xdr:rowOff>
    </xdr:to>
    <xdr:sp macro="" textlink="">
      <xdr:nvSpPr>
        <xdr:cNvPr id="45" name="AutoShape 3" descr="VÃ½sledek obrÃ¡zku pro vex edr booster kit">
          <a:extLst>
            <a:ext uri="{FF2B5EF4-FFF2-40B4-BE49-F238E27FC236}">
              <a16:creationId xmlns:a16="http://schemas.microsoft.com/office/drawing/2014/main" id="{6E7C7D5C-42DD-4DE0-9961-CF8C737121C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F9ADB83E-0302-4F7D-B2AE-587DAB0E354B}"/>
            </a:ext>
          </a:extLst>
        </xdr:cNvPr>
        <xdr:cNvSpPr>
          <a:spLocks noChangeAspect="1" noChangeArrowheads="1"/>
        </xdr:cNvSpPr>
      </xdr:nvSpPr>
      <xdr:spPr bwMode="auto">
        <a:xfrm>
          <a:off x="15363825" y="13620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AEAE69E-684D-48F9-997A-B8F8601DAD58}"/>
            </a:ext>
          </a:extLst>
        </xdr:cNvPr>
        <xdr:cNvSpPr>
          <a:spLocks noChangeAspect="1" noChangeArrowheads="1"/>
        </xdr:cNvSpPr>
      </xdr:nvSpPr>
      <xdr:spPr bwMode="auto">
        <a:xfrm>
          <a:off x="15363825" y="13620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48" name="AutoShape 3" descr="VÃ½sledek obrÃ¡zku pro vex edr booster kit">
          <a:extLst>
            <a:ext uri="{FF2B5EF4-FFF2-40B4-BE49-F238E27FC236}">
              <a16:creationId xmlns:a16="http://schemas.microsoft.com/office/drawing/2014/main" id="{0F8B224F-E4EB-4384-9250-8F4383A9BB87}"/>
            </a:ext>
          </a:extLst>
        </xdr:cNvPr>
        <xdr:cNvSpPr>
          <a:spLocks noChangeAspect="1" noChangeArrowheads="1"/>
        </xdr:cNvSpPr>
      </xdr:nvSpPr>
      <xdr:spPr bwMode="auto">
        <a:xfrm>
          <a:off x="15363825" y="13620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6984451F-C8B6-47B6-8BAF-209BD9327FF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13518775-55B4-46F5-AA91-A27470547FA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94DA1817-EC3C-449A-BB2D-2E5B6B5221D6}"/>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A565778F-D4AA-485D-AC82-25A61337DF7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B8F7F523-7ADD-426A-9B56-C0A3C143437A}"/>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B9930203-433D-401C-94A2-12AF12E1334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5" name="AutoShape 3" descr="VÃ½sledek obrÃ¡zku pro vex edr booster kit">
          <a:extLst>
            <a:ext uri="{FF2B5EF4-FFF2-40B4-BE49-F238E27FC236}">
              <a16:creationId xmlns:a16="http://schemas.microsoft.com/office/drawing/2014/main" id="{06C81FF0-FC65-422C-AAA9-E0DA4B0AEDF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6" name="AutoShape 3" descr="VÃ½sledek obrÃ¡zku pro vex edr booster kit">
          <a:extLst>
            <a:ext uri="{FF2B5EF4-FFF2-40B4-BE49-F238E27FC236}">
              <a16:creationId xmlns:a16="http://schemas.microsoft.com/office/drawing/2014/main" id="{4CBE17FF-9CF2-4BC0-A5A4-044D8A1ED45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7" name="AutoShape 3" descr="VÃ½sledek obrÃ¡zku pro vex edr booster kit">
          <a:extLst>
            <a:ext uri="{FF2B5EF4-FFF2-40B4-BE49-F238E27FC236}">
              <a16:creationId xmlns:a16="http://schemas.microsoft.com/office/drawing/2014/main" id="{AF151767-23CC-41A9-AE45-C5453276F88A}"/>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8" name="AutoShape 3" descr="VÃ½sledek obrÃ¡zku pro vex edr booster kit">
          <a:extLst>
            <a:ext uri="{FF2B5EF4-FFF2-40B4-BE49-F238E27FC236}">
              <a16:creationId xmlns:a16="http://schemas.microsoft.com/office/drawing/2014/main" id="{E1D8F021-7A13-49FA-951E-A7DCCB05701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9" name="AutoShape 3" descr="VÃ½sledek obrÃ¡zku pro vex edr booster kit">
          <a:extLst>
            <a:ext uri="{FF2B5EF4-FFF2-40B4-BE49-F238E27FC236}">
              <a16:creationId xmlns:a16="http://schemas.microsoft.com/office/drawing/2014/main" id="{21FF8C84-3D71-494A-B279-D06F257AD7F6}"/>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0" name="AutoShape 3" descr="VÃ½sledek obrÃ¡zku pro vex edr booster kit">
          <a:extLst>
            <a:ext uri="{FF2B5EF4-FFF2-40B4-BE49-F238E27FC236}">
              <a16:creationId xmlns:a16="http://schemas.microsoft.com/office/drawing/2014/main" id="{6D1F5B1D-8EF5-45D5-B0CC-CE701AC026B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1" name="AutoShape 3" descr="VÃ½sledek obrÃ¡zku pro vex edr booster kit">
          <a:extLst>
            <a:ext uri="{FF2B5EF4-FFF2-40B4-BE49-F238E27FC236}">
              <a16:creationId xmlns:a16="http://schemas.microsoft.com/office/drawing/2014/main" id="{F2FFE954-8B89-459D-B37B-ADB8D1545DC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2" name="AutoShape 3" descr="VÃ½sledek obrÃ¡zku pro vex edr booster kit">
          <a:extLst>
            <a:ext uri="{FF2B5EF4-FFF2-40B4-BE49-F238E27FC236}">
              <a16:creationId xmlns:a16="http://schemas.microsoft.com/office/drawing/2014/main" id="{A93BD490-0905-48C8-953C-600428C4101B}"/>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3" name="AutoShape 3" descr="VÃ½sledek obrÃ¡zku pro vex edr booster kit">
          <a:extLst>
            <a:ext uri="{FF2B5EF4-FFF2-40B4-BE49-F238E27FC236}">
              <a16:creationId xmlns:a16="http://schemas.microsoft.com/office/drawing/2014/main" id="{A378FA33-4396-4F91-8321-6DFF56881B7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4" name="AutoShape 3" descr="VÃ½sledek obrÃ¡zku pro vex edr booster kit">
          <a:extLst>
            <a:ext uri="{FF2B5EF4-FFF2-40B4-BE49-F238E27FC236}">
              <a16:creationId xmlns:a16="http://schemas.microsoft.com/office/drawing/2014/main" id="{18E1DFC0-A9E4-4EEB-91F5-B2127DF7D61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5" name="AutoShape 3" descr="VÃ½sledek obrÃ¡zku pro vex edr booster kit">
          <a:extLst>
            <a:ext uri="{FF2B5EF4-FFF2-40B4-BE49-F238E27FC236}">
              <a16:creationId xmlns:a16="http://schemas.microsoft.com/office/drawing/2014/main" id="{A60871A5-119C-4C41-8051-9C527058162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6" name="AutoShape 3" descr="VÃ½sledek obrÃ¡zku pro vex edr booster kit">
          <a:extLst>
            <a:ext uri="{FF2B5EF4-FFF2-40B4-BE49-F238E27FC236}">
              <a16:creationId xmlns:a16="http://schemas.microsoft.com/office/drawing/2014/main" id="{8762F9B3-AD39-4FE9-9399-BF96D12B4BA9}"/>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7" name="AutoShape 3" descr="VÃ½sledek obrÃ¡zku pro vex edr booster kit">
          <a:extLst>
            <a:ext uri="{FF2B5EF4-FFF2-40B4-BE49-F238E27FC236}">
              <a16:creationId xmlns:a16="http://schemas.microsoft.com/office/drawing/2014/main" id="{FAADD95A-A4A2-4F3A-956B-4E08040391A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8" name="AutoShape 3" descr="VÃ½sledek obrÃ¡zku pro vex edr booster kit">
          <a:extLst>
            <a:ext uri="{FF2B5EF4-FFF2-40B4-BE49-F238E27FC236}">
              <a16:creationId xmlns:a16="http://schemas.microsoft.com/office/drawing/2014/main" id="{81165C4E-B154-44EB-ADAB-C59B4EFBEC33}"/>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9" name="AutoShape 3" descr="VÃ½sledek obrÃ¡zku pro vex edr booster kit">
          <a:extLst>
            <a:ext uri="{FF2B5EF4-FFF2-40B4-BE49-F238E27FC236}">
              <a16:creationId xmlns:a16="http://schemas.microsoft.com/office/drawing/2014/main" id="{9B62F0FA-D910-4E52-8467-E5F89224E65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0" name="AutoShape 3" descr="VÃ½sledek obrÃ¡zku pro vex edr booster kit">
          <a:extLst>
            <a:ext uri="{FF2B5EF4-FFF2-40B4-BE49-F238E27FC236}">
              <a16:creationId xmlns:a16="http://schemas.microsoft.com/office/drawing/2014/main" id="{9D74673C-8F40-41F3-9C2D-9D9CF62F2639}"/>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1" name="AutoShape 3" descr="VÃ½sledek obrÃ¡zku pro vex edr booster kit">
          <a:extLst>
            <a:ext uri="{FF2B5EF4-FFF2-40B4-BE49-F238E27FC236}">
              <a16:creationId xmlns:a16="http://schemas.microsoft.com/office/drawing/2014/main" id="{5A612374-6DE4-4622-A360-0FFDE82289C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2" name="AutoShape 3" descr="VÃ½sledek obrÃ¡zku pro vex edr booster kit">
          <a:extLst>
            <a:ext uri="{FF2B5EF4-FFF2-40B4-BE49-F238E27FC236}">
              <a16:creationId xmlns:a16="http://schemas.microsoft.com/office/drawing/2014/main" id="{4179A054-FB4F-4506-91A8-1E1E2127016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3" name="AutoShape 3" descr="VÃ½sledek obrÃ¡zku pro vex edr booster kit">
          <a:extLst>
            <a:ext uri="{FF2B5EF4-FFF2-40B4-BE49-F238E27FC236}">
              <a16:creationId xmlns:a16="http://schemas.microsoft.com/office/drawing/2014/main" id="{3CF71C13-11CA-44E9-9286-07EBC1C9A45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4" name="AutoShape 3" descr="VÃ½sledek obrÃ¡zku pro vex edr booster kit">
          <a:extLst>
            <a:ext uri="{FF2B5EF4-FFF2-40B4-BE49-F238E27FC236}">
              <a16:creationId xmlns:a16="http://schemas.microsoft.com/office/drawing/2014/main" id="{A0A2613A-B375-4132-8950-D75E0FB2296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5" name="AutoShape 3" descr="VÃ½sledek obrÃ¡zku pro vex edr booster kit">
          <a:extLst>
            <a:ext uri="{FF2B5EF4-FFF2-40B4-BE49-F238E27FC236}">
              <a16:creationId xmlns:a16="http://schemas.microsoft.com/office/drawing/2014/main" id="{FC3383EF-53B7-4FEA-ACB5-1C5FE4213C7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6" name="AutoShape 3" descr="VÃ½sledek obrÃ¡zku pro vex edr booster kit">
          <a:extLst>
            <a:ext uri="{FF2B5EF4-FFF2-40B4-BE49-F238E27FC236}">
              <a16:creationId xmlns:a16="http://schemas.microsoft.com/office/drawing/2014/main" id="{0ED07588-C940-45AC-A51A-BBB55C6FA57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7" name="AutoShape 3" descr="VÃ½sledek obrÃ¡zku pro vex edr booster kit">
          <a:extLst>
            <a:ext uri="{FF2B5EF4-FFF2-40B4-BE49-F238E27FC236}">
              <a16:creationId xmlns:a16="http://schemas.microsoft.com/office/drawing/2014/main" id="{5A9319D7-603D-4524-A1E8-854AB35D14A3}"/>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8" name="AutoShape 3" descr="VÃ½sledek obrÃ¡zku pro vex edr booster kit">
          <a:extLst>
            <a:ext uri="{FF2B5EF4-FFF2-40B4-BE49-F238E27FC236}">
              <a16:creationId xmlns:a16="http://schemas.microsoft.com/office/drawing/2014/main" id="{8BDA8E8A-5F41-4D38-8CE9-A147CCE56E1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9" name="AutoShape 3" descr="VÃ½sledek obrÃ¡zku pro vex edr booster kit">
          <a:extLst>
            <a:ext uri="{FF2B5EF4-FFF2-40B4-BE49-F238E27FC236}">
              <a16:creationId xmlns:a16="http://schemas.microsoft.com/office/drawing/2014/main" id="{BE5E01DB-4D90-488C-A5B1-A9A9DE382708}"/>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131782</xdr:rowOff>
    </xdr:to>
    <xdr:sp macro="" textlink="">
      <xdr:nvSpPr>
        <xdr:cNvPr id="100" name="AutoShape 1" descr="Výsledek obrázku pro kuka ready2educate">
          <a:extLst>
            <a:ext uri="{FF2B5EF4-FFF2-40B4-BE49-F238E27FC236}">
              <a16:creationId xmlns:a16="http://schemas.microsoft.com/office/drawing/2014/main" id="{A984AC5F-2F57-4CB2-8621-AF9112558653}"/>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101" name="AutoShape 3" descr="VÃ½sledek obrÃ¡zku pro vex edr booster kit">
          <a:extLst>
            <a:ext uri="{FF2B5EF4-FFF2-40B4-BE49-F238E27FC236}">
              <a16:creationId xmlns:a16="http://schemas.microsoft.com/office/drawing/2014/main" id="{8EC2C268-52F0-48E0-9FCF-810519870A9A}"/>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102" name="AutoShape 1" descr="Výsledek obrázku pro kuka ready2educate">
          <a:extLst>
            <a:ext uri="{FF2B5EF4-FFF2-40B4-BE49-F238E27FC236}">
              <a16:creationId xmlns:a16="http://schemas.microsoft.com/office/drawing/2014/main" id="{9D393093-309D-4580-A8E0-A19432AC1D7C}"/>
            </a:ext>
          </a:extLst>
        </xdr:cNvPr>
        <xdr:cNvSpPr>
          <a:spLocks noChangeAspect="1" noChangeArrowheads="1"/>
        </xdr:cNvSpPr>
      </xdr:nvSpPr>
      <xdr:spPr bwMode="auto">
        <a:xfrm>
          <a:off x="13535025" y="8972550"/>
          <a:ext cx="304800" cy="1097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103" name="AutoShape 3" descr="VÃ½sledek obrÃ¡zku pro vex edr booster kit">
          <a:extLst>
            <a:ext uri="{FF2B5EF4-FFF2-40B4-BE49-F238E27FC236}">
              <a16:creationId xmlns:a16="http://schemas.microsoft.com/office/drawing/2014/main" id="{0FF413EA-B4F8-41D5-9009-8C41E684C8F7}"/>
            </a:ext>
          </a:extLst>
        </xdr:cNvPr>
        <xdr:cNvSpPr>
          <a:spLocks noChangeAspect="1" noChangeArrowheads="1"/>
        </xdr:cNvSpPr>
      </xdr:nvSpPr>
      <xdr:spPr bwMode="auto">
        <a:xfrm>
          <a:off x="13535025" y="8972550"/>
          <a:ext cx="304800" cy="1097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133687</xdr:rowOff>
    </xdr:to>
    <xdr:sp macro="" textlink="">
      <xdr:nvSpPr>
        <xdr:cNvPr id="104" name="AutoShape 1" descr="Výsledek obrázku pro kuka ready2educate">
          <a:extLst>
            <a:ext uri="{FF2B5EF4-FFF2-40B4-BE49-F238E27FC236}">
              <a16:creationId xmlns:a16="http://schemas.microsoft.com/office/drawing/2014/main" id="{9CBE862B-4954-4DE4-B4FE-57991195174B}"/>
            </a:ext>
          </a:extLst>
        </xdr:cNvPr>
        <xdr:cNvSpPr>
          <a:spLocks noChangeAspect="1" noChangeArrowheads="1"/>
        </xdr:cNvSpPr>
      </xdr:nvSpPr>
      <xdr:spPr bwMode="auto">
        <a:xfrm>
          <a:off x="13535025" y="8972550"/>
          <a:ext cx="304800" cy="295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133687</xdr:rowOff>
    </xdr:to>
    <xdr:sp macro="" textlink="">
      <xdr:nvSpPr>
        <xdr:cNvPr id="105" name="AutoShape 3" descr="VÃ½sledek obrÃ¡zku pro vex edr booster kit">
          <a:extLst>
            <a:ext uri="{FF2B5EF4-FFF2-40B4-BE49-F238E27FC236}">
              <a16:creationId xmlns:a16="http://schemas.microsoft.com/office/drawing/2014/main" id="{368C8737-2A8C-4A69-B568-D6F80F386B4C}"/>
            </a:ext>
          </a:extLst>
        </xdr:cNvPr>
        <xdr:cNvSpPr>
          <a:spLocks noChangeAspect="1" noChangeArrowheads="1"/>
        </xdr:cNvSpPr>
      </xdr:nvSpPr>
      <xdr:spPr bwMode="auto">
        <a:xfrm>
          <a:off x="13535025" y="8972550"/>
          <a:ext cx="304800" cy="295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106" name="AutoShape 1" descr="Výsledek obrázku pro kuka ready2educate">
          <a:extLst>
            <a:ext uri="{FF2B5EF4-FFF2-40B4-BE49-F238E27FC236}">
              <a16:creationId xmlns:a16="http://schemas.microsoft.com/office/drawing/2014/main" id="{75FDBFE7-93CD-4F8B-991B-9E01EE25F21F}"/>
            </a:ext>
          </a:extLst>
        </xdr:cNvPr>
        <xdr:cNvSpPr>
          <a:spLocks noChangeAspect="1" noChangeArrowheads="1"/>
        </xdr:cNvSpPr>
      </xdr:nvSpPr>
      <xdr:spPr bwMode="auto">
        <a:xfrm>
          <a:off x="13535025" y="8972550"/>
          <a:ext cx="304800" cy="10919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107" name="AutoShape 3" descr="VÃ½sledek obrÃ¡zku pro vex edr booster kit">
          <a:extLst>
            <a:ext uri="{FF2B5EF4-FFF2-40B4-BE49-F238E27FC236}">
              <a16:creationId xmlns:a16="http://schemas.microsoft.com/office/drawing/2014/main" id="{B725AFBE-7AB4-4729-9286-FA118750CBB4}"/>
            </a:ext>
          </a:extLst>
        </xdr:cNvPr>
        <xdr:cNvSpPr>
          <a:spLocks noChangeAspect="1" noChangeArrowheads="1"/>
        </xdr:cNvSpPr>
      </xdr:nvSpPr>
      <xdr:spPr bwMode="auto">
        <a:xfrm>
          <a:off x="13535025" y="8972550"/>
          <a:ext cx="304800" cy="10919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108" name="AutoShape 1" descr="Výsledek obrázku pro kuka ready2educate">
          <a:extLst>
            <a:ext uri="{FF2B5EF4-FFF2-40B4-BE49-F238E27FC236}">
              <a16:creationId xmlns:a16="http://schemas.microsoft.com/office/drawing/2014/main" id="{BB50113A-F7DF-4524-B2D4-0CA9883355A3}"/>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109" name="AutoShape 3" descr="VÃ½sledek obrÃ¡zku pro vex edr booster kit">
          <a:extLst>
            <a:ext uri="{FF2B5EF4-FFF2-40B4-BE49-F238E27FC236}">
              <a16:creationId xmlns:a16="http://schemas.microsoft.com/office/drawing/2014/main" id="{ADC7A40A-D8DA-4BB3-9F7E-57C3B19B0372}"/>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110" name="AutoShape 1" descr="Výsledek obrázku pro kuka ready2educate">
          <a:extLst>
            <a:ext uri="{FF2B5EF4-FFF2-40B4-BE49-F238E27FC236}">
              <a16:creationId xmlns:a16="http://schemas.microsoft.com/office/drawing/2014/main" id="{E18F683C-87A7-4A12-A81A-D887CCE1F8AF}"/>
            </a:ext>
          </a:extLst>
        </xdr:cNvPr>
        <xdr:cNvSpPr>
          <a:spLocks noChangeAspect="1" noChangeArrowheads="1"/>
        </xdr:cNvSpPr>
      </xdr:nvSpPr>
      <xdr:spPr bwMode="auto">
        <a:xfrm>
          <a:off x="13535025" y="89725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111" name="AutoShape 3" descr="VÃ½sledek obrÃ¡zku pro vex edr booster kit">
          <a:extLst>
            <a:ext uri="{FF2B5EF4-FFF2-40B4-BE49-F238E27FC236}">
              <a16:creationId xmlns:a16="http://schemas.microsoft.com/office/drawing/2014/main" id="{49598EF5-1D57-442A-B4CF-F6C0012C7C5C}"/>
            </a:ext>
          </a:extLst>
        </xdr:cNvPr>
        <xdr:cNvSpPr>
          <a:spLocks noChangeAspect="1" noChangeArrowheads="1"/>
        </xdr:cNvSpPr>
      </xdr:nvSpPr>
      <xdr:spPr bwMode="auto">
        <a:xfrm>
          <a:off x="13535025" y="89725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133686</xdr:rowOff>
    </xdr:to>
    <xdr:sp macro="" textlink="">
      <xdr:nvSpPr>
        <xdr:cNvPr id="112" name="AutoShape 1" descr="Výsledek obrázku pro kuka ready2educate">
          <a:extLst>
            <a:ext uri="{FF2B5EF4-FFF2-40B4-BE49-F238E27FC236}">
              <a16:creationId xmlns:a16="http://schemas.microsoft.com/office/drawing/2014/main" id="{426A0A43-7EEF-4ABA-BBBF-1D34A83CC75F}"/>
            </a:ext>
          </a:extLst>
        </xdr:cNvPr>
        <xdr:cNvSpPr>
          <a:spLocks noChangeAspect="1" noChangeArrowheads="1"/>
        </xdr:cNvSpPr>
      </xdr:nvSpPr>
      <xdr:spPr bwMode="auto">
        <a:xfrm>
          <a:off x="13535025" y="897255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133686</xdr:rowOff>
    </xdr:to>
    <xdr:sp macro="" textlink="">
      <xdr:nvSpPr>
        <xdr:cNvPr id="113" name="AutoShape 3" descr="VÃ½sledek obrÃ¡zku pro vex edr booster kit">
          <a:extLst>
            <a:ext uri="{FF2B5EF4-FFF2-40B4-BE49-F238E27FC236}">
              <a16:creationId xmlns:a16="http://schemas.microsoft.com/office/drawing/2014/main" id="{73A7207A-8077-4CDC-B5EF-182C0765B0D4}"/>
            </a:ext>
          </a:extLst>
        </xdr:cNvPr>
        <xdr:cNvSpPr>
          <a:spLocks noChangeAspect="1" noChangeArrowheads="1"/>
        </xdr:cNvSpPr>
      </xdr:nvSpPr>
      <xdr:spPr bwMode="auto">
        <a:xfrm>
          <a:off x="13535025" y="897255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929976</xdr:rowOff>
    </xdr:to>
    <xdr:sp macro="" textlink="">
      <xdr:nvSpPr>
        <xdr:cNvPr id="114" name="AutoShape 1" descr="Výsledek obrázku pro kuka ready2educate">
          <a:extLst>
            <a:ext uri="{FF2B5EF4-FFF2-40B4-BE49-F238E27FC236}">
              <a16:creationId xmlns:a16="http://schemas.microsoft.com/office/drawing/2014/main" id="{7836CAE7-6CA8-4E0A-8C37-FDF625CC6FE7}"/>
            </a:ext>
          </a:extLst>
        </xdr:cNvPr>
        <xdr:cNvSpPr>
          <a:spLocks noChangeAspect="1" noChangeArrowheads="1"/>
        </xdr:cNvSpPr>
      </xdr:nvSpPr>
      <xdr:spPr bwMode="auto">
        <a:xfrm>
          <a:off x="13535025" y="8972550"/>
          <a:ext cx="304800" cy="1091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929976</xdr:rowOff>
    </xdr:to>
    <xdr:sp macro="" textlink="">
      <xdr:nvSpPr>
        <xdr:cNvPr id="115" name="AutoShape 3" descr="VÃ½sledek obrÃ¡zku pro vex edr booster kit">
          <a:extLst>
            <a:ext uri="{FF2B5EF4-FFF2-40B4-BE49-F238E27FC236}">
              <a16:creationId xmlns:a16="http://schemas.microsoft.com/office/drawing/2014/main" id="{9C47CF9D-7B35-415F-A620-B25226EB58D5}"/>
            </a:ext>
          </a:extLst>
        </xdr:cNvPr>
        <xdr:cNvSpPr>
          <a:spLocks noChangeAspect="1" noChangeArrowheads="1"/>
        </xdr:cNvSpPr>
      </xdr:nvSpPr>
      <xdr:spPr bwMode="auto">
        <a:xfrm>
          <a:off x="13535025" y="8972550"/>
          <a:ext cx="304800" cy="1091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116" name="AutoShape 1" descr="Výsledek obrázku pro kuka ready2educate">
          <a:extLst>
            <a:ext uri="{FF2B5EF4-FFF2-40B4-BE49-F238E27FC236}">
              <a16:creationId xmlns:a16="http://schemas.microsoft.com/office/drawing/2014/main" id="{E20293F8-9CB5-44BE-8AD5-5DEC5F2ACDC8}"/>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117" name="AutoShape 3" descr="VÃ½sledek obrÃ¡zku pro vex edr booster kit">
          <a:extLst>
            <a:ext uri="{FF2B5EF4-FFF2-40B4-BE49-F238E27FC236}">
              <a16:creationId xmlns:a16="http://schemas.microsoft.com/office/drawing/2014/main" id="{D4A49501-0D4C-44ED-9FD9-216A8298468A}"/>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118" name="AutoShape 1" descr="Výsledek obrázku pro kuka ready2educate">
          <a:extLst>
            <a:ext uri="{FF2B5EF4-FFF2-40B4-BE49-F238E27FC236}">
              <a16:creationId xmlns:a16="http://schemas.microsoft.com/office/drawing/2014/main" id="{235D374B-275F-4ED1-B9A1-46F91609457A}"/>
            </a:ext>
          </a:extLst>
        </xdr:cNvPr>
        <xdr:cNvSpPr>
          <a:spLocks noChangeAspect="1" noChangeArrowheads="1"/>
        </xdr:cNvSpPr>
      </xdr:nvSpPr>
      <xdr:spPr bwMode="auto">
        <a:xfrm>
          <a:off x="13535025" y="89725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119" name="AutoShape 3" descr="VÃ½sledek obrÃ¡zku pro vex edr booster kit">
          <a:extLst>
            <a:ext uri="{FF2B5EF4-FFF2-40B4-BE49-F238E27FC236}">
              <a16:creationId xmlns:a16="http://schemas.microsoft.com/office/drawing/2014/main" id="{9DE2564F-78CE-4721-A0BA-71A5494C1625}"/>
            </a:ext>
          </a:extLst>
        </xdr:cNvPr>
        <xdr:cNvSpPr>
          <a:spLocks noChangeAspect="1" noChangeArrowheads="1"/>
        </xdr:cNvSpPr>
      </xdr:nvSpPr>
      <xdr:spPr bwMode="auto">
        <a:xfrm>
          <a:off x="13535025" y="89725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11</xdr:col>
      <xdr:colOff>304800</xdr:colOff>
      <xdr:row>23</xdr:row>
      <xdr:rowOff>131782</xdr:rowOff>
    </xdr:to>
    <xdr:sp macro="" textlink="">
      <xdr:nvSpPr>
        <xdr:cNvPr id="2" name="AutoShape 1" descr="Výsledek obrázku pro kuka ready2educate">
          <a:extLst>
            <a:ext uri="{FF2B5EF4-FFF2-40B4-BE49-F238E27FC236}">
              <a16:creationId xmlns:a16="http://schemas.microsoft.com/office/drawing/2014/main" id="{A51E1F36-6AF1-4670-B3EC-871B2CDB4787}"/>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131782</xdr:rowOff>
    </xdr:to>
    <xdr:sp macro="" textlink="">
      <xdr:nvSpPr>
        <xdr:cNvPr id="3" name="AutoShape 3" descr="VÃ½sledek obrÃ¡zku pro vex edr booster kit">
          <a:extLst>
            <a:ext uri="{FF2B5EF4-FFF2-40B4-BE49-F238E27FC236}">
              <a16:creationId xmlns:a16="http://schemas.microsoft.com/office/drawing/2014/main" id="{3B768CBC-AD09-4053-B98B-97E0F4769EA9}"/>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09963EF6-B3BA-4343-B4E8-66EB294E7FB3}"/>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4704F50B-28A7-4444-8AF7-35A35C672284}"/>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3AA7F88A-8470-4523-A3F4-DD9A3747A337}"/>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C8BB2E22-2896-4250-9A0D-7576ABE342C9}"/>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30</xdr:row>
      <xdr:rowOff>0</xdr:rowOff>
    </xdr:from>
    <xdr:to>
      <xdr:col>11</xdr:col>
      <xdr:colOff>304800</xdr:colOff>
      <xdr:row>31</xdr:row>
      <xdr:rowOff>16529</xdr:rowOff>
    </xdr:to>
    <xdr:sp macro="" textlink="">
      <xdr:nvSpPr>
        <xdr:cNvPr id="8" name="AutoShape 3" descr="VÃ½sledek obrÃ¡zku pro vex edr booster kit">
          <a:extLst>
            <a:ext uri="{FF2B5EF4-FFF2-40B4-BE49-F238E27FC236}">
              <a16:creationId xmlns:a16="http://schemas.microsoft.com/office/drawing/2014/main" id="{B82749CD-B7E9-4C8C-B337-7C34335E86E8}"/>
            </a:ext>
          </a:extLst>
        </xdr:cNvPr>
        <xdr:cNvSpPr>
          <a:spLocks noChangeAspect="1" noChangeArrowheads="1"/>
        </xdr:cNvSpPr>
      </xdr:nvSpPr>
      <xdr:spPr bwMode="auto">
        <a:xfrm>
          <a:off x="13289280" y="14058900"/>
          <a:ext cx="304800" cy="184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30</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D3259D3B-BB2E-45EF-A7C7-AFBD121995C1}"/>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1C60158B-663E-4A2C-A129-5F76EC10A7F0}"/>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E35E403A-5A55-47F1-8DA4-227C6CA273E7}"/>
            </a:ext>
          </a:extLst>
        </xdr:cNvPr>
        <xdr:cNvSpPr>
          <a:spLocks noChangeAspect="1" noChangeArrowheads="1"/>
        </xdr:cNvSpPr>
      </xdr:nvSpPr>
      <xdr:spPr bwMode="auto">
        <a:xfrm>
          <a:off x="1328928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131782</xdr:rowOff>
    </xdr:to>
    <xdr:sp macro="" textlink="">
      <xdr:nvSpPr>
        <xdr:cNvPr id="12" name="AutoShape 1" descr="Výsledek obrázku pro kuka ready2educate">
          <a:extLst>
            <a:ext uri="{FF2B5EF4-FFF2-40B4-BE49-F238E27FC236}">
              <a16:creationId xmlns:a16="http://schemas.microsoft.com/office/drawing/2014/main" id="{A27E849A-058D-40C0-8606-197D1502DF96}"/>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13" name="AutoShape 3" descr="VÃ½sledek obrÃ¡zku pro vex edr booster kit">
          <a:extLst>
            <a:ext uri="{FF2B5EF4-FFF2-40B4-BE49-F238E27FC236}">
              <a16:creationId xmlns:a16="http://schemas.microsoft.com/office/drawing/2014/main" id="{E8016AE1-2C8C-49A0-8D26-BCE086B15018}"/>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4" name="AutoShape 1" descr="Výsledek obrázku pro kuka ready2educate">
          <a:extLst>
            <a:ext uri="{FF2B5EF4-FFF2-40B4-BE49-F238E27FC236}">
              <a16:creationId xmlns:a16="http://schemas.microsoft.com/office/drawing/2014/main" id="{526CACBE-DCC6-4704-9DF9-7E68E3E6F99F}"/>
            </a:ext>
          </a:extLst>
        </xdr:cNvPr>
        <xdr:cNvSpPr>
          <a:spLocks noChangeAspect="1" noChangeArrowheads="1"/>
        </xdr:cNvSpPr>
      </xdr:nvSpPr>
      <xdr:spPr bwMode="auto">
        <a:xfrm>
          <a:off x="135350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5" name="AutoShape 3" descr="VÃ½sledek obrÃ¡zku pro vex edr booster kit">
          <a:extLst>
            <a:ext uri="{FF2B5EF4-FFF2-40B4-BE49-F238E27FC236}">
              <a16:creationId xmlns:a16="http://schemas.microsoft.com/office/drawing/2014/main" id="{CA97A78B-68D5-4F9B-AD32-652D9C17E8C7}"/>
            </a:ext>
          </a:extLst>
        </xdr:cNvPr>
        <xdr:cNvSpPr>
          <a:spLocks noChangeAspect="1" noChangeArrowheads="1"/>
        </xdr:cNvSpPr>
      </xdr:nvSpPr>
      <xdr:spPr bwMode="auto">
        <a:xfrm>
          <a:off x="155543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16" name="AutoShape 1" descr="Výsledek obrázku pro kuka ready2educate">
          <a:extLst>
            <a:ext uri="{FF2B5EF4-FFF2-40B4-BE49-F238E27FC236}">
              <a16:creationId xmlns:a16="http://schemas.microsoft.com/office/drawing/2014/main" id="{BE3295CC-F0E6-4C44-B520-F3E846D05822}"/>
            </a:ext>
          </a:extLst>
        </xdr:cNvPr>
        <xdr:cNvSpPr>
          <a:spLocks noChangeAspect="1" noChangeArrowheads="1"/>
        </xdr:cNvSpPr>
      </xdr:nvSpPr>
      <xdr:spPr bwMode="auto">
        <a:xfrm>
          <a:off x="13906500" y="8143875"/>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17" name="AutoShape 3" descr="VÃ½sledek obrÃ¡zku pro vex edr booster kit">
          <a:extLst>
            <a:ext uri="{FF2B5EF4-FFF2-40B4-BE49-F238E27FC236}">
              <a16:creationId xmlns:a16="http://schemas.microsoft.com/office/drawing/2014/main" id="{11E981B0-7B4A-40A4-AF94-F70F9FEED47E}"/>
            </a:ext>
          </a:extLst>
        </xdr:cNvPr>
        <xdr:cNvSpPr>
          <a:spLocks noChangeAspect="1" noChangeArrowheads="1"/>
        </xdr:cNvSpPr>
      </xdr:nvSpPr>
      <xdr:spPr bwMode="auto">
        <a:xfrm>
          <a:off x="13906500" y="8143875"/>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8" name="AutoShape 1" descr="Výsledek obrázku pro kuka ready2educate">
          <a:extLst>
            <a:ext uri="{FF2B5EF4-FFF2-40B4-BE49-F238E27FC236}">
              <a16:creationId xmlns:a16="http://schemas.microsoft.com/office/drawing/2014/main" id="{2844C6AA-2AEC-40FC-AAE3-179AC582937D}"/>
            </a:ext>
          </a:extLst>
        </xdr:cNvPr>
        <xdr:cNvSpPr>
          <a:spLocks noChangeAspect="1" noChangeArrowheads="1"/>
        </xdr:cNvSpPr>
      </xdr:nvSpPr>
      <xdr:spPr bwMode="auto">
        <a:xfrm>
          <a:off x="13906500" y="8143875"/>
          <a:ext cx="304800" cy="1107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9" name="AutoShape 3" descr="VÃ½sledek obrÃ¡zku pro vex edr booster kit">
          <a:extLst>
            <a:ext uri="{FF2B5EF4-FFF2-40B4-BE49-F238E27FC236}">
              <a16:creationId xmlns:a16="http://schemas.microsoft.com/office/drawing/2014/main" id="{7B8E15AB-1294-44B9-983E-72E92835A071}"/>
            </a:ext>
          </a:extLst>
        </xdr:cNvPr>
        <xdr:cNvSpPr>
          <a:spLocks noChangeAspect="1" noChangeArrowheads="1"/>
        </xdr:cNvSpPr>
      </xdr:nvSpPr>
      <xdr:spPr bwMode="auto">
        <a:xfrm>
          <a:off x="13906500" y="8143875"/>
          <a:ext cx="304800" cy="1107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20" name="AutoShape 1" descr="Výsledek obrázku pro kuka ready2educate">
          <a:extLst>
            <a:ext uri="{FF2B5EF4-FFF2-40B4-BE49-F238E27FC236}">
              <a16:creationId xmlns:a16="http://schemas.microsoft.com/office/drawing/2014/main" id="{0175C177-932E-4597-B22B-B29A31505683}"/>
            </a:ext>
          </a:extLst>
        </xdr:cNvPr>
        <xdr:cNvSpPr>
          <a:spLocks noChangeAspect="1" noChangeArrowheads="1"/>
        </xdr:cNvSpPr>
      </xdr:nvSpPr>
      <xdr:spPr bwMode="auto">
        <a:xfrm>
          <a:off x="13906500" y="8143875"/>
          <a:ext cx="304800" cy="3051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21" name="AutoShape 3" descr="VÃ½sledek obrÃ¡zku pro vex edr booster kit">
          <a:extLst>
            <a:ext uri="{FF2B5EF4-FFF2-40B4-BE49-F238E27FC236}">
              <a16:creationId xmlns:a16="http://schemas.microsoft.com/office/drawing/2014/main" id="{88A38A28-5347-4ADD-AB81-203A27873675}"/>
            </a:ext>
          </a:extLst>
        </xdr:cNvPr>
        <xdr:cNvSpPr>
          <a:spLocks noChangeAspect="1" noChangeArrowheads="1"/>
        </xdr:cNvSpPr>
      </xdr:nvSpPr>
      <xdr:spPr bwMode="auto">
        <a:xfrm>
          <a:off x="15792450" y="8143875"/>
          <a:ext cx="304800" cy="3051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22" name="AutoShape 1" descr="Výsledek obrázku pro kuka ready2educate">
          <a:extLst>
            <a:ext uri="{FF2B5EF4-FFF2-40B4-BE49-F238E27FC236}">
              <a16:creationId xmlns:a16="http://schemas.microsoft.com/office/drawing/2014/main" id="{986DEE68-1253-4453-A105-D65004881E34}"/>
            </a:ext>
          </a:extLst>
        </xdr:cNvPr>
        <xdr:cNvSpPr>
          <a:spLocks noChangeAspect="1" noChangeArrowheads="1"/>
        </xdr:cNvSpPr>
      </xdr:nvSpPr>
      <xdr:spPr bwMode="auto">
        <a:xfrm>
          <a:off x="13906500" y="8143875"/>
          <a:ext cx="304800" cy="1101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23" name="AutoShape 3" descr="VÃ½sledek obrÃ¡zku pro vex edr booster kit">
          <a:extLst>
            <a:ext uri="{FF2B5EF4-FFF2-40B4-BE49-F238E27FC236}">
              <a16:creationId xmlns:a16="http://schemas.microsoft.com/office/drawing/2014/main" id="{914D71E7-4A7C-473A-882C-331B9EEE7228}"/>
            </a:ext>
          </a:extLst>
        </xdr:cNvPr>
        <xdr:cNvSpPr>
          <a:spLocks noChangeAspect="1" noChangeArrowheads="1"/>
        </xdr:cNvSpPr>
      </xdr:nvSpPr>
      <xdr:spPr bwMode="auto">
        <a:xfrm>
          <a:off x="15792450" y="8143875"/>
          <a:ext cx="304800" cy="1101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131782</xdr:rowOff>
    </xdr:to>
    <xdr:sp macro="" textlink="">
      <xdr:nvSpPr>
        <xdr:cNvPr id="24" name="AutoShape 1" descr="Výsledek obrázku pro kuka ready2educate">
          <a:extLst>
            <a:ext uri="{FF2B5EF4-FFF2-40B4-BE49-F238E27FC236}">
              <a16:creationId xmlns:a16="http://schemas.microsoft.com/office/drawing/2014/main" id="{E72DD594-0BD0-450F-9EB7-6BBCF3B7AA8C}"/>
            </a:ext>
          </a:extLst>
        </xdr:cNvPr>
        <xdr:cNvSpPr>
          <a:spLocks noChangeAspect="1" noChangeArrowheads="1"/>
        </xdr:cNvSpPr>
      </xdr:nvSpPr>
      <xdr:spPr bwMode="auto">
        <a:xfrm>
          <a:off x="129254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131782</xdr:rowOff>
    </xdr:to>
    <xdr:sp macro="" textlink="">
      <xdr:nvSpPr>
        <xdr:cNvPr id="25" name="AutoShape 3" descr="VÃ½sledek obrÃ¡zku pro vex edr booster kit">
          <a:extLst>
            <a:ext uri="{FF2B5EF4-FFF2-40B4-BE49-F238E27FC236}">
              <a16:creationId xmlns:a16="http://schemas.microsoft.com/office/drawing/2014/main" id="{6A3785E4-D237-4A63-A436-F3E83B6A6876}"/>
            </a:ext>
          </a:extLst>
        </xdr:cNvPr>
        <xdr:cNvSpPr>
          <a:spLocks noChangeAspect="1" noChangeArrowheads="1"/>
        </xdr:cNvSpPr>
      </xdr:nvSpPr>
      <xdr:spPr bwMode="auto">
        <a:xfrm>
          <a:off x="129254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26" name="AutoShape 1" descr="Výsledek obrázku pro kuka ready2educate">
          <a:extLst>
            <a:ext uri="{FF2B5EF4-FFF2-40B4-BE49-F238E27FC236}">
              <a16:creationId xmlns:a16="http://schemas.microsoft.com/office/drawing/2014/main" id="{6B559620-4300-4A8D-AC91-B1A5EB7CAA27}"/>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7" name="AutoShape 3" descr="VÃ½sledek obrÃ¡zku pro vex edr booster kit">
          <a:extLst>
            <a:ext uri="{FF2B5EF4-FFF2-40B4-BE49-F238E27FC236}">
              <a16:creationId xmlns:a16="http://schemas.microsoft.com/office/drawing/2014/main" id="{51713C09-846C-4ADA-A588-A0E1A7209D10}"/>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8" name="AutoShape 1" descr="Výsledek obrázku pro kuka ready2educate">
          <a:extLst>
            <a:ext uri="{FF2B5EF4-FFF2-40B4-BE49-F238E27FC236}">
              <a16:creationId xmlns:a16="http://schemas.microsoft.com/office/drawing/2014/main" id="{852772CE-80CF-4F5D-8BAA-2EB95F7323B8}"/>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9" name="AutoShape 3" descr="VÃ½sledek obrÃ¡zku pro vex edr booster kit">
          <a:extLst>
            <a:ext uri="{FF2B5EF4-FFF2-40B4-BE49-F238E27FC236}">
              <a16:creationId xmlns:a16="http://schemas.microsoft.com/office/drawing/2014/main" id="{7248541F-D8CA-425D-9AE7-FA0FBB69A10F}"/>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131782</xdr:rowOff>
    </xdr:to>
    <xdr:sp macro="" textlink="">
      <xdr:nvSpPr>
        <xdr:cNvPr id="30" name="AutoShape 1" descr="Výsledek obrázku pro kuka ready2educate">
          <a:extLst>
            <a:ext uri="{FF2B5EF4-FFF2-40B4-BE49-F238E27FC236}">
              <a16:creationId xmlns:a16="http://schemas.microsoft.com/office/drawing/2014/main" id="{CA5A5704-8847-48DD-8302-B7C00BE9A1A3}"/>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31" name="AutoShape 3" descr="VÃ½sledek obrÃ¡zku pro vex edr booster kit">
          <a:extLst>
            <a:ext uri="{FF2B5EF4-FFF2-40B4-BE49-F238E27FC236}">
              <a16:creationId xmlns:a16="http://schemas.microsoft.com/office/drawing/2014/main" id="{2A727172-D7A7-4CA9-8AD9-E9DBF5E21A59}"/>
            </a:ext>
          </a:extLst>
        </xdr:cNvPr>
        <xdr:cNvSpPr>
          <a:spLocks noChangeAspect="1" noChangeArrowheads="1"/>
        </xdr:cNvSpPr>
      </xdr:nvSpPr>
      <xdr:spPr bwMode="auto">
        <a:xfrm>
          <a:off x="13535025" y="8972550"/>
          <a:ext cx="304800" cy="293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32" name="AutoShape 1" descr="Výsledek obrázku pro kuka ready2educate">
          <a:extLst>
            <a:ext uri="{FF2B5EF4-FFF2-40B4-BE49-F238E27FC236}">
              <a16:creationId xmlns:a16="http://schemas.microsoft.com/office/drawing/2014/main" id="{9185DA4D-EB64-4070-854C-76224AD0A971}"/>
            </a:ext>
          </a:extLst>
        </xdr:cNvPr>
        <xdr:cNvSpPr>
          <a:spLocks noChangeAspect="1" noChangeArrowheads="1"/>
        </xdr:cNvSpPr>
      </xdr:nvSpPr>
      <xdr:spPr bwMode="auto">
        <a:xfrm>
          <a:off x="13535025" y="8972550"/>
          <a:ext cx="304800" cy="291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33" name="AutoShape 3" descr="VÃ½sledek obrÃ¡zku pro vex edr booster kit">
          <a:extLst>
            <a:ext uri="{FF2B5EF4-FFF2-40B4-BE49-F238E27FC236}">
              <a16:creationId xmlns:a16="http://schemas.microsoft.com/office/drawing/2014/main" id="{CD7298DC-529A-436B-A721-A77A64400C8F}"/>
            </a:ext>
          </a:extLst>
        </xdr:cNvPr>
        <xdr:cNvSpPr>
          <a:spLocks noChangeAspect="1" noChangeArrowheads="1"/>
        </xdr:cNvSpPr>
      </xdr:nvSpPr>
      <xdr:spPr bwMode="auto">
        <a:xfrm>
          <a:off x="13535025" y="8972550"/>
          <a:ext cx="304800" cy="291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34" name="AutoShape 1" descr="Výsledek obrázku pro kuka ready2educate">
          <a:extLst>
            <a:ext uri="{FF2B5EF4-FFF2-40B4-BE49-F238E27FC236}">
              <a16:creationId xmlns:a16="http://schemas.microsoft.com/office/drawing/2014/main" id="{FBB0FE84-2886-4FC2-894F-C58318EEEE51}"/>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35" name="AutoShape 3" descr="VÃ½sledek obrÃ¡zku pro vex edr booster kit">
          <a:extLst>
            <a:ext uri="{FF2B5EF4-FFF2-40B4-BE49-F238E27FC236}">
              <a16:creationId xmlns:a16="http://schemas.microsoft.com/office/drawing/2014/main" id="{4D9D3D48-CC9E-47BF-8B4A-8A8CDF5D1404}"/>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6" name="AutoShape 1" descr="Výsledek obrázku pro kuka ready2educate">
          <a:extLst>
            <a:ext uri="{FF2B5EF4-FFF2-40B4-BE49-F238E27FC236}">
              <a16:creationId xmlns:a16="http://schemas.microsoft.com/office/drawing/2014/main" id="{E877A2D1-A822-456B-813E-449A5FBEF21D}"/>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7" name="AutoShape 3" descr="VÃ½sledek obrÃ¡zku pro vex edr booster kit">
          <a:extLst>
            <a:ext uri="{FF2B5EF4-FFF2-40B4-BE49-F238E27FC236}">
              <a16:creationId xmlns:a16="http://schemas.microsoft.com/office/drawing/2014/main" id="{72A690B0-7DF5-4CEE-BCEE-A903B56FC19F}"/>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8" name="AutoShape 1" descr="Výsledek obrázku pro kuka ready2educate">
          <a:extLst>
            <a:ext uri="{FF2B5EF4-FFF2-40B4-BE49-F238E27FC236}">
              <a16:creationId xmlns:a16="http://schemas.microsoft.com/office/drawing/2014/main" id="{415EC5E3-B3C2-4C3E-ACE1-FE4DF5931680}"/>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9" name="AutoShape 3" descr="VÃ½sledek obrÃ¡zku pro vex edr booster kit">
          <a:extLst>
            <a:ext uri="{FF2B5EF4-FFF2-40B4-BE49-F238E27FC236}">
              <a16:creationId xmlns:a16="http://schemas.microsoft.com/office/drawing/2014/main" id="{F183643E-C3F2-4504-A545-8766C98E9BF8}"/>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40" name="AutoShape 1" descr="Výsledek obrázku pro kuka ready2educate">
          <a:extLst>
            <a:ext uri="{FF2B5EF4-FFF2-40B4-BE49-F238E27FC236}">
              <a16:creationId xmlns:a16="http://schemas.microsoft.com/office/drawing/2014/main" id="{B59D6002-49D1-43D0-8E1A-D726B692277D}"/>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41" name="AutoShape 3" descr="VÃ½sledek obrÃ¡zku pro vex edr booster kit">
          <a:extLst>
            <a:ext uri="{FF2B5EF4-FFF2-40B4-BE49-F238E27FC236}">
              <a16:creationId xmlns:a16="http://schemas.microsoft.com/office/drawing/2014/main" id="{25B546D4-AF15-4C84-9CBC-F713363E9B0A}"/>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42" name="AutoShape 1" descr="Výsledek obrázku pro kuka ready2educate">
          <a:extLst>
            <a:ext uri="{FF2B5EF4-FFF2-40B4-BE49-F238E27FC236}">
              <a16:creationId xmlns:a16="http://schemas.microsoft.com/office/drawing/2014/main" id="{06654E55-0A7E-47A8-9B6E-593C443F35C3}"/>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43" name="AutoShape 3" descr="VÃ½sledek obrÃ¡zku pro vex edr booster kit">
          <a:extLst>
            <a:ext uri="{FF2B5EF4-FFF2-40B4-BE49-F238E27FC236}">
              <a16:creationId xmlns:a16="http://schemas.microsoft.com/office/drawing/2014/main" id="{BF4B5720-519E-4054-925B-A12B487E7528}"/>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4" name="AutoShape 1" descr="Výsledek obrázku pro kuka ready2educate">
          <a:extLst>
            <a:ext uri="{FF2B5EF4-FFF2-40B4-BE49-F238E27FC236}">
              <a16:creationId xmlns:a16="http://schemas.microsoft.com/office/drawing/2014/main" id="{9E7A40D5-4B3D-4D3F-BD69-E1853552D080}"/>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45" name="AutoShape 3" descr="VÃ½sledek obrÃ¡zku pro vex edr booster kit">
          <a:extLst>
            <a:ext uri="{FF2B5EF4-FFF2-40B4-BE49-F238E27FC236}">
              <a16:creationId xmlns:a16="http://schemas.microsoft.com/office/drawing/2014/main" id="{1B90D2BE-6EDD-47C3-B5B5-8289F7446D9C}"/>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6" name="AutoShape 1" descr="Výsledek obrázku pro kuka ready2educate">
          <a:extLst>
            <a:ext uri="{FF2B5EF4-FFF2-40B4-BE49-F238E27FC236}">
              <a16:creationId xmlns:a16="http://schemas.microsoft.com/office/drawing/2014/main" id="{F33EBB21-3536-4846-B739-08F1F9C82684}"/>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7" name="AutoShape 3" descr="VÃ½sledek obrÃ¡zku pro vex edr booster kit">
          <a:extLst>
            <a:ext uri="{FF2B5EF4-FFF2-40B4-BE49-F238E27FC236}">
              <a16:creationId xmlns:a16="http://schemas.microsoft.com/office/drawing/2014/main" id="{837C3541-6D97-4E17-B575-D6CEC0E57FD3}"/>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48" name="AutoShape 1" descr="Výsledek obrázku pro kuka ready2educate">
          <a:extLst>
            <a:ext uri="{FF2B5EF4-FFF2-40B4-BE49-F238E27FC236}">
              <a16:creationId xmlns:a16="http://schemas.microsoft.com/office/drawing/2014/main" id="{F35A1D9E-FB82-4474-BC93-881CDBCCD248}"/>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49" name="AutoShape 3" descr="VÃ½sledek obrÃ¡zku pro vex edr booster kit">
          <a:extLst>
            <a:ext uri="{FF2B5EF4-FFF2-40B4-BE49-F238E27FC236}">
              <a16:creationId xmlns:a16="http://schemas.microsoft.com/office/drawing/2014/main" id="{CC821C4D-8E6D-4019-9108-2A955465B5F7}"/>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50" name="AutoShape 1" descr="Výsledek obrázku pro kuka ready2educate">
          <a:extLst>
            <a:ext uri="{FF2B5EF4-FFF2-40B4-BE49-F238E27FC236}">
              <a16:creationId xmlns:a16="http://schemas.microsoft.com/office/drawing/2014/main" id="{64C7FD87-1B51-4FF9-896E-562488E6B42E}"/>
            </a:ext>
          </a:extLst>
        </xdr:cNvPr>
        <xdr:cNvSpPr>
          <a:spLocks noChangeAspect="1" noChangeArrowheads="1"/>
        </xdr:cNvSpPr>
      </xdr:nvSpPr>
      <xdr:spPr bwMode="auto">
        <a:xfrm>
          <a:off x="13535025" y="897255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51" name="AutoShape 3" descr="VÃ½sledek obrÃ¡zku pro vex edr booster kit">
          <a:extLst>
            <a:ext uri="{FF2B5EF4-FFF2-40B4-BE49-F238E27FC236}">
              <a16:creationId xmlns:a16="http://schemas.microsoft.com/office/drawing/2014/main" id="{E442E5B7-19C8-493D-940D-3B96B6B110ED}"/>
            </a:ext>
          </a:extLst>
        </xdr:cNvPr>
        <xdr:cNvSpPr>
          <a:spLocks noChangeAspect="1" noChangeArrowheads="1"/>
        </xdr:cNvSpPr>
      </xdr:nvSpPr>
      <xdr:spPr bwMode="auto">
        <a:xfrm>
          <a:off x="13535025" y="897255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52" name="AutoShape 1" descr="Výsledek obrázku pro kuka ready2educate">
          <a:extLst>
            <a:ext uri="{FF2B5EF4-FFF2-40B4-BE49-F238E27FC236}">
              <a16:creationId xmlns:a16="http://schemas.microsoft.com/office/drawing/2014/main" id="{F0FA4607-EED3-4D7C-8A88-40249DAFAE0D}"/>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53" name="AutoShape 3" descr="VÃ½sledek obrÃ¡zku pro vex edr booster kit">
          <a:extLst>
            <a:ext uri="{FF2B5EF4-FFF2-40B4-BE49-F238E27FC236}">
              <a16:creationId xmlns:a16="http://schemas.microsoft.com/office/drawing/2014/main" id="{0A35A3EF-C1C2-4299-A815-1BA24D3A4C34}"/>
            </a:ext>
          </a:extLst>
        </xdr:cNvPr>
        <xdr:cNvSpPr>
          <a:spLocks noChangeAspect="1" noChangeArrowheads="1"/>
        </xdr:cNvSpPr>
      </xdr:nvSpPr>
      <xdr:spPr bwMode="auto">
        <a:xfrm>
          <a:off x="13535025" y="897255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54" name="AutoShape 1" descr="Výsledek obrázku pro kuka ready2educate">
          <a:extLst>
            <a:ext uri="{FF2B5EF4-FFF2-40B4-BE49-F238E27FC236}">
              <a16:creationId xmlns:a16="http://schemas.microsoft.com/office/drawing/2014/main" id="{4D47518C-B676-4521-B047-107473F68E5D}"/>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55" name="AutoShape 3" descr="VÃ½sledek obrÃ¡zku pro vex edr booster kit">
          <a:extLst>
            <a:ext uri="{FF2B5EF4-FFF2-40B4-BE49-F238E27FC236}">
              <a16:creationId xmlns:a16="http://schemas.microsoft.com/office/drawing/2014/main" id="{55130826-F491-42EF-A646-6E4A4C3B5D16}"/>
            </a:ext>
          </a:extLst>
        </xdr:cNvPr>
        <xdr:cNvSpPr>
          <a:spLocks noChangeAspect="1" noChangeArrowheads="1"/>
        </xdr:cNvSpPr>
      </xdr:nvSpPr>
      <xdr:spPr bwMode="auto">
        <a:xfrm>
          <a:off x="13535025" y="897255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56" name="AutoShape 1" descr="Výsledek obrázku pro kuka ready2educate">
          <a:extLst>
            <a:ext uri="{FF2B5EF4-FFF2-40B4-BE49-F238E27FC236}">
              <a16:creationId xmlns:a16="http://schemas.microsoft.com/office/drawing/2014/main" id="{90038387-544D-443D-A420-06000E390552}"/>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57" name="AutoShape 3" descr="VÃ½sledek obrÃ¡zku pro vex edr booster kit">
          <a:extLst>
            <a:ext uri="{FF2B5EF4-FFF2-40B4-BE49-F238E27FC236}">
              <a16:creationId xmlns:a16="http://schemas.microsoft.com/office/drawing/2014/main" id="{8F7B7124-078B-4CBC-A5E0-E5E3ABC2292D}"/>
            </a:ext>
          </a:extLst>
        </xdr:cNvPr>
        <xdr:cNvSpPr>
          <a:spLocks noChangeAspect="1" noChangeArrowheads="1"/>
        </xdr:cNvSpPr>
      </xdr:nvSpPr>
      <xdr:spPr bwMode="auto">
        <a:xfrm>
          <a:off x="13535025" y="897255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58" name="AutoShape 1" descr="Výsledek obrázku pro kuka ready2educate">
          <a:extLst>
            <a:ext uri="{FF2B5EF4-FFF2-40B4-BE49-F238E27FC236}">
              <a16:creationId xmlns:a16="http://schemas.microsoft.com/office/drawing/2014/main" id="{AAB31B63-BFF2-4363-B079-E7A6EA2F7A63}"/>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59" name="AutoShape 3" descr="VÃ½sledek obrÃ¡zku pro vex edr booster kit">
          <a:extLst>
            <a:ext uri="{FF2B5EF4-FFF2-40B4-BE49-F238E27FC236}">
              <a16:creationId xmlns:a16="http://schemas.microsoft.com/office/drawing/2014/main" id="{48D1A345-B77F-48A6-9570-AF14436CA2EF}"/>
            </a:ext>
          </a:extLst>
        </xdr:cNvPr>
        <xdr:cNvSpPr>
          <a:spLocks noChangeAspect="1" noChangeArrowheads="1"/>
        </xdr:cNvSpPr>
      </xdr:nvSpPr>
      <xdr:spPr bwMode="auto">
        <a:xfrm>
          <a:off x="13535025" y="897255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60" name="AutoShape 1" descr="Výsledek obrázku pro kuka ready2educate">
          <a:extLst>
            <a:ext uri="{FF2B5EF4-FFF2-40B4-BE49-F238E27FC236}">
              <a16:creationId xmlns:a16="http://schemas.microsoft.com/office/drawing/2014/main" id="{5CF24CF2-B0A9-4FED-B22D-73FD657F6610}"/>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61" name="AutoShape 3" descr="VÃ½sledek obrÃ¡zku pro vex edr booster kit">
          <a:extLst>
            <a:ext uri="{FF2B5EF4-FFF2-40B4-BE49-F238E27FC236}">
              <a16:creationId xmlns:a16="http://schemas.microsoft.com/office/drawing/2014/main" id="{6C03ABCE-F8A2-43A4-B863-3017C0C2F6A8}"/>
            </a:ext>
          </a:extLst>
        </xdr:cNvPr>
        <xdr:cNvSpPr>
          <a:spLocks noChangeAspect="1" noChangeArrowheads="1"/>
        </xdr:cNvSpPr>
      </xdr:nvSpPr>
      <xdr:spPr bwMode="auto">
        <a:xfrm>
          <a:off x="129254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62" name="AutoShape 1" descr="Výsledek obrázku pro kuka ready2educate">
          <a:extLst>
            <a:ext uri="{FF2B5EF4-FFF2-40B4-BE49-F238E27FC236}">
              <a16:creationId xmlns:a16="http://schemas.microsoft.com/office/drawing/2014/main" id="{B1AC68C1-173C-488A-BB60-C8A9BF594AE8}"/>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63" name="AutoShape 3" descr="VÃ½sledek obrÃ¡zku pro vex edr booster kit">
          <a:extLst>
            <a:ext uri="{FF2B5EF4-FFF2-40B4-BE49-F238E27FC236}">
              <a16:creationId xmlns:a16="http://schemas.microsoft.com/office/drawing/2014/main" id="{B6CD7BFE-30E4-47E8-9E28-259C2728F3F1}"/>
            </a:ext>
          </a:extLst>
        </xdr:cNvPr>
        <xdr:cNvSpPr>
          <a:spLocks noChangeAspect="1" noChangeArrowheads="1"/>
        </xdr:cNvSpPr>
      </xdr:nvSpPr>
      <xdr:spPr bwMode="auto">
        <a:xfrm>
          <a:off x="12925425" y="8972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4" name="AutoShape 1" descr="Výsledek obrázku pro kuka ready2educate">
          <a:extLst>
            <a:ext uri="{FF2B5EF4-FFF2-40B4-BE49-F238E27FC236}">
              <a16:creationId xmlns:a16="http://schemas.microsoft.com/office/drawing/2014/main" id="{BC489B88-5011-4D3F-8EBA-CA12166F0327}"/>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5" name="AutoShape 3" descr="VÃ½sledek obrÃ¡zku pro vex edr booster kit">
          <a:extLst>
            <a:ext uri="{FF2B5EF4-FFF2-40B4-BE49-F238E27FC236}">
              <a16:creationId xmlns:a16="http://schemas.microsoft.com/office/drawing/2014/main" id="{EA25C3FE-8E1B-4889-8A04-D0139347EFFC}"/>
            </a:ext>
          </a:extLst>
        </xdr:cNvPr>
        <xdr:cNvSpPr>
          <a:spLocks noChangeAspect="1" noChangeArrowheads="1"/>
        </xdr:cNvSpPr>
      </xdr:nvSpPr>
      <xdr:spPr bwMode="auto">
        <a:xfrm>
          <a:off x="12925425" y="897255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66" name="AutoShape 1" descr="Výsledek obrázku pro kuka ready2educate">
          <a:extLst>
            <a:ext uri="{FF2B5EF4-FFF2-40B4-BE49-F238E27FC236}">
              <a16:creationId xmlns:a16="http://schemas.microsoft.com/office/drawing/2014/main" id="{682726CC-27D4-4A6A-8AFD-71AB09C96AA2}"/>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67" name="AutoShape 3" descr="VÃ½sledek obrÃ¡zku pro vex edr booster kit">
          <a:extLst>
            <a:ext uri="{FF2B5EF4-FFF2-40B4-BE49-F238E27FC236}">
              <a16:creationId xmlns:a16="http://schemas.microsoft.com/office/drawing/2014/main" id="{0394B83E-A710-47B7-8BFB-EAD4F0DBEBD3}"/>
            </a:ext>
          </a:extLst>
        </xdr:cNvPr>
        <xdr:cNvSpPr>
          <a:spLocks noChangeAspect="1" noChangeArrowheads="1"/>
        </xdr:cNvSpPr>
      </xdr:nvSpPr>
      <xdr:spPr bwMode="auto">
        <a:xfrm>
          <a:off x="13535025" y="89725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3" customWidth="1"/>
    <col min="2" max="2" width="3.140625" style="83" customWidth="1"/>
    <col min="3" max="3" width="2.7109375" style="83" customWidth="1"/>
    <col min="4" max="4" width="6.85546875" style="83" customWidth="1"/>
    <col min="5" max="5" width="13.5703125" style="83" customWidth="1"/>
    <col min="6" max="6" width="0.5703125" style="83" customWidth="1"/>
    <col min="7" max="7" width="2.5703125" style="83" customWidth="1"/>
    <col min="8" max="8" width="2.7109375" style="83" customWidth="1"/>
    <col min="9" max="9" width="9.7109375" style="83" customWidth="1"/>
    <col min="10" max="10" width="13.5703125" style="83" customWidth="1"/>
    <col min="11" max="11" width="0.7109375" style="83" customWidth="1"/>
    <col min="12" max="12" width="2.42578125" style="83" customWidth="1"/>
    <col min="13" max="13" width="2.85546875" style="83" customWidth="1"/>
    <col min="14" max="14" width="2" style="83" customWidth="1"/>
    <col min="15" max="15" width="12.7109375" style="83" customWidth="1"/>
    <col min="16" max="16" width="2.85546875" style="83" customWidth="1"/>
    <col min="17" max="17" width="2" style="83" customWidth="1"/>
    <col min="18" max="18" width="13.5703125" style="83" customWidth="1"/>
    <col min="19" max="19" width="0.5703125" style="83" customWidth="1"/>
    <col min="20" max="16384" width="9.140625" style="83"/>
  </cols>
  <sheetData>
    <row r="1" spans="1:19" ht="12.75" hidden="1" customHeight="1" x14ac:dyDescent="0.2">
      <c r="A1" s="91"/>
      <c r="B1" s="92"/>
      <c r="C1" s="92"/>
      <c r="D1" s="92"/>
      <c r="E1" s="92"/>
      <c r="F1" s="92"/>
      <c r="G1" s="92"/>
      <c r="H1" s="92"/>
      <c r="I1" s="92"/>
      <c r="J1" s="92"/>
      <c r="K1" s="92"/>
      <c r="L1" s="92"/>
      <c r="M1" s="92"/>
      <c r="N1" s="92"/>
      <c r="O1" s="92"/>
      <c r="P1" s="92"/>
      <c r="Q1" s="92"/>
      <c r="R1" s="92"/>
      <c r="S1" s="93"/>
    </row>
    <row r="2" spans="1:19" ht="23.25" customHeight="1" x14ac:dyDescent="0.35">
      <c r="A2" s="91"/>
      <c r="B2" s="92"/>
      <c r="C2" s="92"/>
      <c r="D2" s="92"/>
      <c r="E2" s="92"/>
      <c r="F2" s="92"/>
      <c r="G2" s="94" t="s">
        <v>81</v>
      </c>
      <c r="H2" s="92"/>
      <c r="I2" s="92"/>
      <c r="J2" s="92"/>
      <c r="K2" s="92"/>
      <c r="L2" s="92"/>
      <c r="M2" s="92"/>
      <c r="N2" s="92"/>
      <c r="O2" s="92"/>
      <c r="P2" s="92"/>
      <c r="Q2" s="92"/>
      <c r="R2" s="92"/>
      <c r="S2" s="93"/>
    </row>
    <row r="3" spans="1:19" ht="12" hidden="1" customHeight="1" x14ac:dyDescent="0.2">
      <c r="A3" s="95"/>
      <c r="B3" s="96"/>
      <c r="C3" s="96"/>
      <c r="D3" s="96"/>
      <c r="E3" s="96"/>
      <c r="F3" s="96"/>
      <c r="G3" s="96"/>
      <c r="H3" s="96"/>
      <c r="I3" s="96"/>
      <c r="J3" s="96"/>
      <c r="K3" s="96"/>
      <c r="L3" s="96"/>
      <c r="M3" s="96"/>
      <c r="N3" s="96"/>
      <c r="O3" s="96"/>
      <c r="P3" s="96"/>
      <c r="Q3" s="96"/>
      <c r="R3" s="96"/>
      <c r="S3" s="97"/>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29" t="s">
        <v>247</v>
      </c>
      <c r="F5" s="230"/>
      <c r="G5" s="230"/>
      <c r="H5" s="230"/>
      <c r="I5" s="230"/>
      <c r="J5" s="231"/>
      <c r="K5" s="1"/>
      <c r="L5" s="1"/>
      <c r="M5" s="1"/>
      <c r="N5" s="1"/>
      <c r="O5" s="1" t="s">
        <v>1</v>
      </c>
      <c r="P5" s="98" t="s">
        <v>2</v>
      </c>
      <c r="Q5" s="99"/>
      <c r="R5" s="6"/>
      <c r="S5" s="7"/>
    </row>
    <row r="6" spans="1:19" ht="17.25" hidden="1" customHeight="1" x14ac:dyDescent="0.2">
      <c r="A6" s="5"/>
      <c r="B6" s="1" t="s">
        <v>3</v>
      </c>
      <c r="C6" s="1"/>
      <c r="D6" s="1"/>
      <c r="E6" s="100" t="s">
        <v>4</v>
      </c>
      <c r="F6" s="1"/>
      <c r="G6" s="1"/>
      <c r="H6" s="1"/>
      <c r="I6" s="1"/>
      <c r="J6" s="8"/>
      <c r="K6" s="1"/>
      <c r="L6" s="1"/>
      <c r="M6" s="1"/>
      <c r="N6" s="1"/>
      <c r="O6" s="1"/>
      <c r="P6" s="100"/>
      <c r="Q6" s="101"/>
      <c r="R6" s="8"/>
      <c r="S6" s="7"/>
    </row>
    <row r="7" spans="1:19" ht="24" customHeight="1" x14ac:dyDescent="0.2">
      <c r="A7" s="5"/>
      <c r="B7" s="1" t="s">
        <v>5</v>
      </c>
      <c r="C7" s="1"/>
      <c r="D7" s="1"/>
      <c r="E7" s="232" t="s">
        <v>165</v>
      </c>
      <c r="F7" s="233"/>
      <c r="G7" s="233"/>
      <c r="H7" s="233"/>
      <c r="I7" s="233"/>
      <c r="J7" s="234"/>
      <c r="K7" s="1"/>
      <c r="L7" s="1"/>
      <c r="M7" s="1"/>
      <c r="N7" s="1"/>
      <c r="O7" s="1" t="s">
        <v>6</v>
      </c>
      <c r="P7" s="100" t="s">
        <v>7</v>
      </c>
      <c r="Q7" s="101"/>
      <c r="R7" s="8"/>
      <c r="S7" s="7"/>
    </row>
    <row r="8" spans="1:19" ht="17.25" hidden="1" customHeight="1" x14ac:dyDescent="0.2">
      <c r="A8" s="5"/>
      <c r="B8" s="1" t="s">
        <v>8</v>
      </c>
      <c r="C8" s="1"/>
      <c r="D8" s="1"/>
      <c r="E8" s="100" t="s">
        <v>2</v>
      </c>
      <c r="F8" s="1"/>
      <c r="G8" s="1"/>
      <c r="H8" s="1"/>
      <c r="I8" s="1"/>
      <c r="J8" s="8"/>
      <c r="K8" s="1"/>
      <c r="L8" s="1"/>
      <c r="M8" s="1"/>
      <c r="N8" s="1"/>
      <c r="O8" s="1"/>
      <c r="P8" s="100"/>
      <c r="Q8" s="101"/>
      <c r="R8" s="8"/>
      <c r="S8" s="7"/>
    </row>
    <row r="9" spans="1:19" ht="24" customHeight="1" x14ac:dyDescent="0.2">
      <c r="A9" s="5"/>
      <c r="B9" s="1" t="s">
        <v>9</v>
      </c>
      <c r="C9" s="1"/>
      <c r="D9" s="1"/>
      <c r="E9" s="235" t="s">
        <v>259</v>
      </c>
      <c r="F9" s="236"/>
      <c r="G9" s="236"/>
      <c r="H9" s="236"/>
      <c r="I9" s="236"/>
      <c r="J9" s="237"/>
      <c r="K9" s="1"/>
      <c r="L9" s="1"/>
      <c r="M9" s="1"/>
      <c r="N9" s="1"/>
      <c r="O9" s="1" t="s">
        <v>10</v>
      </c>
      <c r="P9" s="238" t="s">
        <v>7</v>
      </c>
      <c r="Q9" s="239"/>
      <c r="R9" s="240"/>
      <c r="S9" s="7"/>
    </row>
    <row r="10" spans="1:19" ht="17.25" hidden="1" customHeight="1" x14ac:dyDescent="0.2">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
      <c r="A13" s="5"/>
      <c r="B13" s="1"/>
      <c r="C13" s="1"/>
      <c r="D13" s="1"/>
      <c r="E13" s="1" t="s">
        <v>2</v>
      </c>
      <c r="F13" s="1"/>
      <c r="G13" s="1"/>
      <c r="H13" s="1"/>
      <c r="I13" s="1"/>
      <c r="J13" s="1"/>
      <c r="K13" s="1"/>
      <c r="L13" s="1"/>
      <c r="M13" s="1"/>
      <c r="N13" s="1"/>
      <c r="O13" s="1"/>
      <c r="P13" s="101"/>
      <c r="Q13" s="101"/>
      <c r="R13" s="1"/>
      <c r="S13" s="7"/>
    </row>
    <row r="14" spans="1:19" ht="17.25" hidden="1" customHeight="1" x14ac:dyDescent="0.2">
      <c r="A14" s="5"/>
      <c r="B14" s="1"/>
      <c r="C14" s="1"/>
      <c r="D14" s="1"/>
      <c r="E14" s="1" t="s">
        <v>2</v>
      </c>
      <c r="F14" s="1"/>
      <c r="G14" s="1"/>
      <c r="H14" s="1"/>
      <c r="I14" s="1"/>
      <c r="J14" s="1"/>
      <c r="K14" s="1"/>
      <c r="L14" s="1"/>
      <c r="M14" s="1"/>
      <c r="N14" s="1"/>
      <c r="O14" s="1"/>
      <c r="P14" s="101"/>
      <c r="Q14" s="101"/>
      <c r="R14" s="1"/>
      <c r="S14" s="7"/>
    </row>
    <row r="15" spans="1:19" ht="17.25" hidden="1" customHeight="1" x14ac:dyDescent="0.2">
      <c r="A15" s="5"/>
      <c r="B15" s="1"/>
      <c r="C15" s="1"/>
      <c r="D15" s="1"/>
      <c r="E15" s="1" t="s">
        <v>2</v>
      </c>
      <c r="F15" s="1"/>
      <c r="G15" s="1"/>
      <c r="H15" s="1"/>
      <c r="I15" s="1"/>
      <c r="J15" s="1"/>
      <c r="K15" s="1"/>
      <c r="L15" s="1"/>
      <c r="M15" s="1"/>
      <c r="N15" s="1"/>
      <c r="O15" s="1"/>
      <c r="P15" s="101"/>
      <c r="Q15" s="101"/>
      <c r="R15" s="1"/>
      <c r="S15" s="7"/>
    </row>
    <row r="16" spans="1:19" ht="17.25" hidden="1" customHeight="1" x14ac:dyDescent="0.2">
      <c r="A16" s="5"/>
      <c r="B16" s="1"/>
      <c r="C16" s="1"/>
      <c r="D16" s="1"/>
      <c r="E16" s="1" t="s">
        <v>2</v>
      </c>
      <c r="F16" s="1"/>
      <c r="G16" s="1"/>
      <c r="H16" s="1"/>
      <c r="I16" s="1"/>
      <c r="J16" s="1"/>
      <c r="K16" s="1"/>
      <c r="L16" s="1"/>
      <c r="M16" s="1"/>
      <c r="N16" s="1"/>
      <c r="O16" s="1"/>
      <c r="P16" s="101"/>
      <c r="Q16" s="101"/>
      <c r="R16" s="1"/>
      <c r="S16" s="7"/>
    </row>
    <row r="17" spans="1:19" ht="17.25" hidden="1" customHeight="1" x14ac:dyDescent="0.2">
      <c r="A17" s="5"/>
      <c r="B17" s="1"/>
      <c r="C17" s="1"/>
      <c r="D17" s="1"/>
      <c r="E17" s="1" t="s">
        <v>2</v>
      </c>
      <c r="F17" s="1"/>
      <c r="G17" s="1"/>
      <c r="H17" s="1"/>
      <c r="I17" s="1"/>
      <c r="J17" s="1"/>
      <c r="K17" s="1"/>
      <c r="L17" s="1"/>
      <c r="M17" s="1"/>
      <c r="N17" s="1"/>
      <c r="O17" s="1"/>
      <c r="P17" s="101"/>
      <c r="Q17" s="101"/>
      <c r="R17" s="1"/>
      <c r="S17" s="7"/>
    </row>
    <row r="18" spans="1:19" ht="17.25" hidden="1" customHeight="1" x14ac:dyDescent="0.2">
      <c r="A18" s="5"/>
      <c r="B18" s="1"/>
      <c r="C18" s="1"/>
      <c r="D18" s="1"/>
      <c r="E18" s="1" t="s">
        <v>2</v>
      </c>
      <c r="F18" s="1"/>
      <c r="G18" s="1"/>
      <c r="H18" s="1"/>
      <c r="I18" s="1"/>
      <c r="J18" s="1"/>
      <c r="K18" s="1"/>
      <c r="L18" s="1"/>
      <c r="M18" s="1"/>
      <c r="N18" s="1"/>
      <c r="O18" s="1"/>
      <c r="P18" s="101"/>
      <c r="Q18" s="101"/>
      <c r="R18" s="1"/>
      <c r="S18" s="7"/>
    </row>
    <row r="19" spans="1:19" ht="17.25" hidden="1" customHeight="1" x14ac:dyDescent="0.2">
      <c r="A19" s="5"/>
      <c r="B19" s="1"/>
      <c r="C19" s="1"/>
      <c r="D19" s="1"/>
      <c r="E19" s="1" t="s">
        <v>2</v>
      </c>
      <c r="F19" s="1"/>
      <c r="G19" s="1"/>
      <c r="H19" s="1"/>
      <c r="I19" s="1"/>
      <c r="J19" s="1"/>
      <c r="K19" s="1"/>
      <c r="L19" s="1"/>
      <c r="M19" s="1"/>
      <c r="N19" s="1"/>
      <c r="O19" s="1"/>
      <c r="P19" s="101"/>
      <c r="Q19" s="101"/>
      <c r="R19" s="1"/>
      <c r="S19" s="7"/>
    </row>
    <row r="20" spans="1:19" ht="17.25" hidden="1" customHeight="1" x14ac:dyDescent="0.2">
      <c r="A20" s="5"/>
      <c r="B20" s="1"/>
      <c r="C20" s="1"/>
      <c r="D20" s="1"/>
      <c r="E20" s="1" t="s">
        <v>2</v>
      </c>
      <c r="F20" s="1"/>
      <c r="G20" s="1"/>
      <c r="H20" s="1"/>
      <c r="I20" s="1"/>
      <c r="J20" s="1"/>
      <c r="K20" s="1"/>
      <c r="L20" s="1"/>
      <c r="M20" s="1"/>
      <c r="N20" s="1"/>
      <c r="O20" s="1"/>
      <c r="P20" s="101"/>
      <c r="Q20" s="101"/>
      <c r="R20" s="1"/>
      <c r="S20" s="7"/>
    </row>
    <row r="21" spans="1:19" ht="17.25" hidden="1" customHeight="1" x14ac:dyDescent="0.2">
      <c r="A21" s="5"/>
      <c r="B21" s="1"/>
      <c r="C21" s="1"/>
      <c r="D21" s="1"/>
      <c r="E21" s="1" t="s">
        <v>2</v>
      </c>
      <c r="F21" s="1"/>
      <c r="G21" s="1"/>
      <c r="H21" s="1"/>
      <c r="I21" s="1"/>
      <c r="J21" s="1"/>
      <c r="K21" s="1"/>
      <c r="L21" s="1"/>
      <c r="M21" s="1"/>
      <c r="N21" s="1"/>
      <c r="O21" s="1"/>
      <c r="P21" s="101"/>
      <c r="Q21" s="101"/>
      <c r="R21" s="1"/>
      <c r="S21" s="7"/>
    </row>
    <row r="22" spans="1:19" ht="17.25" hidden="1" customHeight="1" x14ac:dyDescent="0.2">
      <c r="A22" s="5"/>
      <c r="B22" s="1"/>
      <c r="C22" s="1"/>
      <c r="D22" s="1"/>
      <c r="E22" s="1" t="s">
        <v>2</v>
      </c>
      <c r="F22" s="1"/>
      <c r="G22" s="1"/>
      <c r="H22" s="1"/>
      <c r="I22" s="1"/>
      <c r="J22" s="1"/>
      <c r="K22" s="1"/>
      <c r="L22" s="1"/>
      <c r="M22" s="1"/>
      <c r="N22" s="1"/>
      <c r="O22" s="1"/>
      <c r="P22" s="101"/>
      <c r="Q22" s="101"/>
      <c r="R22" s="1"/>
      <c r="S22" s="7"/>
    </row>
    <row r="23" spans="1:19" ht="17.25" hidden="1" customHeight="1" x14ac:dyDescent="0.2">
      <c r="A23" s="5"/>
      <c r="B23" s="1"/>
      <c r="C23" s="1"/>
      <c r="D23" s="1"/>
      <c r="E23" s="1" t="s">
        <v>2</v>
      </c>
      <c r="F23" s="1"/>
      <c r="G23" s="1"/>
      <c r="H23" s="1"/>
      <c r="I23" s="1"/>
      <c r="J23" s="1"/>
      <c r="K23" s="1"/>
      <c r="L23" s="1"/>
      <c r="M23" s="1"/>
      <c r="N23" s="1"/>
      <c r="O23" s="1"/>
      <c r="P23" s="101"/>
      <c r="Q23" s="101"/>
      <c r="R23" s="1"/>
      <c r="S23" s="7"/>
    </row>
    <row r="24" spans="1:19" ht="17.25" hidden="1" customHeight="1" x14ac:dyDescent="0.2">
      <c r="A24" s="5"/>
      <c r="B24" s="1"/>
      <c r="C24" s="1"/>
      <c r="D24" s="1"/>
      <c r="E24" s="1" t="s">
        <v>2</v>
      </c>
      <c r="F24" s="1"/>
      <c r="G24" s="1"/>
      <c r="H24" s="1"/>
      <c r="I24" s="1"/>
      <c r="J24" s="1"/>
      <c r="K24" s="1"/>
      <c r="L24" s="1"/>
      <c r="M24" s="1"/>
      <c r="N24" s="1"/>
      <c r="O24" s="1"/>
      <c r="P24" s="101"/>
      <c r="Q24" s="101"/>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242" t="s">
        <v>248</v>
      </c>
      <c r="F26" s="243"/>
      <c r="G26" s="243"/>
      <c r="H26" s="243"/>
      <c r="I26" s="243"/>
      <c r="J26" s="244"/>
      <c r="K26" s="1"/>
      <c r="L26" s="1"/>
      <c r="M26" s="1"/>
      <c r="N26" s="1"/>
      <c r="O26" s="102" t="s">
        <v>7</v>
      </c>
      <c r="P26" s="103" t="s">
        <v>7</v>
      </c>
      <c r="Q26" s="104"/>
      <c r="R26" s="10"/>
      <c r="S26" s="7"/>
    </row>
    <row r="27" spans="1:19" ht="17.850000000000001" customHeight="1" x14ac:dyDescent="0.2">
      <c r="A27" s="5"/>
      <c r="B27" s="1" t="s">
        <v>17</v>
      </c>
      <c r="C27" s="1"/>
      <c r="D27" s="1"/>
      <c r="E27" s="100" t="s">
        <v>126</v>
      </c>
      <c r="F27" s="1"/>
      <c r="G27" s="1"/>
      <c r="H27" s="1"/>
      <c r="I27" s="1"/>
      <c r="J27" s="8"/>
      <c r="K27" s="1"/>
      <c r="L27" s="1"/>
      <c r="M27" s="1"/>
      <c r="N27" s="1"/>
      <c r="O27" s="102" t="s">
        <v>7</v>
      </c>
      <c r="P27" s="103" t="s">
        <v>7</v>
      </c>
      <c r="Q27" s="104"/>
      <c r="R27" s="10"/>
      <c r="S27" s="7"/>
    </row>
    <row r="28" spans="1:19" ht="17.850000000000001" customHeight="1" x14ac:dyDescent="0.2">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
      <c r="A31" s="5"/>
      <c r="B31" s="1"/>
      <c r="C31" s="1"/>
      <c r="D31" s="1"/>
      <c r="E31" s="102" t="s">
        <v>7</v>
      </c>
      <c r="F31" s="1"/>
      <c r="G31" s="103" t="s">
        <v>126</v>
      </c>
      <c r="H31" s="14"/>
      <c r="I31" s="106"/>
      <c r="J31" s="1"/>
      <c r="K31" s="1"/>
      <c r="L31" s="1"/>
      <c r="M31" s="1"/>
      <c r="N31" s="1"/>
      <c r="O31" s="107" t="s">
        <v>166</v>
      </c>
      <c r="P31" s="101"/>
      <c r="Q31" s="101"/>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
      <c r="A39" s="34">
        <v>2</v>
      </c>
      <c r="B39" s="40"/>
      <c r="C39" s="12"/>
      <c r="D39" s="36"/>
      <c r="E39" s="117"/>
      <c r="F39" s="37"/>
      <c r="G39" s="34">
        <v>11</v>
      </c>
      <c r="H39" s="1" t="s">
        <v>42</v>
      </c>
      <c r="I39" s="36"/>
      <c r="J39" s="118">
        <v>0</v>
      </c>
      <c r="K39" s="119"/>
      <c r="L39" s="34">
        <v>15</v>
      </c>
      <c r="M39" s="103" t="s">
        <v>106</v>
      </c>
      <c r="N39" s="14"/>
      <c r="O39" s="14"/>
      <c r="P39" s="120" t="str">
        <f>M51</f>
        <v>21</v>
      </c>
      <c r="Q39" s="121" t="s">
        <v>41</v>
      </c>
      <c r="R39" s="117">
        <v>0</v>
      </c>
      <c r="S39" s="39"/>
    </row>
    <row r="40" spans="1:19" ht="20.25" customHeight="1" x14ac:dyDescent="0.2">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
      <c r="A42" s="34">
        <v>5</v>
      </c>
      <c r="B42" s="35" t="s">
        <v>105</v>
      </c>
      <c r="C42" s="6"/>
      <c r="D42" s="36"/>
      <c r="E42" s="117">
        <f>Rekapitulace!C27</f>
        <v>0</v>
      </c>
      <c r="F42" s="71"/>
      <c r="G42" s="41"/>
      <c r="H42" s="14"/>
      <c r="I42" s="10"/>
      <c r="J42" s="122"/>
      <c r="K42" s="123"/>
      <c r="L42" s="34">
        <v>18</v>
      </c>
      <c r="M42" s="103" t="s">
        <v>47</v>
      </c>
      <c r="N42" s="14"/>
      <c r="O42" s="14"/>
      <c r="P42" s="120">
        <f>M53</f>
        <v>0</v>
      </c>
      <c r="Q42" s="121" t="s">
        <v>41</v>
      </c>
      <c r="R42" s="117">
        <v>0</v>
      </c>
      <c r="S42" s="7"/>
    </row>
    <row r="43" spans="1:19" ht="20.25" customHeight="1" x14ac:dyDescent="0.2">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
      <c r="A44" s="34">
        <v>7</v>
      </c>
      <c r="B44" s="35" t="s">
        <v>100</v>
      </c>
      <c r="C44" s="6"/>
      <c r="D44" s="36"/>
      <c r="E44" s="117">
        <f>Rekapitulace!C14</f>
        <v>0</v>
      </c>
      <c r="F44" s="71"/>
      <c r="G44" s="41"/>
      <c r="H44" s="14"/>
      <c r="I44" s="10"/>
      <c r="J44" s="122"/>
      <c r="K44" s="123"/>
      <c r="L44" s="34"/>
      <c r="M44" s="38"/>
      <c r="N44" s="14"/>
      <c r="O44" s="14"/>
      <c r="P44" s="14"/>
      <c r="Q44" s="10"/>
      <c r="R44" s="117"/>
      <c r="S44" s="7"/>
    </row>
    <row r="45" spans="1:19" ht="20.25" customHeight="1" x14ac:dyDescent="0.2">
      <c r="A45" s="34">
        <v>8</v>
      </c>
      <c r="B45" s="40"/>
      <c r="C45" s="12"/>
      <c r="D45" s="36"/>
      <c r="E45" s="117"/>
      <c r="F45" s="71"/>
      <c r="G45" s="41"/>
      <c r="H45" s="14"/>
      <c r="I45" s="10"/>
      <c r="J45" s="123"/>
      <c r="K45" s="123"/>
      <c r="L45" s="34"/>
      <c r="M45" s="38"/>
      <c r="N45" s="14"/>
      <c r="O45" s="14"/>
      <c r="P45" s="14"/>
      <c r="Q45" s="10"/>
      <c r="R45" s="117"/>
      <c r="S45" s="7"/>
    </row>
    <row r="46" spans="1:19" ht="20.25" customHeight="1" x14ac:dyDescent="0.2">
      <c r="A46" s="34">
        <v>9</v>
      </c>
      <c r="B46" s="42" t="s">
        <v>101</v>
      </c>
      <c r="C46" s="14"/>
      <c r="D46" s="10"/>
      <c r="E46" s="124">
        <f>SUM(E38:E45)</f>
        <v>0</v>
      </c>
      <c r="F46" s="43"/>
      <c r="G46" s="34">
        <v>13</v>
      </c>
      <c r="H46" s="42" t="s">
        <v>102</v>
      </c>
      <c r="I46" s="10"/>
      <c r="J46" s="125">
        <f>SUM(J38:J41)</f>
        <v>0</v>
      </c>
      <c r="K46" s="126"/>
      <c r="L46" s="34">
        <v>20</v>
      </c>
      <c r="M46" s="35" t="s">
        <v>103</v>
      </c>
      <c r="N46" s="9"/>
      <c r="O46" s="9"/>
      <c r="P46" s="9"/>
      <c r="Q46" s="44"/>
      <c r="R46" s="124">
        <f>SUM(R38:R43)</f>
        <v>0</v>
      </c>
      <c r="S46" s="21"/>
    </row>
    <row r="47" spans="1:19" ht="20.25" customHeight="1" x14ac:dyDescent="0.2">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104</v>
      </c>
      <c r="N49" s="14"/>
      <c r="O49" s="14"/>
      <c r="P49" s="14"/>
      <c r="Q49" s="39"/>
      <c r="R49" s="124">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30">
        <v>12</v>
      </c>
      <c r="N50" s="12" t="s">
        <v>41</v>
      </c>
      <c r="O50" s="131">
        <f>ROUND(R49-O51,2)</f>
        <v>0</v>
      </c>
      <c r="P50" s="14" t="s">
        <v>56</v>
      </c>
      <c r="Q50" s="10"/>
      <c r="R50" s="132">
        <f>ROUND(O50*M50/100,2)</f>
        <v>0</v>
      </c>
      <c r="S50" s="58">
        <f>O50*M50/100</f>
        <v>0</v>
      </c>
    </row>
    <row r="51" spans="1:19" ht="20.25" customHeight="1" thickBot="1" x14ac:dyDescent="0.25">
      <c r="A51" s="59" t="s">
        <v>16</v>
      </c>
      <c r="B51" s="9"/>
      <c r="C51" s="9"/>
      <c r="D51" s="9"/>
      <c r="E51" s="9"/>
      <c r="F51" s="6"/>
      <c r="G51" s="60"/>
      <c r="H51" s="9"/>
      <c r="I51" s="9"/>
      <c r="J51" s="9"/>
      <c r="K51" s="9"/>
      <c r="L51" s="34">
        <v>26</v>
      </c>
      <c r="M51" s="133" t="s">
        <v>40</v>
      </c>
      <c r="N51" s="10" t="s">
        <v>41</v>
      </c>
      <c r="O51" s="131">
        <f>R49</f>
        <v>0</v>
      </c>
      <c r="P51" s="14" t="s">
        <v>56</v>
      </c>
      <c r="Q51" s="10"/>
      <c r="R51" s="117">
        <f>ROUND(O51*M51/100,2)</f>
        <v>0</v>
      </c>
      <c r="S51" s="61">
        <f>O51*M51/100</f>
        <v>0</v>
      </c>
    </row>
    <row r="52" spans="1:19" ht="20.25" customHeight="1" thickBot="1" x14ac:dyDescent="0.25">
      <c r="A52" s="5"/>
      <c r="B52" s="1"/>
      <c r="C52" s="1"/>
      <c r="D52" s="1"/>
      <c r="E52" s="1"/>
      <c r="F52" s="8"/>
      <c r="G52" s="54"/>
      <c r="H52" s="1"/>
      <c r="I52" s="1"/>
      <c r="J52" s="1"/>
      <c r="K52" s="1"/>
      <c r="L52" s="45">
        <v>27</v>
      </c>
      <c r="M52" s="62" t="s">
        <v>107</v>
      </c>
      <c r="N52" s="47"/>
      <c r="O52" s="47"/>
      <c r="P52" s="47"/>
      <c r="Q52" s="63"/>
      <c r="R52" s="134">
        <f>R49+R50+R51</f>
        <v>0</v>
      </c>
      <c r="S52" s="64"/>
    </row>
    <row r="53" spans="1:19" ht="20.25" customHeight="1" x14ac:dyDescent="0.2">
      <c r="A53" s="56" t="s">
        <v>54</v>
      </c>
      <c r="B53" s="11"/>
      <c r="C53" s="11"/>
      <c r="D53" s="11"/>
      <c r="E53" s="11"/>
      <c r="F53" s="12"/>
      <c r="G53" s="57" t="s">
        <v>55</v>
      </c>
      <c r="H53" s="11"/>
      <c r="I53" s="11"/>
      <c r="J53" s="11"/>
      <c r="K53" s="11"/>
      <c r="L53" s="53" t="s">
        <v>57</v>
      </c>
      <c r="M53" s="24"/>
      <c r="N53" s="30" t="s">
        <v>58</v>
      </c>
      <c r="O53" s="23"/>
      <c r="P53" s="23"/>
      <c r="Q53" s="23"/>
      <c r="R53" s="135"/>
      <c r="S53" s="26"/>
    </row>
    <row r="54" spans="1:19" ht="20.25" customHeight="1" x14ac:dyDescent="0.2">
      <c r="A54" s="59" t="s">
        <v>18</v>
      </c>
      <c r="B54" s="9"/>
      <c r="C54" s="9"/>
      <c r="D54" s="9"/>
      <c r="E54" s="9"/>
      <c r="F54" s="6"/>
      <c r="G54" s="60"/>
      <c r="H54" s="9"/>
      <c r="I54" s="9"/>
      <c r="J54" s="9"/>
      <c r="K54" s="9"/>
      <c r="L54" s="34">
        <v>28</v>
      </c>
      <c r="M54" s="38" t="s">
        <v>59</v>
      </c>
      <c r="N54" s="14"/>
      <c r="O54" s="14"/>
      <c r="P54" s="14"/>
      <c r="Q54" s="10"/>
      <c r="R54" s="117">
        <v>0</v>
      </c>
      <c r="S54" s="39"/>
    </row>
    <row r="55" spans="1:19" ht="20.25" customHeight="1" x14ac:dyDescent="0.2">
      <c r="A55" s="5"/>
      <c r="B55" s="1"/>
      <c r="C55" s="1"/>
      <c r="D55" s="1"/>
      <c r="E55" s="1"/>
      <c r="F55" s="8"/>
      <c r="G55" s="54"/>
      <c r="H55" s="1"/>
      <c r="I55" s="1"/>
      <c r="J55" s="1"/>
      <c r="K55" s="1"/>
      <c r="L55" s="34">
        <v>29</v>
      </c>
      <c r="M55" s="38" t="s">
        <v>60</v>
      </c>
      <c r="N55" s="14"/>
      <c r="O55" s="14"/>
      <c r="P55" s="14"/>
      <c r="Q55" s="10"/>
      <c r="R55" s="117">
        <v>0</v>
      </c>
      <c r="S55" s="39"/>
    </row>
    <row r="56" spans="1:19" ht="20.25" customHeight="1" x14ac:dyDescent="0.2">
      <c r="A56" s="65" t="s">
        <v>54</v>
      </c>
      <c r="B56" s="16"/>
      <c r="C56" s="16"/>
      <c r="D56" s="16"/>
      <c r="E56" s="16"/>
      <c r="F56" s="66"/>
      <c r="G56" s="67" t="s">
        <v>55</v>
      </c>
      <c r="H56" s="16"/>
      <c r="I56" s="16"/>
      <c r="J56" s="16"/>
      <c r="K56" s="16"/>
      <c r="L56" s="45">
        <v>30</v>
      </c>
      <c r="M56" s="46" t="s">
        <v>61</v>
      </c>
      <c r="N56" s="47"/>
      <c r="O56" s="47"/>
      <c r="P56" s="47"/>
      <c r="Q56" s="48"/>
      <c r="R56" s="111">
        <v>0</v>
      </c>
      <c r="S56" s="68"/>
    </row>
    <row r="59" spans="1:19" ht="27" customHeight="1" x14ac:dyDescent="0.2">
      <c r="A59" s="241"/>
      <c r="B59" s="241"/>
      <c r="C59" s="241"/>
      <c r="D59" s="241"/>
      <c r="E59" s="241"/>
      <c r="F59" s="241"/>
      <c r="G59" s="241"/>
      <c r="H59" s="241"/>
      <c r="I59" s="241"/>
      <c r="J59" s="241"/>
      <c r="K59" s="241"/>
      <c r="L59" s="241"/>
      <c r="M59" s="241"/>
      <c r="N59" s="241"/>
      <c r="O59" s="241"/>
      <c r="P59" s="241"/>
      <c r="Q59" s="241"/>
      <c r="R59" s="241"/>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8"/>
  <sheetViews>
    <sheetView showGridLines="0" tabSelected="1" workbookViewId="0">
      <selection activeCell="B17" sqref="B17"/>
    </sheetView>
  </sheetViews>
  <sheetFormatPr defaultColWidth="9.140625" defaultRowHeight="11.25" x14ac:dyDescent="0.2"/>
  <cols>
    <col min="1" max="1" width="11.7109375" style="162" customWidth="1"/>
    <col min="2" max="2" width="62.85546875" style="162" customWidth="1"/>
    <col min="3" max="3" width="13.5703125" style="162" customWidth="1"/>
    <col min="4" max="4" width="9.140625" style="163"/>
    <col min="5" max="16384" width="9.140625" style="162"/>
  </cols>
  <sheetData>
    <row r="1" spans="1:4" s="83" customFormat="1" ht="18" x14ac:dyDescent="0.25">
      <c r="A1" s="74" t="s">
        <v>80</v>
      </c>
      <c r="B1" s="81"/>
      <c r="C1" s="81"/>
      <c r="D1" s="82"/>
    </row>
    <row r="2" spans="1:4" s="83" customFormat="1" ht="12.75" x14ac:dyDescent="0.2">
      <c r="A2" s="75" t="s">
        <v>62</v>
      </c>
      <c r="B2" s="77" t="str">
        <f>'Krycí list'!E5</f>
        <v>Učebny pro výuku v ZŠ Antonínská</v>
      </c>
      <c r="C2" s="84"/>
      <c r="D2" s="82"/>
    </row>
    <row r="3" spans="1:4" s="83" customFormat="1" ht="12.75" x14ac:dyDescent="0.2">
      <c r="A3" s="75" t="s">
        <v>63</v>
      </c>
      <c r="B3" s="77" t="str">
        <f>'Krycí list'!E7</f>
        <v>Základní škola a mateřská škola Brno, Antonínská 3, p.o.
Antonínská 3, 602 00 Brno</v>
      </c>
      <c r="C3" s="85"/>
      <c r="D3" s="82"/>
    </row>
    <row r="4" spans="1:4" s="83" customFormat="1" ht="12.75" x14ac:dyDescent="0.2">
      <c r="A4" s="75" t="s">
        <v>64</v>
      </c>
      <c r="B4" s="77" t="str">
        <f>'Krycí list'!E9</f>
        <v>NEOCENĚNÝ SOUPIS PRACÍ A DODÁVEK A SLUŽEB</v>
      </c>
      <c r="C4" s="85"/>
      <c r="D4" s="82"/>
    </row>
    <row r="5" spans="1:4" s="83" customFormat="1" ht="12.75" x14ac:dyDescent="0.2">
      <c r="A5" s="76" t="s">
        <v>65</v>
      </c>
      <c r="B5" s="77" t="str">
        <f>'Krycí list'!P5</f>
        <v xml:space="preserve"> </v>
      </c>
      <c r="C5" s="85"/>
      <c r="D5" s="82"/>
    </row>
    <row r="6" spans="1:4" s="83" customFormat="1" ht="6" customHeight="1" x14ac:dyDescent="0.2">
      <c r="A6" s="76"/>
      <c r="B6" s="77"/>
      <c r="C6" s="85"/>
      <c r="D6" s="82"/>
    </row>
    <row r="7" spans="1:4" s="83" customFormat="1" ht="12.75" x14ac:dyDescent="0.2">
      <c r="A7" s="86" t="s">
        <v>66</v>
      </c>
      <c r="B7" s="77" t="str">
        <f>'Krycí list'!E26</f>
        <v>Základní škola a mateřská škola Brno, Antonínská 3, p.o.
Antonínská 550/3, Veveří, 602 00 Brno</v>
      </c>
      <c r="C7" s="85"/>
      <c r="D7" s="82"/>
    </row>
    <row r="8" spans="1:4" s="83" customFormat="1" ht="12.75" x14ac:dyDescent="0.2">
      <c r="A8" s="86" t="s">
        <v>67</v>
      </c>
      <c r="B8" s="77" t="str">
        <f>'Krycí list'!E28</f>
        <v xml:space="preserve"> </v>
      </c>
      <c r="C8" s="85"/>
      <c r="D8" s="82"/>
    </row>
    <row r="9" spans="1:4" s="83" customFormat="1" ht="12.75" x14ac:dyDescent="0.2">
      <c r="A9" s="86" t="s">
        <v>68</v>
      </c>
      <c r="B9" s="78" t="str">
        <f>'Krycí list'!O31</f>
        <v>03/2023</v>
      </c>
      <c r="C9" s="85"/>
      <c r="D9" s="82"/>
    </row>
    <row r="10" spans="1:4" s="83" customFormat="1" ht="6.75" customHeight="1" x14ac:dyDescent="0.2">
      <c r="A10" s="81"/>
      <c r="B10" s="81"/>
      <c r="C10" s="81"/>
      <c r="D10" s="82"/>
    </row>
    <row r="11" spans="1:4" s="83" customFormat="1" ht="12.75" x14ac:dyDescent="0.2">
      <c r="A11" s="79" t="s">
        <v>69</v>
      </c>
      <c r="B11" s="72" t="s">
        <v>70</v>
      </c>
      <c r="C11" s="87" t="s">
        <v>71</v>
      </c>
      <c r="D11" s="82"/>
    </row>
    <row r="12" spans="1:4" s="83" customFormat="1" ht="12.75" x14ac:dyDescent="0.2">
      <c r="A12" s="80">
        <v>1</v>
      </c>
      <c r="B12" s="73">
        <v>2</v>
      </c>
      <c r="C12" s="88">
        <v>3</v>
      </c>
      <c r="D12" s="82"/>
    </row>
    <row r="13" spans="1:4" s="83" customFormat="1" ht="4.5" customHeight="1" x14ac:dyDescent="0.2">
      <c r="A13" s="89"/>
      <c r="B13" s="90"/>
      <c r="C13" s="90"/>
      <c r="D13" s="82"/>
    </row>
    <row r="14" spans="1:4" s="69" customFormat="1" ht="12" customHeight="1" x14ac:dyDescent="0.2">
      <c r="A14" s="170" t="str">
        <f>'Jazyky č.1'!$D$14</f>
        <v>AVT</v>
      </c>
      <c r="B14" s="171" t="s">
        <v>240</v>
      </c>
      <c r="C14" s="172">
        <f>'Jazyky č.1'!I14+'Jazyky č.2'!I14+Robotika!I14+Družina!I14+Kabinet!I14+Přírodopis!I14+Zeměpis!I14</f>
        <v>0</v>
      </c>
    </row>
    <row r="15" spans="1:4" s="70" customFormat="1" ht="12" customHeight="1" x14ac:dyDescent="0.2">
      <c r="A15" s="173"/>
      <c r="B15" s="174" t="str">
        <f>'Jazyky č.1'!E14</f>
        <v>Koncové prvky v učebně jazyků č.1</v>
      </c>
      <c r="C15" s="175">
        <f>'Jazyky č.1'!I14</f>
        <v>0</v>
      </c>
    </row>
    <row r="16" spans="1:4" s="70" customFormat="1" ht="12" customHeight="1" x14ac:dyDescent="0.2">
      <c r="A16" s="173"/>
      <c r="B16" s="174" t="str">
        <f>'Jazyky č.2'!E14</f>
        <v>Koncové prvky v učebně jazyků č.2</v>
      </c>
      <c r="C16" s="175">
        <f>'Jazyky č.2'!I14</f>
        <v>0</v>
      </c>
    </row>
    <row r="17" spans="1:4" s="70" customFormat="1" ht="12" customHeight="1" x14ac:dyDescent="0.2">
      <c r="A17" s="173"/>
      <c r="B17" s="174" t="str">
        <f>Robotika!E14</f>
        <v>Koncové prvky v učebně informatiky a robotiky</v>
      </c>
      <c r="C17" s="175">
        <f>Robotika!I14</f>
        <v>0</v>
      </c>
    </row>
    <row r="18" spans="1:4" s="70" customFormat="1" ht="12" customHeight="1" x14ac:dyDescent="0.2">
      <c r="A18" s="173"/>
      <c r="B18" s="174" t="str">
        <f>Družina!E14</f>
        <v>Koncové prvky v družině</v>
      </c>
      <c r="C18" s="175">
        <f>Družina!I14</f>
        <v>0</v>
      </c>
    </row>
    <row r="19" spans="1:4" s="70" customFormat="1" ht="12" customHeight="1" x14ac:dyDescent="0.2">
      <c r="A19" s="173"/>
      <c r="B19" s="174" t="str">
        <f>Kabinet!E14</f>
        <v>Koncové prvky v kabinetu</v>
      </c>
      <c r="C19" s="175">
        <f>Kabinet!I14</f>
        <v>0</v>
      </c>
    </row>
    <row r="20" spans="1:4" s="158" customFormat="1" ht="12" customHeight="1" x14ac:dyDescent="0.2">
      <c r="A20" s="173"/>
      <c r="B20" s="174" t="str">
        <f>Přírodopis!E14</f>
        <v>Koncové prvky v učebně přírodopisu</v>
      </c>
      <c r="C20" s="175">
        <f>Přírodopis!I14</f>
        <v>0</v>
      </c>
      <c r="D20" s="159"/>
    </row>
    <row r="21" spans="1:4" s="158" customFormat="1" ht="12" customHeight="1" x14ac:dyDescent="0.2">
      <c r="A21" s="170"/>
      <c r="B21" s="174" t="str">
        <f>Zeměpis!E14</f>
        <v>Koncové prvky v učebně zeměpisu</v>
      </c>
      <c r="C21" s="175">
        <f>Zeměpis!I14</f>
        <v>0</v>
      </c>
      <c r="D21" s="159"/>
    </row>
    <row r="22" spans="1:4" s="158" customFormat="1" ht="12" customHeight="1" x14ac:dyDescent="0.2">
      <c r="A22" s="173"/>
      <c r="B22" s="181" t="s">
        <v>115</v>
      </c>
      <c r="C22" s="182">
        <f>SUM(C15:C21)</f>
        <v>0</v>
      </c>
      <c r="D22" s="159"/>
    </row>
    <row r="23" spans="1:4" s="158" customFormat="1" ht="12" customHeight="1" x14ac:dyDescent="0.2">
      <c r="A23" s="173"/>
      <c r="B23" s="174"/>
      <c r="C23" s="175"/>
      <c r="D23" s="159"/>
    </row>
    <row r="24" spans="1:4" s="158" customFormat="1" ht="12" customHeight="1" x14ac:dyDescent="0.2">
      <c r="A24" s="173"/>
      <c r="B24" s="174"/>
      <c r="C24" s="175"/>
      <c r="D24" s="159"/>
    </row>
    <row r="25" spans="1:4" s="160" customFormat="1" ht="12" customHeight="1" x14ac:dyDescent="0.2">
      <c r="A25" s="173"/>
      <c r="B25" s="174"/>
      <c r="C25" s="175"/>
      <c r="D25" s="161"/>
    </row>
    <row r="26" spans="1:4" x14ac:dyDescent="0.2">
      <c r="A26" s="173"/>
      <c r="B26" s="174"/>
      <c r="C26" s="177"/>
    </row>
    <row r="27" spans="1:4" x14ac:dyDescent="0.2">
      <c r="A27" s="170"/>
      <c r="B27" s="171"/>
      <c r="C27" s="172"/>
    </row>
    <row r="28" spans="1:4" x14ac:dyDescent="0.2">
      <c r="A28" s="173"/>
      <c r="B28" s="176"/>
      <c r="C28" s="177"/>
    </row>
    <row r="29" spans="1:4" x14ac:dyDescent="0.2">
      <c r="A29" s="173"/>
      <c r="B29" s="176"/>
      <c r="C29" s="177"/>
    </row>
    <row r="30" spans="1:4" x14ac:dyDescent="0.2">
      <c r="A30" s="173"/>
      <c r="B30" s="176"/>
      <c r="C30" s="177"/>
    </row>
    <row r="31" spans="1:4" x14ac:dyDescent="0.2">
      <c r="A31" s="170"/>
      <c r="B31" s="171"/>
      <c r="C31" s="172"/>
    </row>
    <row r="32" spans="1:4" x14ac:dyDescent="0.2">
      <c r="A32" s="178"/>
      <c r="B32" s="176"/>
      <c r="C32" s="177"/>
    </row>
    <row r="33" spans="1:3" x14ac:dyDescent="0.2">
      <c r="A33" s="178"/>
      <c r="B33" s="176"/>
      <c r="C33" s="177"/>
    </row>
    <row r="34" spans="1:3" x14ac:dyDescent="0.2">
      <c r="A34" s="178"/>
      <c r="B34" s="176"/>
      <c r="C34" s="177"/>
    </row>
    <row r="35" spans="1:3" x14ac:dyDescent="0.2">
      <c r="A35" s="178"/>
      <c r="B35" s="176"/>
      <c r="C35" s="177"/>
    </row>
    <row r="36" spans="1:3" x14ac:dyDescent="0.2">
      <c r="A36" s="178"/>
      <c r="B36" s="176"/>
      <c r="C36" s="177"/>
    </row>
    <row r="37" spans="1:3" x14ac:dyDescent="0.2">
      <c r="A37" s="178"/>
      <c r="B37" s="176"/>
      <c r="C37" s="177"/>
    </row>
    <row r="38" spans="1:3" x14ac:dyDescent="0.2">
      <c r="A38" s="178"/>
      <c r="B38" s="179"/>
      <c r="C38" s="180"/>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64"/>
  <sheetViews>
    <sheetView showGridLines="0" topLeftCell="A55" zoomScale="70" zoomScaleNormal="70" workbookViewId="0">
      <selection activeCell="Q34" sqref="Q34"/>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250</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243</v>
      </c>
      <c r="F14" s="214"/>
      <c r="G14" s="215"/>
      <c r="H14" s="215"/>
      <c r="I14" s="148">
        <f>I15+I23+I51+I55</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v>1</v>
      </c>
      <c r="H17" s="145"/>
      <c r="I17" s="145">
        <f t="shared" si="0"/>
        <v>0</v>
      </c>
      <c r="J17" s="146">
        <v>21</v>
      </c>
      <c r="K17" s="145">
        <f t="shared" si="1"/>
        <v>0</v>
      </c>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67" t="s">
        <v>170</v>
      </c>
      <c r="F18" s="143" t="s">
        <v>79</v>
      </c>
      <c r="G18" s="144">
        <v>1</v>
      </c>
      <c r="H18" s="153"/>
      <c r="I18" s="145">
        <f t="shared" si="0"/>
        <v>0</v>
      </c>
      <c r="J18" s="146">
        <v>21</v>
      </c>
      <c r="K18" s="145">
        <f t="shared" si="1"/>
        <v>0</v>
      </c>
      <c r="L18" s="25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208" t="s">
        <v>132</v>
      </c>
      <c r="E19" s="167" t="s">
        <v>157</v>
      </c>
      <c r="F19" s="157" t="s">
        <v>79</v>
      </c>
      <c r="G19" s="154">
        <v>1</v>
      </c>
      <c r="H19" s="153"/>
      <c r="I19" s="145">
        <f t="shared" si="0"/>
        <v>0</v>
      </c>
      <c r="J19" s="146">
        <v>21</v>
      </c>
      <c r="K19" s="145">
        <f t="shared" si="1"/>
        <v>0</v>
      </c>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08" t="s">
        <v>127</v>
      </c>
      <c r="E20" s="167"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67"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116</v>
      </c>
      <c r="F23" s="226"/>
      <c r="G23" s="216"/>
      <c r="H23" s="216"/>
      <c r="I23" s="142">
        <f>SUM(I24:I50)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89.25" x14ac:dyDescent="0.2">
      <c r="A24" s="193">
        <v>8</v>
      </c>
      <c r="B24" s="143"/>
      <c r="C24" s="143" t="s">
        <v>119</v>
      </c>
      <c r="D24" s="208" t="s">
        <v>134</v>
      </c>
      <c r="E24" s="167" t="s">
        <v>172</v>
      </c>
      <c r="F24" s="143" t="s">
        <v>79</v>
      </c>
      <c r="G24" s="144">
        <v>20</v>
      </c>
      <c r="H24" s="145"/>
      <c r="I24" s="149">
        <f>ROUND(G24*H24,2)</f>
        <v>0</v>
      </c>
      <c r="J24" s="146">
        <v>21</v>
      </c>
      <c r="K24" s="145">
        <f t="shared" ref="K24:K54" si="2">I24+((I24/100)*J24)</f>
        <v>0</v>
      </c>
      <c r="L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114.75" x14ac:dyDescent="0.2">
      <c r="A25" s="193">
        <v>9</v>
      </c>
      <c r="B25" s="143"/>
      <c r="C25" s="143" t="s">
        <v>119</v>
      </c>
      <c r="D25" s="208" t="s">
        <v>83</v>
      </c>
      <c r="E25" s="167" t="s">
        <v>173</v>
      </c>
      <c r="F25" s="143" t="s">
        <v>79</v>
      </c>
      <c r="G25" s="144">
        <f>G24</f>
        <v>20</v>
      </c>
      <c r="H25" s="145"/>
      <c r="I25" s="149">
        <f t="shared" ref="I25:I50" si="3">ROUND(G25*H25,2)</f>
        <v>0</v>
      </c>
      <c r="J25" s="146">
        <v>21</v>
      </c>
      <c r="K25" s="145">
        <f t="shared" si="2"/>
        <v>0</v>
      </c>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38.25" x14ac:dyDescent="0.2">
      <c r="A26" s="193">
        <v>10</v>
      </c>
      <c r="B26" s="143"/>
      <c r="C26" s="143" t="s">
        <v>119</v>
      </c>
      <c r="D26" s="208" t="s">
        <v>84</v>
      </c>
      <c r="E26" s="167" t="s">
        <v>174</v>
      </c>
      <c r="F26" s="143" t="s">
        <v>79</v>
      </c>
      <c r="G26" s="144">
        <v>4</v>
      </c>
      <c r="H26" s="145"/>
      <c r="I26" s="149">
        <f t="shared" si="3"/>
        <v>0</v>
      </c>
      <c r="J26" s="146">
        <v>21</v>
      </c>
      <c r="K26" s="145">
        <f t="shared" si="2"/>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38.25" x14ac:dyDescent="0.2">
      <c r="A27" s="193">
        <v>11</v>
      </c>
      <c r="B27" s="143"/>
      <c r="C27" s="143" t="s">
        <v>119</v>
      </c>
      <c r="D27" s="208" t="s">
        <v>85</v>
      </c>
      <c r="E27" s="167" t="s">
        <v>122</v>
      </c>
      <c r="F27" s="143" t="s">
        <v>79</v>
      </c>
      <c r="G27" s="144">
        <v>1</v>
      </c>
      <c r="H27" s="145"/>
      <c r="I27" s="149">
        <f t="shared" si="3"/>
        <v>0</v>
      </c>
      <c r="J27" s="146">
        <v>21</v>
      </c>
      <c r="K27" s="145">
        <f t="shared" si="2"/>
        <v>0</v>
      </c>
      <c r="L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76.5" x14ac:dyDescent="0.2">
      <c r="A28" s="193">
        <v>12</v>
      </c>
      <c r="B28" s="143"/>
      <c r="C28" s="143" t="s">
        <v>119</v>
      </c>
      <c r="D28" s="208" t="s">
        <v>86</v>
      </c>
      <c r="E28" s="167" t="s">
        <v>123</v>
      </c>
      <c r="F28" s="143" t="s">
        <v>79</v>
      </c>
      <c r="G28" s="144">
        <v>1</v>
      </c>
      <c r="H28" s="145"/>
      <c r="I28" s="149">
        <f t="shared" si="3"/>
        <v>0</v>
      </c>
      <c r="J28" s="146">
        <v>21</v>
      </c>
      <c r="K28" s="145">
        <f t="shared" si="2"/>
        <v>0</v>
      </c>
      <c r="L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76.5" x14ac:dyDescent="0.2">
      <c r="A29" s="193">
        <v>13</v>
      </c>
      <c r="B29" s="143"/>
      <c r="C29" s="143" t="s">
        <v>119</v>
      </c>
      <c r="D29" s="208" t="s">
        <v>87</v>
      </c>
      <c r="E29" s="167" t="s">
        <v>124</v>
      </c>
      <c r="F29" s="143" t="s">
        <v>79</v>
      </c>
      <c r="G29" s="144">
        <f>G24</f>
        <v>20</v>
      </c>
      <c r="H29" s="145"/>
      <c r="I29" s="149">
        <f t="shared" si="3"/>
        <v>0</v>
      </c>
      <c r="J29" s="146">
        <v>21</v>
      </c>
      <c r="K29" s="145">
        <f t="shared" si="2"/>
        <v>0</v>
      </c>
      <c r="L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76.5" x14ac:dyDescent="0.2">
      <c r="A30" s="193">
        <v>14</v>
      </c>
      <c r="B30" s="143"/>
      <c r="C30" s="143" t="s">
        <v>119</v>
      </c>
      <c r="D30" s="208" t="s">
        <v>88</v>
      </c>
      <c r="E30" s="167" t="s">
        <v>125</v>
      </c>
      <c r="F30" s="143" t="s">
        <v>79</v>
      </c>
      <c r="G30" s="144">
        <f>G24+1</f>
        <v>21</v>
      </c>
      <c r="H30" s="145"/>
      <c r="I30" s="149">
        <f t="shared" si="3"/>
        <v>0</v>
      </c>
      <c r="J30" s="146">
        <v>21</v>
      </c>
      <c r="K30" s="145">
        <f t="shared" si="2"/>
        <v>0</v>
      </c>
      <c r="M30" s="156"/>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63.75" x14ac:dyDescent="0.2">
      <c r="A31" s="193">
        <v>15</v>
      </c>
      <c r="B31" s="143"/>
      <c r="C31" s="157" t="s">
        <v>119</v>
      </c>
      <c r="D31" s="208" t="s">
        <v>161</v>
      </c>
      <c r="E31" s="167" t="s">
        <v>175</v>
      </c>
      <c r="F31" s="157" t="s">
        <v>79</v>
      </c>
      <c r="G31" s="154">
        <f>G30*2</f>
        <v>42</v>
      </c>
      <c r="H31" s="153"/>
      <c r="I31" s="149">
        <f t="shared" si="3"/>
        <v>0</v>
      </c>
      <c r="J31" s="146">
        <v>21</v>
      </c>
      <c r="K31" s="145">
        <f t="shared" si="2"/>
        <v>0</v>
      </c>
      <c r="M31" s="156"/>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51" x14ac:dyDescent="0.2">
      <c r="A32" s="193">
        <v>16</v>
      </c>
      <c r="B32" s="143"/>
      <c r="C32" s="143" t="s">
        <v>119</v>
      </c>
      <c r="D32" s="208" t="s">
        <v>135</v>
      </c>
      <c r="E32" s="167" t="s">
        <v>176</v>
      </c>
      <c r="F32" s="143" t="s">
        <v>79</v>
      </c>
      <c r="G32" s="144">
        <f>G24</f>
        <v>20</v>
      </c>
      <c r="H32" s="145"/>
      <c r="I32" s="149">
        <f t="shared" si="3"/>
        <v>0</v>
      </c>
      <c r="J32" s="146">
        <v>21</v>
      </c>
      <c r="K32" s="145">
        <f t="shared" si="2"/>
        <v>0</v>
      </c>
      <c r="M32" s="156"/>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38.25" x14ac:dyDescent="0.2">
      <c r="A33" s="193">
        <v>17</v>
      </c>
      <c r="B33" s="143"/>
      <c r="C33" s="143" t="s">
        <v>119</v>
      </c>
      <c r="D33" s="208" t="s">
        <v>136</v>
      </c>
      <c r="E33" s="167" t="s">
        <v>141</v>
      </c>
      <c r="F33" s="143" t="s">
        <v>79</v>
      </c>
      <c r="G33" s="144">
        <v>1</v>
      </c>
      <c r="H33" s="145"/>
      <c r="I33" s="149">
        <f t="shared" si="3"/>
        <v>0</v>
      </c>
      <c r="J33" s="146">
        <v>21</v>
      </c>
      <c r="K33" s="145">
        <f t="shared" si="2"/>
        <v>0</v>
      </c>
      <c r="M33" s="156"/>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102" x14ac:dyDescent="0.2">
      <c r="A34" s="193">
        <v>18</v>
      </c>
      <c r="B34" s="143"/>
      <c r="C34" s="143" t="s">
        <v>119</v>
      </c>
      <c r="D34" s="208" t="s">
        <v>89</v>
      </c>
      <c r="E34" s="167" t="s">
        <v>177</v>
      </c>
      <c r="F34" s="143" t="s">
        <v>79</v>
      </c>
      <c r="G34" s="144">
        <v>1</v>
      </c>
      <c r="H34" s="145"/>
      <c r="I34" s="149">
        <f t="shared" si="3"/>
        <v>0</v>
      </c>
      <c r="J34" s="146">
        <v>21</v>
      </c>
      <c r="K34" s="145">
        <f t="shared" si="2"/>
        <v>0</v>
      </c>
      <c r="L34" s="253"/>
      <c r="M34" s="253"/>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117</v>
      </c>
      <c r="E35" s="167" t="s">
        <v>121</v>
      </c>
      <c r="F35" s="143" t="s">
        <v>79</v>
      </c>
      <c r="G35" s="144">
        <f>G24+1</f>
        <v>21</v>
      </c>
      <c r="H35" s="153"/>
      <c r="I35" s="149">
        <f t="shared" si="3"/>
        <v>0</v>
      </c>
      <c r="J35" s="146">
        <v>21</v>
      </c>
      <c r="K35" s="145">
        <f t="shared" si="2"/>
        <v>0</v>
      </c>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36" customFormat="1" ht="63.75" x14ac:dyDescent="0.2">
      <c r="A36" s="193">
        <v>20</v>
      </c>
      <c r="B36" s="143"/>
      <c r="C36" s="143" t="s">
        <v>119</v>
      </c>
      <c r="D36" s="208" t="s">
        <v>90</v>
      </c>
      <c r="E36" s="167" t="s">
        <v>178</v>
      </c>
      <c r="F36" s="143" t="s">
        <v>79</v>
      </c>
      <c r="G36" s="144">
        <v>2</v>
      </c>
      <c r="H36" s="153"/>
      <c r="I36" s="149">
        <f t="shared" si="3"/>
        <v>0</v>
      </c>
      <c r="J36" s="146">
        <v>21</v>
      </c>
      <c r="K36" s="145">
        <f t="shared" si="2"/>
        <v>0</v>
      </c>
      <c r="L36" s="260"/>
      <c r="M36" s="83"/>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s="136" customFormat="1" ht="25.5" x14ac:dyDescent="0.2">
      <c r="A37" s="193">
        <v>21</v>
      </c>
      <c r="B37" s="143"/>
      <c r="C37" s="143" t="s">
        <v>119</v>
      </c>
      <c r="D37" s="208" t="s">
        <v>129</v>
      </c>
      <c r="E37" s="167" t="s">
        <v>153</v>
      </c>
      <c r="F37" s="143" t="s">
        <v>79</v>
      </c>
      <c r="G37" s="144">
        <v>1</v>
      </c>
      <c r="H37" s="153"/>
      <c r="I37" s="149">
        <f t="shared" si="3"/>
        <v>0</v>
      </c>
      <c r="J37" s="146">
        <v>21</v>
      </c>
      <c r="K37" s="145">
        <f t="shared" si="2"/>
        <v>0</v>
      </c>
      <c r="L37" s="83"/>
      <c r="M37" s="83"/>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25.5" x14ac:dyDescent="0.2">
      <c r="A38" s="193">
        <v>22</v>
      </c>
      <c r="B38" s="143"/>
      <c r="C38" s="143" t="s">
        <v>119</v>
      </c>
      <c r="D38" s="208" t="s">
        <v>130</v>
      </c>
      <c r="E38" s="167" t="s">
        <v>154</v>
      </c>
      <c r="F38" s="143" t="s">
        <v>79</v>
      </c>
      <c r="G38" s="144">
        <v>1</v>
      </c>
      <c r="H38" s="153"/>
      <c r="I38" s="149">
        <f t="shared" si="3"/>
        <v>0</v>
      </c>
      <c r="J38" s="146">
        <v>21</v>
      </c>
      <c r="K38" s="145">
        <f t="shared" si="2"/>
        <v>0</v>
      </c>
      <c r="L38" s="83"/>
      <c r="M38" s="83"/>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38.25" x14ac:dyDescent="0.2">
      <c r="A39" s="193">
        <v>23</v>
      </c>
      <c r="B39" s="143"/>
      <c r="C39" s="143" t="s">
        <v>119</v>
      </c>
      <c r="D39" s="208" t="s">
        <v>131</v>
      </c>
      <c r="E39" s="167" t="s">
        <v>155</v>
      </c>
      <c r="F39" s="143" t="s">
        <v>79</v>
      </c>
      <c r="G39" s="144">
        <v>1</v>
      </c>
      <c r="H39" s="153"/>
      <c r="I39" s="149">
        <f t="shared" si="3"/>
        <v>0</v>
      </c>
      <c r="J39" s="146">
        <v>21</v>
      </c>
      <c r="K39" s="145">
        <f t="shared" si="2"/>
        <v>0</v>
      </c>
      <c r="L39" s="83"/>
      <c r="M39" s="83"/>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36" customFormat="1" ht="51" x14ac:dyDescent="0.2">
      <c r="A40" s="193">
        <v>24</v>
      </c>
      <c r="B40" s="143"/>
      <c r="C40" s="143" t="s">
        <v>119</v>
      </c>
      <c r="D40" s="208" t="s">
        <v>108</v>
      </c>
      <c r="E40" s="167" t="s">
        <v>137</v>
      </c>
      <c r="F40" s="143" t="s">
        <v>79</v>
      </c>
      <c r="G40" s="144">
        <v>1</v>
      </c>
      <c r="H40" s="153"/>
      <c r="I40" s="149">
        <f t="shared" si="3"/>
        <v>0</v>
      </c>
      <c r="J40" s="146">
        <v>21</v>
      </c>
      <c r="K40" s="145">
        <f t="shared" si="2"/>
        <v>0</v>
      </c>
      <c r="L40" s="83"/>
      <c r="M40" s="83"/>
      <c r="N40" s="217"/>
      <c r="O40" s="217"/>
      <c r="P40" s="217"/>
      <c r="Q40" s="217"/>
      <c r="R40" s="217"/>
      <c r="S40" s="217"/>
      <c r="T40" s="217"/>
      <c r="U40" s="217"/>
      <c r="V40" s="217"/>
      <c r="W40" s="217"/>
      <c r="X40" s="217"/>
      <c r="Y40" s="217"/>
      <c r="Z40" s="217"/>
      <c r="AA40" s="217"/>
      <c r="AB40" s="217"/>
      <c r="AC40" s="217"/>
      <c r="AD40" s="217"/>
      <c r="AE40" s="217"/>
      <c r="AF40" s="217"/>
      <c r="AG40" s="217"/>
      <c r="AH40" s="217"/>
      <c r="AI40" s="217"/>
    </row>
    <row r="41" spans="1:35" s="136" customFormat="1" ht="89.25" x14ac:dyDescent="0.2">
      <c r="A41" s="193">
        <v>25</v>
      </c>
      <c r="B41" s="143"/>
      <c r="C41" s="143" t="s">
        <v>119</v>
      </c>
      <c r="D41" s="208" t="s">
        <v>91</v>
      </c>
      <c r="E41" s="167" t="s">
        <v>179</v>
      </c>
      <c r="F41" s="143" t="s">
        <v>79</v>
      </c>
      <c r="G41" s="144">
        <f>G24</f>
        <v>20</v>
      </c>
      <c r="H41" s="153"/>
      <c r="I41" s="149">
        <f t="shared" si="3"/>
        <v>0</v>
      </c>
      <c r="J41" s="146">
        <v>21</v>
      </c>
      <c r="K41" s="145">
        <f t="shared" si="2"/>
        <v>0</v>
      </c>
      <c r="L41" s="253"/>
      <c r="M41" s="253"/>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spans="1:35" s="136" customFormat="1" ht="63.75" x14ac:dyDescent="0.2">
      <c r="A42" s="193">
        <v>26</v>
      </c>
      <c r="B42" s="143"/>
      <c r="C42" s="143" t="s">
        <v>119</v>
      </c>
      <c r="D42" s="208" t="s">
        <v>90</v>
      </c>
      <c r="E42" s="167" t="s">
        <v>178</v>
      </c>
      <c r="F42" s="143" t="s">
        <v>79</v>
      </c>
      <c r="G42" s="144">
        <f>G24</f>
        <v>20</v>
      </c>
      <c r="H42" s="153"/>
      <c r="I42" s="149">
        <f t="shared" si="3"/>
        <v>0</v>
      </c>
      <c r="J42" s="146">
        <v>21</v>
      </c>
      <c r="K42" s="145">
        <f t="shared" si="2"/>
        <v>0</v>
      </c>
      <c r="L42" s="253"/>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ht="25.5" x14ac:dyDescent="0.2">
      <c r="A43" s="193">
        <v>27</v>
      </c>
      <c r="B43" s="143"/>
      <c r="C43" s="143" t="s">
        <v>119</v>
      </c>
      <c r="D43" s="208" t="s">
        <v>129</v>
      </c>
      <c r="E43" s="167" t="s">
        <v>140</v>
      </c>
      <c r="F43" s="143" t="s">
        <v>79</v>
      </c>
      <c r="G43" s="144">
        <f>G25</f>
        <v>20</v>
      </c>
      <c r="H43" s="153"/>
      <c r="I43" s="149">
        <f t="shared" si="3"/>
        <v>0</v>
      </c>
      <c r="J43" s="146">
        <v>21</v>
      </c>
      <c r="K43" s="145">
        <f t="shared" si="2"/>
        <v>0</v>
      </c>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51" x14ac:dyDescent="0.2">
      <c r="A44" s="193">
        <v>28</v>
      </c>
      <c r="B44" s="143"/>
      <c r="C44" s="143" t="s">
        <v>119</v>
      </c>
      <c r="D44" s="208" t="s">
        <v>109</v>
      </c>
      <c r="E44" s="167" t="s">
        <v>137</v>
      </c>
      <c r="F44" s="143" t="s">
        <v>79</v>
      </c>
      <c r="G44" s="144">
        <f>G24</f>
        <v>20</v>
      </c>
      <c r="H44" s="153"/>
      <c r="I44" s="149">
        <f t="shared" si="3"/>
        <v>0</v>
      </c>
      <c r="J44" s="146">
        <v>21</v>
      </c>
      <c r="K44" s="145">
        <f t="shared" si="2"/>
        <v>0</v>
      </c>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38.25" x14ac:dyDescent="0.2">
      <c r="A45" s="193">
        <v>29</v>
      </c>
      <c r="B45" s="143"/>
      <c r="C45" s="143" t="s">
        <v>119</v>
      </c>
      <c r="D45" s="208" t="s">
        <v>118</v>
      </c>
      <c r="E45" s="167" t="s">
        <v>139</v>
      </c>
      <c r="F45" s="143" t="s">
        <v>79</v>
      </c>
      <c r="G45" s="144">
        <v>1</v>
      </c>
      <c r="H45" s="153"/>
      <c r="I45" s="149">
        <f t="shared" si="3"/>
        <v>0</v>
      </c>
      <c r="J45" s="146">
        <v>21</v>
      </c>
      <c r="K45" s="145">
        <f t="shared" si="2"/>
        <v>0</v>
      </c>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63.75" x14ac:dyDescent="0.2">
      <c r="A46" s="193">
        <v>30</v>
      </c>
      <c r="B46" s="143"/>
      <c r="C46" s="143" t="s">
        <v>119</v>
      </c>
      <c r="D46" s="208" t="s">
        <v>95</v>
      </c>
      <c r="E46" s="167" t="s">
        <v>138</v>
      </c>
      <c r="F46" s="143" t="s">
        <v>79</v>
      </c>
      <c r="G46" s="144">
        <v>1</v>
      </c>
      <c r="H46" s="153"/>
      <c r="I46" s="149">
        <f t="shared" si="3"/>
        <v>0</v>
      </c>
      <c r="J46" s="146">
        <v>21</v>
      </c>
      <c r="K46" s="145">
        <f t="shared" si="2"/>
        <v>0</v>
      </c>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39" customHeight="1" x14ac:dyDescent="0.2">
      <c r="A47" s="193">
        <v>31</v>
      </c>
      <c r="B47" s="143"/>
      <c r="C47" s="143" t="s">
        <v>119</v>
      </c>
      <c r="D47" s="208" t="s">
        <v>96</v>
      </c>
      <c r="E47" s="167" t="s">
        <v>163</v>
      </c>
      <c r="F47" s="143" t="s">
        <v>79</v>
      </c>
      <c r="G47" s="144">
        <v>2</v>
      </c>
      <c r="H47" s="153"/>
      <c r="I47" s="149">
        <f t="shared" si="3"/>
        <v>0</v>
      </c>
      <c r="J47" s="146">
        <v>21</v>
      </c>
      <c r="K47" s="145">
        <f t="shared" si="2"/>
        <v>0</v>
      </c>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51" x14ac:dyDescent="0.2">
      <c r="A48" s="193">
        <v>32</v>
      </c>
      <c r="B48" s="143"/>
      <c r="C48" s="143" t="s">
        <v>119</v>
      </c>
      <c r="D48" s="208" t="s">
        <v>92</v>
      </c>
      <c r="E48" s="167" t="s">
        <v>162</v>
      </c>
      <c r="F48" s="143" t="s">
        <v>79</v>
      </c>
      <c r="G48" s="144">
        <v>2</v>
      </c>
      <c r="H48" s="153"/>
      <c r="I48" s="149">
        <f t="shared" si="3"/>
        <v>0</v>
      </c>
      <c r="J48" s="146">
        <v>21</v>
      </c>
      <c r="K48" s="145">
        <f t="shared" si="2"/>
        <v>0</v>
      </c>
      <c r="L48" s="150"/>
      <c r="M48" s="150"/>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38.25" x14ac:dyDescent="0.2">
      <c r="A49" s="193">
        <v>33</v>
      </c>
      <c r="B49" s="143"/>
      <c r="C49" s="143" t="s">
        <v>119</v>
      </c>
      <c r="D49" s="208" t="s">
        <v>159</v>
      </c>
      <c r="E49" s="167" t="s">
        <v>160</v>
      </c>
      <c r="F49" s="143" t="s">
        <v>79</v>
      </c>
      <c r="G49" s="144">
        <v>2</v>
      </c>
      <c r="H49" s="153"/>
      <c r="I49" s="149">
        <f t="shared" si="3"/>
        <v>0</v>
      </c>
      <c r="J49" s="146">
        <v>21</v>
      </c>
      <c r="K49" s="145">
        <f t="shared" si="2"/>
        <v>0</v>
      </c>
      <c r="L49" s="83"/>
      <c r="M49" s="83"/>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38.25" x14ac:dyDescent="0.2">
      <c r="A50" s="193">
        <v>34</v>
      </c>
      <c r="B50" s="143"/>
      <c r="C50" s="143" t="s">
        <v>119</v>
      </c>
      <c r="D50" s="208" t="s">
        <v>97</v>
      </c>
      <c r="E50" s="167" t="s">
        <v>180</v>
      </c>
      <c r="F50" s="143" t="s">
        <v>79</v>
      </c>
      <c r="G50" s="144">
        <v>1</v>
      </c>
      <c r="H50" s="145"/>
      <c r="I50" s="149">
        <f t="shared" si="3"/>
        <v>0</v>
      </c>
      <c r="J50" s="146">
        <v>21</v>
      </c>
      <c r="K50" s="145">
        <f t="shared" si="2"/>
        <v>0</v>
      </c>
      <c r="L50" s="83"/>
      <c r="M50" s="83"/>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x14ac:dyDescent="0.2">
      <c r="A51" s="193"/>
      <c r="B51" s="143"/>
      <c r="C51" s="143"/>
      <c r="D51" s="208"/>
      <c r="E51" s="164" t="s">
        <v>93</v>
      </c>
      <c r="F51" s="226"/>
      <c r="G51" s="216"/>
      <c r="H51" s="216"/>
      <c r="I51" s="142">
        <f>SUM(I52:I54)</f>
        <v>0</v>
      </c>
      <c r="J51" s="146"/>
      <c r="K51" s="145"/>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36" customFormat="1" ht="76.5" x14ac:dyDescent="0.2">
      <c r="A52" s="193">
        <v>35</v>
      </c>
      <c r="B52" s="143"/>
      <c r="C52" s="143" t="s">
        <v>119</v>
      </c>
      <c r="D52" s="208" t="s">
        <v>94</v>
      </c>
      <c r="E52" s="167" t="s">
        <v>181</v>
      </c>
      <c r="F52" s="143" t="s">
        <v>79</v>
      </c>
      <c r="G52" s="144">
        <v>1</v>
      </c>
      <c r="H52" s="145"/>
      <c r="I52" s="149">
        <f>ROUND(G52*H52,2)</f>
        <v>0</v>
      </c>
      <c r="J52" s="146">
        <v>21</v>
      </c>
      <c r="K52" s="145">
        <f t="shared" si="2"/>
        <v>0</v>
      </c>
      <c r="L52" s="253"/>
      <c r="M52" s="253"/>
      <c r="N52" s="217"/>
      <c r="O52" s="217"/>
      <c r="P52" s="217"/>
      <c r="Q52" s="217"/>
      <c r="R52" s="217"/>
      <c r="S52" s="217"/>
      <c r="T52" s="217"/>
      <c r="U52" s="217"/>
      <c r="V52" s="217"/>
      <c r="W52" s="217"/>
      <c r="X52" s="217"/>
      <c r="Y52" s="217"/>
      <c r="Z52" s="217"/>
      <c r="AA52" s="217"/>
      <c r="AB52" s="217"/>
      <c r="AC52" s="217"/>
      <c r="AD52" s="217"/>
      <c r="AE52" s="217"/>
      <c r="AF52" s="217"/>
      <c r="AG52" s="217"/>
      <c r="AH52" s="217"/>
      <c r="AI52" s="217"/>
    </row>
    <row r="53" spans="1:35" s="136" customFormat="1" ht="51" x14ac:dyDescent="0.2">
      <c r="A53" s="193">
        <v>36</v>
      </c>
      <c r="B53" s="143"/>
      <c r="C53" s="143" t="s">
        <v>119</v>
      </c>
      <c r="D53" s="208" t="s">
        <v>128</v>
      </c>
      <c r="E53" s="167" t="s">
        <v>152</v>
      </c>
      <c r="F53" s="143" t="s">
        <v>79</v>
      </c>
      <c r="G53" s="144">
        <v>1</v>
      </c>
      <c r="H53" s="145"/>
      <c r="I53" s="149">
        <f t="shared" ref="I53:I54" si="4">ROUND(G53*H53,2)</f>
        <v>0</v>
      </c>
      <c r="J53" s="146">
        <v>21</v>
      </c>
      <c r="K53" s="145">
        <f t="shared" si="2"/>
        <v>0</v>
      </c>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spans="1:35" s="136" customFormat="1" ht="102" x14ac:dyDescent="0.2">
      <c r="A54" s="193">
        <v>37</v>
      </c>
      <c r="B54" s="143"/>
      <c r="C54" s="143" t="s">
        <v>119</v>
      </c>
      <c r="D54" s="208" t="s">
        <v>98</v>
      </c>
      <c r="E54" s="167" t="s">
        <v>258</v>
      </c>
      <c r="F54" s="143" t="s">
        <v>79</v>
      </c>
      <c r="G54" s="144">
        <v>1</v>
      </c>
      <c r="H54" s="145"/>
      <c r="I54" s="149">
        <f t="shared" si="4"/>
        <v>0</v>
      </c>
      <c r="J54" s="146">
        <v>21</v>
      </c>
      <c r="K54" s="145">
        <f t="shared" si="2"/>
        <v>0</v>
      </c>
      <c r="L54" s="253"/>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1:35" s="136" customFormat="1" x14ac:dyDescent="0.2">
      <c r="A55" s="193"/>
      <c r="B55" s="143"/>
      <c r="C55" s="143"/>
      <c r="D55" s="208"/>
      <c r="E55" s="164" t="s">
        <v>151</v>
      </c>
      <c r="F55" s="226"/>
      <c r="G55" s="216"/>
      <c r="H55" s="216"/>
      <c r="I55" s="142">
        <f>SUM(I56:I63)</f>
        <v>0</v>
      </c>
      <c r="J55" s="146"/>
      <c r="K55" s="145"/>
      <c r="N55" s="217"/>
      <c r="O55" s="217"/>
      <c r="P55" s="217"/>
      <c r="Q55" s="217"/>
      <c r="R55" s="217"/>
      <c r="S55" s="217"/>
      <c r="T55" s="217"/>
      <c r="U55" s="217"/>
      <c r="V55" s="217"/>
      <c r="W55" s="217"/>
      <c r="X55" s="217"/>
      <c r="Y55" s="217"/>
      <c r="Z55" s="217"/>
      <c r="AA55" s="217"/>
      <c r="AB55" s="217"/>
      <c r="AC55" s="217"/>
      <c r="AD55" s="217"/>
      <c r="AE55" s="217"/>
      <c r="AF55" s="217"/>
      <c r="AG55" s="217"/>
      <c r="AH55" s="217"/>
      <c r="AI55" s="217"/>
    </row>
    <row r="56" spans="1:35" s="136" customFormat="1" ht="102" x14ac:dyDescent="0.2">
      <c r="A56" s="193">
        <v>38</v>
      </c>
      <c r="B56" s="143"/>
      <c r="C56" s="143" t="s">
        <v>119</v>
      </c>
      <c r="D56" s="208" t="s">
        <v>144</v>
      </c>
      <c r="E56" s="167" t="s">
        <v>150</v>
      </c>
      <c r="F56" s="143" t="s">
        <v>79</v>
      </c>
      <c r="G56" s="144">
        <v>1</v>
      </c>
      <c r="H56" s="145"/>
      <c r="I56" s="145">
        <f>ROUND(G56*H56,2)</f>
        <v>0</v>
      </c>
      <c r="J56" s="146">
        <v>21</v>
      </c>
      <c r="K56" s="145">
        <f t="shared" ref="K56:K63" si="5">I56+((I56/100)*J56)</f>
        <v>0</v>
      </c>
      <c r="L56" s="253"/>
      <c r="N56" s="217"/>
      <c r="O56" s="217"/>
      <c r="P56" s="217"/>
      <c r="Q56" s="217"/>
      <c r="R56" s="217"/>
      <c r="S56" s="217"/>
      <c r="T56" s="217"/>
      <c r="U56" s="217"/>
      <c r="V56" s="217"/>
      <c r="W56" s="217"/>
      <c r="X56" s="217"/>
      <c r="Y56" s="217"/>
      <c r="Z56" s="217"/>
      <c r="AA56" s="217"/>
      <c r="AB56" s="217"/>
      <c r="AC56" s="217"/>
      <c r="AD56" s="217"/>
      <c r="AE56" s="217"/>
      <c r="AF56" s="217"/>
      <c r="AG56" s="217"/>
      <c r="AH56" s="217"/>
      <c r="AI56" s="217"/>
    </row>
    <row r="57" spans="1:35" s="136" customFormat="1" ht="114.75" x14ac:dyDescent="0.2">
      <c r="A57" s="193">
        <v>39</v>
      </c>
      <c r="B57" s="143"/>
      <c r="C57" s="143" t="s">
        <v>119</v>
      </c>
      <c r="D57" s="208" t="s">
        <v>145</v>
      </c>
      <c r="E57" s="167" t="s">
        <v>182</v>
      </c>
      <c r="F57" s="143" t="s">
        <v>79</v>
      </c>
      <c r="G57" s="144">
        <v>1</v>
      </c>
      <c r="H57" s="145"/>
      <c r="I57" s="145">
        <f t="shared" ref="I57:I63" si="6">ROUND(G57*H57,2)</f>
        <v>0</v>
      </c>
      <c r="J57" s="146">
        <v>21</v>
      </c>
      <c r="K57" s="145">
        <f t="shared" si="5"/>
        <v>0</v>
      </c>
      <c r="L57" s="253"/>
      <c r="N57" s="217"/>
      <c r="O57" s="217"/>
      <c r="P57" s="217"/>
      <c r="Q57" s="217"/>
      <c r="R57" s="217"/>
      <c r="S57" s="217"/>
      <c r="T57" s="217"/>
      <c r="U57" s="217"/>
      <c r="V57" s="217"/>
      <c r="W57" s="217"/>
      <c r="X57" s="217"/>
      <c r="Y57" s="217"/>
      <c r="Z57" s="217"/>
      <c r="AA57" s="217"/>
      <c r="AB57" s="217"/>
      <c r="AC57" s="217"/>
      <c r="AD57" s="217"/>
      <c r="AE57" s="217"/>
      <c r="AF57" s="217"/>
      <c r="AG57" s="217"/>
      <c r="AH57" s="217"/>
      <c r="AI57" s="217"/>
    </row>
    <row r="58" spans="1:35" s="136" customFormat="1" ht="76.5" x14ac:dyDescent="0.2">
      <c r="A58" s="193">
        <v>40</v>
      </c>
      <c r="B58" s="143"/>
      <c r="C58" s="143" t="s">
        <v>119</v>
      </c>
      <c r="D58" s="208" t="s">
        <v>146</v>
      </c>
      <c r="E58" s="167" t="s">
        <v>257</v>
      </c>
      <c r="F58" s="143" t="s">
        <v>79</v>
      </c>
      <c r="G58" s="144">
        <v>1</v>
      </c>
      <c r="H58" s="145"/>
      <c r="I58" s="145">
        <f t="shared" si="6"/>
        <v>0</v>
      </c>
      <c r="J58" s="146">
        <v>21</v>
      </c>
      <c r="K58" s="145">
        <f t="shared" si="5"/>
        <v>0</v>
      </c>
      <c r="L58" s="253"/>
      <c r="N58" s="217"/>
      <c r="O58" s="217"/>
      <c r="P58" s="217"/>
      <c r="Q58" s="217"/>
      <c r="R58" s="217"/>
      <c r="S58" s="217"/>
      <c r="T58" s="217"/>
      <c r="U58" s="217"/>
      <c r="V58" s="217"/>
      <c r="W58" s="217"/>
      <c r="X58" s="217"/>
      <c r="Y58" s="217"/>
      <c r="Z58" s="217"/>
      <c r="AA58" s="217"/>
      <c r="AB58" s="217"/>
      <c r="AC58" s="217"/>
      <c r="AD58" s="217"/>
      <c r="AE58" s="217"/>
      <c r="AF58" s="217"/>
      <c r="AG58" s="217"/>
      <c r="AH58" s="217"/>
      <c r="AI58" s="217"/>
    </row>
    <row r="59" spans="1:35" s="136" customFormat="1" ht="102" x14ac:dyDescent="0.2">
      <c r="A59" s="193">
        <v>41</v>
      </c>
      <c r="B59" s="143"/>
      <c r="C59" s="143" t="s">
        <v>119</v>
      </c>
      <c r="D59" s="208" t="s">
        <v>147</v>
      </c>
      <c r="E59" s="167" t="s">
        <v>149</v>
      </c>
      <c r="F59" s="143" t="s">
        <v>79</v>
      </c>
      <c r="G59" s="154">
        <v>1</v>
      </c>
      <c r="H59" s="145"/>
      <c r="I59" s="145">
        <f t="shared" si="6"/>
        <v>0</v>
      </c>
      <c r="J59" s="146">
        <v>21</v>
      </c>
      <c r="K59" s="145">
        <f t="shared" si="5"/>
        <v>0</v>
      </c>
      <c r="L59" s="253"/>
      <c r="N59" s="217"/>
      <c r="O59" s="217"/>
      <c r="P59" s="217"/>
      <c r="Q59" s="217"/>
      <c r="R59" s="217"/>
      <c r="S59" s="217"/>
      <c r="T59" s="217"/>
      <c r="U59" s="217"/>
      <c r="V59" s="217"/>
      <c r="W59" s="217"/>
      <c r="X59" s="217"/>
      <c r="Y59" s="217"/>
      <c r="Z59" s="217"/>
      <c r="AA59" s="217"/>
      <c r="AB59" s="217"/>
      <c r="AC59" s="217"/>
      <c r="AD59" s="217"/>
      <c r="AE59" s="217"/>
      <c r="AF59" s="217"/>
      <c r="AG59" s="217"/>
      <c r="AH59" s="217"/>
      <c r="AI59" s="217"/>
    </row>
    <row r="60" spans="1:35" s="136" customFormat="1" ht="38.25" x14ac:dyDescent="0.2">
      <c r="A60" s="193">
        <v>42</v>
      </c>
      <c r="B60" s="143"/>
      <c r="C60" s="143" t="s">
        <v>119</v>
      </c>
      <c r="D60" s="208" t="s">
        <v>164</v>
      </c>
      <c r="E60" s="167" t="s">
        <v>183</v>
      </c>
      <c r="F60" s="143" t="s">
        <v>79</v>
      </c>
      <c r="G60" s="154">
        <v>1</v>
      </c>
      <c r="H60" s="145"/>
      <c r="I60" s="145">
        <f t="shared" si="6"/>
        <v>0</v>
      </c>
      <c r="J60" s="146">
        <v>21</v>
      </c>
      <c r="K60" s="145">
        <f t="shared" si="5"/>
        <v>0</v>
      </c>
      <c r="N60" s="217"/>
      <c r="O60" s="217"/>
      <c r="P60" s="217"/>
      <c r="Q60" s="217"/>
      <c r="R60" s="217"/>
      <c r="S60" s="217"/>
      <c r="T60" s="217"/>
      <c r="U60" s="217"/>
      <c r="V60" s="217"/>
      <c r="W60" s="217"/>
      <c r="X60" s="217"/>
      <c r="Y60" s="217"/>
      <c r="Z60" s="217"/>
      <c r="AA60" s="217"/>
      <c r="AB60" s="217"/>
      <c r="AC60" s="217"/>
      <c r="AD60" s="217"/>
      <c r="AE60" s="217"/>
      <c r="AF60" s="217"/>
      <c r="AG60" s="217"/>
      <c r="AH60" s="217"/>
      <c r="AI60" s="217"/>
    </row>
    <row r="61" spans="1:35" s="136" customFormat="1" ht="51" x14ac:dyDescent="0.2">
      <c r="A61" s="193">
        <v>43</v>
      </c>
      <c r="B61" s="143"/>
      <c r="C61" s="157" t="s">
        <v>119</v>
      </c>
      <c r="D61" s="208" t="s">
        <v>132</v>
      </c>
      <c r="E61" s="167" t="s">
        <v>184</v>
      </c>
      <c r="F61" s="157" t="s">
        <v>79</v>
      </c>
      <c r="G61" s="154">
        <v>1</v>
      </c>
      <c r="H61" s="153"/>
      <c r="I61" s="145">
        <f t="shared" si="6"/>
        <v>0</v>
      </c>
      <c r="J61" s="155">
        <v>21</v>
      </c>
      <c r="K61" s="145">
        <f t="shared" si="5"/>
        <v>0</v>
      </c>
      <c r="N61" s="217"/>
      <c r="O61" s="217"/>
      <c r="P61" s="217"/>
      <c r="Q61" s="217"/>
      <c r="R61" s="217"/>
      <c r="S61" s="217"/>
      <c r="T61" s="217"/>
      <c r="U61" s="217"/>
      <c r="V61" s="217"/>
      <c r="W61" s="217"/>
      <c r="X61" s="217"/>
      <c r="Y61" s="217"/>
      <c r="Z61" s="217"/>
      <c r="AA61" s="217"/>
      <c r="AB61" s="217"/>
      <c r="AC61" s="217"/>
      <c r="AD61" s="217"/>
      <c r="AE61" s="217"/>
      <c r="AF61" s="217"/>
      <c r="AG61" s="217"/>
      <c r="AH61" s="217"/>
      <c r="AI61" s="217"/>
    </row>
    <row r="62" spans="1:35" s="136" customFormat="1" ht="25.5" x14ac:dyDescent="0.2">
      <c r="A62" s="193">
        <v>44</v>
      </c>
      <c r="B62" s="143"/>
      <c r="C62" s="143" t="s">
        <v>119</v>
      </c>
      <c r="D62" s="208" t="s">
        <v>127</v>
      </c>
      <c r="E62" s="167" t="s">
        <v>143</v>
      </c>
      <c r="F62" s="143" t="s">
        <v>79</v>
      </c>
      <c r="G62" s="144">
        <v>1</v>
      </c>
      <c r="H62" s="153"/>
      <c r="I62" s="145">
        <f t="shared" si="6"/>
        <v>0</v>
      </c>
      <c r="J62" s="146">
        <v>21</v>
      </c>
      <c r="K62" s="145">
        <f t="shared" si="5"/>
        <v>0</v>
      </c>
      <c r="N62" s="217"/>
      <c r="O62" s="217"/>
      <c r="P62" s="217"/>
      <c r="Q62" s="217"/>
      <c r="R62" s="217"/>
      <c r="S62" s="217"/>
      <c r="T62" s="217"/>
      <c r="U62" s="217"/>
      <c r="V62" s="217"/>
      <c r="W62" s="217"/>
      <c r="X62" s="217"/>
      <c r="Y62" s="217"/>
      <c r="Z62" s="217"/>
      <c r="AA62" s="217"/>
      <c r="AB62" s="217"/>
      <c r="AC62" s="217"/>
      <c r="AD62" s="217"/>
      <c r="AE62" s="217"/>
      <c r="AF62" s="217"/>
      <c r="AG62" s="217"/>
      <c r="AH62" s="217"/>
      <c r="AI62" s="217"/>
    </row>
    <row r="63" spans="1:35" s="136" customFormat="1" ht="114.75" x14ac:dyDescent="0.2">
      <c r="A63" s="193">
        <v>45</v>
      </c>
      <c r="B63" s="143"/>
      <c r="C63" s="143" t="s">
        <v>119</v>
      </c>
      <c r="D63" s="208" t="s">
        <v>148</v>
      </c>
      <c r="E63" s="167" t="s">
        <v>260</v>
      </c>
      <c r="F63" s="143" t="s">
        <v>79</v>
      </c>
      <c r="G63" s="144">
        <v>1</v>
      </c>
      <c r="H63" s="145"/>
      <c r="I63" s="145">
        <f t="shared" si="6"/>
        <v>0</v>
      </c>
      <c r="J63" s="146">
        <v>21</v>
      </c>
      <c r="K63" s="145">
        <f t="shared" si="5"/>
        <v>0</v>
      </c>
      <c r="L63" s="253"/>
      <c r="N63" s="217"/>
      <c r="O63" s="217"/>
      <c r="P63" s="217"/>
      <c r="Q63" s="217"/>
      <c r="R63" s="217"/>
      <c r="S63" s="217"/>
      <c r="T63" s="217"/>
      <c r="U63" s="217"/>
      <c r="V63" s="217"/>
      <c r="W63" s="217"/>
      <c r="X63" s="217"/>
      <c r="Y63" s="217"/>
      <c r="Z63" s="217"/>
      <c r="AA63" s="217"/>
      <c r="AB63" s="217"/>
      <c r="AC63" s="217"/>
      <c r="AD63" s="217"/>
      <c r="AE63" s="217"/>
      <c r="AF63" s="217"/>
      <c r="AG63" s="217"/>
      <c r="AH63" s="217"/>
      <c r="AI63" s="217"/>
    </row>
    <row r="64" spans="1:35" s="150" customFormat="1" x14ac:dyDescent="0.2">
      <c r="A64" s="228"/>
      <c r="B64" s="201"/>
      <c r="C64" s="201"/>
      <c r="D64" s="209"/>
      <c r="E64" s="168" t="s">
        <v>115</v>
      </c>
      <c r="F64" s="201"/>
      <c r="G64" s="197"/>
      <c r="H64" s="197"/>
      <c r="I64" s="151">
        <f>I14</f>
        <v>0</v>
      </c>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3:E3"/>
    <mergeCell ref="C7:E7"/>
    <mergeCell ref="C9:D9"/>
    <mergeCell ref="C8:D8"/>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F526-FF81-42B8-85BF-3DEF9D529E0C}">
  <sheetPr>
    <pageSetUpPr fitToPage="1"/>
  </sheetPr>
  <dimension ref="A1:AI60"/>
  <sheetViews>
    <sheetView showGridLines="0" topLeftCell="A28" zoomScale="70" zoomScaleNormal="70" workbookViewId="0">
      <selection activeCell="E34" sqref="E34"/>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249</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242</v>
      </c>
      <c r="F14" s="214"/>
      <c r="G14" s="215"/>
      <c r="H14" s="215"/>
      <c r="I14" s="148">
        <f>I15+I23+I51</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4"/>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67" t="s">
        <v>170</v>
      </c>
      <c r="F18" s="143" t="s">
        <v>79</v>
      </c>
      <c r="G18" s="144">
        <v>1</v>
      </c>
      <c r="H18" s="153"/>
      <c r="I18" s="145">
        <f t="shared" si="0"/>
        <v>0</v>
      </c>
      <c r="J18" s="146">
        <v>21</v>
      </c>
      <c r="K18" s="145">
        <f t="shared" si="1"/>
        <v>0</v>
      </c>
      <c r="L18" s="254"/>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208" t="s">
        <v>132</v>
      </c>
      <c r="E19" s="167" t="s">
        <v>157</v>
      </c>
      <c r="F19" s="157" t="s">
        <v>79</v>
      </c>
      <c r="G19" s="154">
        <v>1</v>
      </c>
      <c r="H19" s="153"/>
      <c r="I19" s="145">
        <f t="shared" si="0"/>
        <v>0</v>
      </c>
      <c r="J19" s="146">
        <v>21</v>
      </c>
      <c r="K19" s="145">
        <f t="shared" si="1"/>
        <v>0</v>
      </c>
      <c r="L19" s="156"/>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08" t="s">
        <v>127</v>
      </c>
      <c r="E20" s="167"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67"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116</v>
      </c>
      <c r="F23" s="226"/>
      <c r="G23" s="216"/>
      <c r="H23" s="216"/>
      <c r="I23" s="142">
        <f>SUM(I24:I50)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89.25" x14ac:dyDescent="0.2">
      <c r="A24" s="193">
        <v>8</v>
      </c>
      <c r="B24" s="143"/>
      <c r="C24" s="143" t="s">
        <v>119</v>
      </c>
      <c r="D24" s="208" t="s">
        <v>134</v>
      </c>
      <c r="E24" s="167" t="s">
        <v>172</v>
      </c>
      <c r="F24" s="143" t="s">
        <v>79</v>
      </c>
      <c r="G24" s="144">
        <v>20</v>
      </c>
      <c r="H24" s="145"/>
      <c r="I24" s="149">
        <f>ROUND(G24*H24,2)</f>
        <v>0</v>
      </c>
      <c r="J24" s="146">
        <v>21</v>
      </c>
      <c r="K24" s="145">
        <f t="shared" ref="K24:K50" si="2">I24+((I24/100)*J24)</f>
        <v>0</v>
      </c>
      <c r="L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114.75" x14ac:dyDescent="0.2">
      <c r="A25" s="193">
        <v>9</v>
      </c>
      <c r="B25" s="143"/>
      <c r="C25" s="143" t="s">
        <v>119</v>
      </c>
      <c r="D25" s="208" t="s">
        <v>83</v>
      </c>
      <c r="E25" s="167" t="s">
        <v>173</v>
      </c>
      <c r="F25" s="143" t="s">
        <v>79</v>
      </c>
      <c r="G25" s="144">
        <f>G24</f>
        <v>20</v>
      </c>
      <c r="H25" s="145"/>
      <c r="I25" s="149">
        <f t="shared" ref="I25:I50" si="3">ROUND(G25*H25,2)</f>
        <v>0</v>
      </c>
      <c r="J25" s="146">
        <v>21</v>
      </c>
      <c r="K25" s="145">
        <f t="shared" si="2"/>
        <v>0</v>
      </c>
      <c r="L25" s="25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38.25" x14ac:dyDescent="0.2">
      <c r="A26" s="193">
        <v>10</v>
      </c>
      <c r="B26" s="143"/>
      <c r="C26" s="143" t="s">
        <v>119</v>
      </c>
      <c r="D26" s="208" t="s">
        <v>84</v>
      </c>
      <c r="E26" s="167" t="s">
        <v>174</v>
      </c>
      <c r="F26" s="143" t="s">
        <v>79</v>
      </c>
      <c r="G26" s="144">
        <v>4</v>
      </c>
      <c r="H26" s="145"/>
      <c r="I26" s="149">
        <f t="shared" si="3"/>
        <v>0</v>
      </c>
      <c r="J26" s="146">
        <v>21</v>
      </c>
      <c r="K26" s="145">
        <f t="shared" si="2"/>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38.25" x14ac:dyDescent="0.2">
      <c r="A27" s="193">
        <v>11</v>
      </c>
      <c r="B27" s="143"/>
      <c r="C27" s="143" t="s">
        <v>119</v>
      </c>
      <c r="D27" s="208" t="s">
        <v>85</v>
      </c>
      <c r="E27" s="167" t="s">
        <v>122</v>
      </c>
      <c r="F27" s="143" t="s">
        <v>79</v>
      </c>
      <c r="G27" s="144">
        <v>1</v>
      </c>
      <c r="H27" s="145"/>
      <c r="I27" s="149">
        <f t="shared" si="3"/>
        <v>0</v>
      </c>
      <c r="J27" s="146">
        <v>21</v>
      </c>
      <c r="K27" s="145">
        <f t="shared" si="2"/>
        <v>0</v>
      </c>
      <c r="L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76.5" x14ac:dyDescent="0.2">
      <c r="A28" s="193">
        <v>12</v>
      </c>
      <c r="B28" s="143"/>
      <c r="C28" s="143" t="s">
        <v>119</v>
      </c>
      <c r="D28" s="208" t="s">
        <v>86</v>
      </c>
      <c r="E28" s="167" t="s">
        <v>123</v>
      </c>
      <c r="F28" s="143" t="s">
        <v>79</v>
      </c>
      <c r="G28" s="144">
        <v>1</v>
      </c>
      <c r="H28" s="145"/>
      <c r="I28" s="149">
        <f t="shared" si="3"/>
        <v>0</v>
      </c>
      <c r="J28" s="146">
        <v>21</v>
      </c>
      <c r="K28" s="145">
        <f t="shared" si="2"/>
        <v>0</v>
      </c>
      <c r="L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76.5" x14ac:dyDescent="0.2">
      <c r="A29" s="193">
        <v>13</v>
      </c>
      <c r="B29" s="143"/>
      <c r="C29" s="143" t="s">
        <v>119</v>
      </c>
      <c r="D29" s="208" t="s">
        <v>87</v>
      </c>
      <c r="E29" s="167" t="s">
        <v>124</v>
      </c>
      <c r="F29" s="143" t="s">
        <v>79</v>
      </c>
      <c r="G29" s="144">
        <f>G24</f>
        <v>20</v>
      </c>
      <c r="H29" s="145"/>
      <c r="I29" s="149">
        <f t="shared" si="3"/>
        <v>0</v>
      </c>
      <c r="J29" s="146">
        <v>21</v>
      </c>
      <c r="K29" s="145">
        <f t="shared" si="2"/>
        <v>0</v>
      </c>
      <c r="L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76.5" x14ac:dyDescent="0.2">
      <c r="A30" s="193">
        <v>14</v>
      </c>
      <c r="B30" s="143"/>
      <c r="C30" s="143" t="s">
        <v>119</v>
      </c>
      <c r="D30" s="208" t="s">
        <v>88</v>
      </c>
      <c r="E30" s="167" t="s">
        <v>125</v>
      </c>
      <c r="F30" s="143" t="s">
        <v>79</v>
      </c>
      <c r="G30" s="144">
        <f>G24+1</f>
        <v>21</v>
      </c>
      <c r="H30" s="145"/>
      <c r="I30" s="149">
        <f t="shared" si="3"/>
        <v>0</v>
      </c>
      <c r="J30" s="146">
        <v>21</v>
      </c>
      <c r="K30" s="145">
        <f t="shared" si="2"/>
        <v>0</v>
      </c>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63.75" x14ac:dyDescent="0.2">
      <c r="A31" s="193">
        <v>15</v>
      </c>
      <c r="B31" s="143"/>
      <c r="C31" s="157" t="s">
        <v>119</v>
      </c>
      <c r="D31" s="208" t="s">
        <v>161</v>
      </c>
      <c r="E31" s="167" t="s">
        <v>175</v>
      </c>
      <c r="F31" s="157" t="s">
        <v>79</v>
      </c>
      <c r="G31" s="154">
        <f>G30*2</f>
        <v>42</v>
      </c>
      <c r="H31" s="153"/>
      <c r="I31" s="149">
        <f t="shared" si="3"/>
        <v>0</v>
      </c>
      <c r="J31" s="146">
        <v>21</v>
      </c>
      <c r="K31" s="145">
        <f t="shared" si="2"/>
        <v>0</v>
      </c>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51" x14ac:dyDescent="0.2">
      <c r="A32" s="193">
        <v>16</v>
      </c>
      <c r="B32" s="143"/>
      <c r="C32" s="143" t="s">
        <v>119</v>
      </c>
      <c r="D32" s="208" t="s">
        <v>135</v>
      </c>
      <c r="E32" s="167" t="s">
        <v>176</v>
      </c>
      <c r="F32" s="143" t="s">
        <v>79</v>
      </c>
      <c r="G32" s="144">
        <f>G24</f>
        <v>20</v>
      </c>
      <c r="H32" s="145"/>
      <c r="I32" s="149">
        <f t="shared" si="3"/>
        <v>0</v>
      </c>
      <c r="J32" s="146">
        <v>21</v>
      </c>
      <c r="K32" s="145">
        <f t="shared" si="2"/>
        <v>0</v>
      </c>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38.25" x14ac:dyDescent="0.2">
      <c r="A33" s="193">
        <v>17</v>
      </c>
      <c r="B33" s="143"/>
      <c r="C33" s="143" t="s">
        <v>119</v>
      </c>
      <c r="D33" s="208" t="s">
        <v>136</v>
      </c>
      <c r="E33" s="167" t="s">
        <v>141</v>
      </c>
      <c r="F33" s="143" t="s">
        <v>79</v>
      </c>
      <c r="G33" s="144">
        <v>1</v>
      </c>
      <c r="H33" s="145"/>
      <c r="I33" s="149">
        <f t="shared" si="3"/>
        <v>0</v>
      </c>
      <c r="J33" s="146">
        <v>21</v>
      </c>
      <c r="K33" s="145">
        <f t="shared" si="2"/>
        <v>0</v>
      </c>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102" x14ac:dyDescent="0.2">
      <c r="A34" s="193">
        <v>18</v>
      </c>
      <c r="B34" s="143"/>
      <c r="C34" s="143" t="s">
        <v>119</v>
      </c>
      <c r="D34" s="208" t="s">
        <v>89</v>
      </c>
      <c r="E34" s="167" t="s">
        <v>177</v>
      </c>
      <c r="F34" s="143" t="s">
        <v>79</v>
      </c>
      <c r="G34" s="144">
        <v>1</v>
      </c>
      <c r="H34" s="145"/>
      <c r="I34" s="149">
        <f t="shared" si="3"/>
        <v>0</v>
      </c>
      <c r="J34" s="146">
        <v>21</v>
      </c>
      <c r="K34" s="145">
        <f t="shared" si="2"/>
        <v>0</v>
      </c>
      <c r="L34" s="255"/>
      <c r="M34" s="253"/>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117</v>
      </c>
      <c r="E35" s="167" t="s">
        <v>121</v>
      </c>
      <c r="F35" s="143" t="s">
        <v>79</v>
      </c>
      <c r="G35" s="144">
        <f>G24+1</f>
        <v>21</v>
      </c>
      <c r="H35" s="153"/>
      <c r="I35" s="149">
        <f t="shared" si="3"/>
        <v>0</v>
      </c>
      <c r="J35" s="146">
        <v>21</v>
      </c>
      <c r="K35" s="145">
        <f t="shared" si="2"/>
        <v>0</v>
      </c>
      <c r="M35" s="156"/>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36" customFormat="1" ht="63.75" x14ac:dyDescent="0.2">
      <c r="A36" s="193">
        <v>20</v>
      </c>
      <c r="B36" s="143"/>
      <c r="C36" s="143" t="s">
        <v>119</v>
      </c>
      <c r="D36" s="208" t="s">
        <v>90</v>
      </c>
      <c r="E36" s="167" t="s">
        <v>178</v>
      </c>
      <c r="F36" s="143" t="s">
        <v>79</v>
      </c>
      <c r="G36" s="144">
        <v>2</v>
      </c>
      <c r="H36" s="153"/>
      <c r="I36" s="149">
        <f t="shared" si="3"/>
        <v>0</v>
      </c>
      <c r="J36" s="146">
        <v>21</v>
      </c>
      <c r="K36" s="145">
        <f t="shared" si="2"/>
        <v>0</v>
      </c>
      <c r="L36" s="253"/>
      <c r="M36" s="156"/>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s="136" customFormat="1" ht="25.5" x14ac:dyDescent="0.2">
      <c r="A37" s="193">
        <v>21</v>
      </c>
      <c r="B37" s="143"/>
      <c r="C37" s="143" t="s">
        <v>119</v>
      </c>
      <c r="D37" s="208" t="s">
        <v>129</v>
      </c>
      <c r="E37" s="167" t="s">
        <v>153</v>
      </c>
      <c r="F37" s="143" t="s">
        <v>79</v>
      </c>
      <c r="G37" s="144">
        <v>1</v>
      </c>
      <c r="H37" s="153"/>
      <c r="I37" s="149">
        <f t="shared" si="3"/>
        <v>0</v>
      </c>
      <c r="J37" s="146">
        <v>21</v>
      </c>
      <c r="K37" s="145">
        <f t="shared" si="2"/>
        <v>0</v>
      </c>
      <c r="L37" s="156"/>
      <c r="M37" s="156"/>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25.5" x14ac:dyDescent="0.2">
      <c r="A38" s="193">
        <v>22</v>
      </c>
      <c r="B38" s="143"/>
      <c r="C38" s="143" t="s">
        <v>119</v>
      </c>
      <c r="D38" s="208" t="s">
        <v>130</v>
      </c>
      <c r="E38" s="167" t="s">
        <v>154</v>
      </c>
      <c r="F38" s="143" t="s">
        <v>79</v>
      </c>
      <c r="G38" s="144">
        <v>1</v>
      </c>
      <c r="H38" s="153"/>
      <c r="I38" s="149">
        <f t="shared" si="3"/>
        <v>0</v>
      </c>
      <c r="J38" s="146">
        <v>21</v>
      </c>
      <c r="K38" s="145">
        <f t="shared" si="2"/>
        <v>0</v>
      </c>
      <c r="L38" s="156"/>
      <c r="M38" s="156"/>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38.25" x14ac:dyDescent="0.2">
      <c r="A39" s="193">
        <v>23</v>
      </c>
      <c r="B39" s="143"/>
      <c r="C39" s="143" t="s">
        <v>119</v>
      </c>
      <c r="D39" s="208" t="s">
        <v>131</v>
      </c>
      <c r="E39" s="167" t="s">
        <v>155</v>
      </c>
      <c r="F39" s="143" t="s">
        <v>79</v>
      </c>
      <c r="G39" s="144">
        <v>1</v>
      </c>
      <c r="H39" s="153"/>
      <c r="I39" s="149">
        <f t="shared" si="3"/>
        <v>0</v>
      </c>
      <c r="J39" s="146">
        <v>21</v>
      </c>
      <c r="K39" s="145">
        <f t="shared" si="2"/>
        <v>0</v>
      </c>
      <c r="L39" s="156"/>
      <c r="M39" s="156"/>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36" customFormat="1" ht="51" x14ac:dyDescent="0.2">
      <c r="A40" s="193">
        <v>24</v>
      </c>
      <c r="B40" s="143"/>
      <c r="C40" s="143" t="s">
        <v>119</v>
      </c>
      <c r="D40" s="208" t="s">
        <v>108</v>
      </c>
      <c r="E40" s="167" t="s">
        <v>137</v>
      </c>
      <c r="F40" s="143" t="s">
        <v>79</v>
      </c>
      <c r="G40" s="144">
        <v>1</v>
      </c>
      <c r="H40" s="153"/>
      <c r="I40" s="149">
        <f t="shared" si="3"/>
        <v>0</v>
      </c>
      <c r="J40" s="146">
        <v>21</v>
      </c>
      <c r="K40" s="145">
        <f t="shared" si="2"/>
        <v>0</v>
      </c>
      <c r="L40" s="156"/>
      <c r="M40" s="156"/>
      <c r="N40" s="217"/>
      <c r="O40" s="217"/>
      <c r="P40" s="217"/>
      <c r="Q40" s="217"/>
      <c r="R40" s="217"/>
      <c r="S40" s="217"/>
      <c r="T40" s="217"/>
      <c r="U40" s="217"/>
      <c r="V40" s="217"/>
      <c r="W40" s="217"/>
      <c r="X40" s="217"/>
      <c r="Y40" s="217"/>
      <c r="Z40" s="217"/>
      <c r="AA40" s="217"/>
      <c r="AB40" s="217"/>
      <c r="AC40" s="217"/>
      <c r="AD40" s="217"/>
      <c r="AE40" s="217"/>
      <c r="AF40" s="217"/>
      <c r="AG40" s="217"/>
      <c r="AH40" s="217"/>
      <c r="AI40" s="217"/>
    </row>
    <row r="41" spans="1:35" s="136" customFormat="1" ht="89.25" x14ac:dyDescent="0.2">
      <c r="A41" s="193">
        <v>25</v>
      </c>
      <c r="B41" s="143"/>
      <c r="C41" s="143" t="s">
        <v>119</v>
      </c>
      <c r="D41" s="208" t="s">
        <v>91</v>
      </c>
      <c r="E41" s="167" t="s">
        <v>179</v>
      </c>
      <c r="F41" s="143" t="s">
        <v>79</v>
      </c>
      <c r="G41" s="144">
        <f>G24</f>
        <v>20</v>
      </c>
      <c r="H41" s="153"/>
      <c r="I41" s="149">
        <f t="shared" si="3"/>
        <v>0</v>
      </c>
      <c r="J41" s="146">
        <v>21</v>
      </c>
      <c r="K41" s="145">
        <f t="shared" si="2"/>
        <v>0</v>
      </c>
      <c r="L41" s="253"/>
      <c r="M41" s="253"/>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spans="1:35" s="136" customFormat="1" ht="63.75" x14ac:dyDescent="0.2">
      <c r="A42" s="193">
        <v>26</v>
      </c>
      <c r="B42" s="143"/>
      <c r="C42" s="143" t="s">
        <v>119</v>
      </c>
      <c r="D42" s="208" t="s">
        <v>90</v>
      </c>
      <c r="E42" s="167" t="s">
        <v>178</v>
      </c>
      <c r="F42" s="143" t="s">
        <v>79</v>
      </c>
      <c r="G42" s="144">
        <f>G24</f>
        <v>20</v>
      </c>
      <c r="H42" s="153"/>
      <c r="I42" s="149">
        <f t="shared" si="3"/>
        <v>0</v>
      </c>
      <c r="J42" s="146">
        <v>21</v>
      </c>
      <c r="K42" s="145">
        <f t="shared" si="2"/>
        <v>0</v>
      </c>
      <c r="L42" s="156"/>
      <c r="M42" s="156"/>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ht="25.5" x14ac:dyDescent="0.2">
      <c r="A43" s="193">
        <v>27</v>
      </c>
      <c r="B43" s="143"/>
      <c r="C43" s="143" t="s">
        <v>119</v>
      </c>
      <c r="D43" s="208" t="s">
        <v>129</v>
      </c>
      <c r="E43" s="167" t="s">
        <v>140</v>
      </c>
      <c r="F43" s="143" t="s">
        <v>79</v>
      </c>
      <c r="G43" s="144">
        <f>G25</f>
        <v>20</v>
      </c>
      <c r="H43" s="153"/>
      <c r="I43" s="149">
        <f t="shared" si="3"/>
        <v>0</v>
      </c>
      <c r="J43" s="146">
        <v>21</v>
      </c>
      <c r="K43" s="145">
        <f t="shared" si="2"/>
        <v>0</v>
      </c>
      <c r="L43" s="156"/>
      <c r="M43" s="156"/>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51" x14ac:dyDescent="0.2">
      <c r="A44" s="193">
        <v>28</v>
      </c>
      <c r="B44" s="143"/>
      <c r="C44" s="143" t="s">
        <v>119</v>
      </c>
      <c r="D44" s="208" t="s">
        <v>109</v>
      </c>
      <c r="E44" s="167" t="s">
        <v>137</v>
      </c>
      <c r="F44" s="143" t="s">
        <v>79</v>
      </c>
      <c r="G44" s="144">
        <f>G24</f>
        <v>20</v>
      </c>
      <c r="H44" s="153"/>
      <c r="I44" s="149">
        <f t="shared" si="3"/>
        <v>0</v>
      </c>
      <c r="J44" s="146">
        <v>21</v>
      </c>
      <c r="K44" s="145">
        <f t="shared" si="2"/>
        <v>0</v>
      </c>
      <c r="L44" s="156"/>
      <c r="M44" s="156"/>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38.25" x14ac:dyDescent="0.2">
      <c r="A45" s="193">
        <v>29</v>
      </c>
      <c r="B45" s="143"/>
      <c r="C45" s="143" t="s">
        <v>119</v>
      </c>
      <c r="D45" s="208" t="s">
        <v>118</v>
      </c>
      <c r="E45" s="167" t="s">
        <v>139</v>
      </c>
      <c r="F45" s="143" t="s">
        <v>79</v>
      </c>
      <c r="G45" s="144">
        <v>1</v>
      </c>
      <c r="H45" s="153"/>
      <c r="I45" s="149">
        <f t="shared" si="3"/>
        <v>0</v>
      </c>
      <c r="J45" s="146">
        <v>21</v>
      </c>
      <c r="K45" s="145">
        <f t="shared" si="2"/>
        <v>0</v>
      </c>
      <c r="L45" s="156"/>
      <c r="M45" s="156"/>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63.75" x14ac:dyDescent="0.2">
      <c r="A46" s="193">
        <v>30</v>
      </c>
      <c r="B46" s="143"/>
      <c r="C46" s="143" t="s">
        <v>119</v>
      </c>
      <c r="D46" s="208" t="s">
        <v>95</v>
      </c>
      <c r="E46" s="167" t="s">
        <v>138</v>
      </c>
      <c r="F46" s="143" t="s">
        <v>79</v>
      </c>
      <c r="G46" s="144">
        <v>1</v>
      </c>
      <c r="H46" s="153"/>
      <c r="I46" s="149">
        <f t="shared" si="3"/>
        <v>0</v>
      </c>
      <c r="J46" s="146">
        <v>21</v>
      </c>
      <c r="K46" s="145">
        <f t="shared" si="2"/>
        <v>0</v>
      </c>
      <c r="L46" s="256"/>
      <c r="M46" s="156"/>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39" customHeight="1" x14ac:dyDescent="0.2">
      <c r="A47" s="193">
        <v>31</v>
      </c>
      <c r="B47" s="143"/>
      <c r="C47" s="143" t="s">
        <v>119</v>
      </c>
      <c r="D47" s="208" t="s">
        <v>96</v>
      </c>
      <c r="E47" s="167" t="s">
        <v>163</v>
      </c>
      <c r="F47" s="143" t="s">
        <v>79</v>
      </c>
      <c r="G47" s="144">
        <v>2</v>
      </c>
      <c r="H47" s="153"/>
      <c r="I47" s="149">
        <f t="shared" si="3"/>
        <v>0</v>
      </c>
      <c r="J47" s="146">
        <v>21</v>
      </c>
      <c r="K47" s="145">
        <f t="shared" si="2"/>
        <v>0</v>
      </c>
      <c r="L47" s="156"/>
      <c r="M47" s="156"/>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51" x14ac:dyDescent="0.2">
      <c r="A48" s="193">
        <v>32</v>
      </c>
      <c r="B48" s="143"/>
      <c r="C48" s="143" t="s">
        <v>119</v>
      </c>
      <c r="D48" s="208" t="s">
        <v>92</v>
      </c>
      <c r="E48" s="167" t="s">
        <v>162</v>
      </c>
      <c r="F48" s="143" t="s">
        <v>79</v>
      </c>
      <c r="G48" s="144">
        <v>2</v>
      </c>
      <c r="H48" s="153"/>
      <c r="I48" s="149">
        <f t="shared" si="3"/>
        <v>0</v>
      </c>
      <c r="J48" s="146">
        <v>21</v>
      </c>
      <c r="K48" s="145">
        <f t="shared" si="2"/>
        <v>0</v>
      </c>
      <c r="L48" s="156"/>
      <c r="M48" s="156"/>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38.25" x14ac:dyDescent="0.2">
      <c r="A49" s="193">
        <v>33</v>
      </c>
      <c r="B49" s="143"/>
      <c r="C49" s="143" t="s">
        <v>119</v>
      </c>
      <c r="D49" s="208" t="s">
        <v>159</v>
      </c>
      <c r="E49" s="167" t="s">
        <v>160</v>
      </c>
      <c r="F49" s="143" t="s">
        <v>79</v>
      </c>
      <c r="G49" s="144">
        <v>2</v>
      </c>
      <c r="H49" s="153"/>
      <c r="I49" s="149">
        <f t="shared" si="3"/>
        <v>0</v>
      </c>
      <c r="J49" s="146">
        <v>21</v>
      </c>
      <c r="K49" s="145">
        <f t="shared" si="2"/>
        <v>0</v>
      </c>
      <c r="L49" s="156"/>
      <c r="M49" s="156"/>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38.25" x14ac:dyDescent="0.2">
      <c r="A50" s="193">
        <v>34</v>
      </c>
      <c r="B50" s="143"/>
      <c r="C50" s="143" t="s">
        <v>119</v>
      </c>
      <c r="D50" s="208" t="s">
        <v>97</v>
      </c>
      <c r="E50" s="167" t="s">
        <v>180</v>
      </c>
      <c r="F50" s="143" t="s">
        <v>79</v>
      </c>
      <c r="G50" s="144">
        <v>1</v>
      </c>
      <c r="H50" s="145"/>
      <c r="I50" s="149">
        <f t="shared" si="3"/>
        <v>0</v>
      </c>
      <c r="J50" s="146">
        <v>21</v>
      </c>
      <c r="K50" s="145">
        <f t="shared" si="2"/>
        <v>0</v>
      </c>
      <c r="L50" s="156"/>
      <c r="M50" s="156"/>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x14ac:dyDescent="0.2">
      <c r="A51" s="193"/>
      <c r="B51" s="143"/>
      <c r="C51" s="143"/>
      <c r="D51" s="208"/>
      <c r="E51" s="164" t="s">
        <v>151</v>
      </c>
      <c r="F51" s="226"/>
      <c r="G51" s="216"/>
      <c r="H51" s="216"/>
      <c r="I51" s="142">
        <f>SUM(I52:I59)</f>
        <v>0</v>
      </c>
      <c r="J51" s="146"/>
      <c r="K51" s="145"/>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36" customFormat="1" ht="102" x14ac:dyDescent="0.2">
      <c r="A52" s="193">
        <v>35</v>
      </c>
      <c r="B52" s="143"/>
      <c r="C52" s="143" t="s">
        <v>119</v>
      </c>
      <c r="D52" s="208" t="s">
        <v>144</v>
      </c>
      <c r="E52" s="167" t="s">
        <v>150</v>
      </c>
      <c r="F52" s="143" t="s">
        <v>79</v>
      </c>
      <c r="G52" s="144">
        <v>1</v>
      </c>
      <c r="H52" s="145"/>
      <c r="I52" s="145">
        <f>ROUND(G52*H52,2)</f>
        <v>0</v>
      </c>
      <c r="J52" s="146">
        <v>21</v>
      </c>
      <c r="K52" s="145">
        <f t="shared" ref="K52:K59" si="4">I52+((I52/100)*J52)</f>
        <v>0</v>
      </c>
      <c r="L52" s="253"/>
      <c r="N52" s="217"/>
      <c r="O52" s="217"/>
      <c r="P52" s="217"/>
      <c r="Q52" s="217"/>
      <c r="R52" s="217"/>
      <c r="S52" s="217"/>
      <c r="T52" s="217"/>
      <c r="U52" s="217"/>
      <c r="V52" s="217"/>
      <c r="W52" s="217"/>
      <c r="X52" s="217"/>
      <c r="Y52" s="217"/>
      <c r="Z52" s="217"/>
      <c r="AA52" s="217"/>
      <c r="AB52" s="217"/>
      <c r="AC52" s="217"/>
      <c r="AD52" s="217"/>
      <c r="AE52" s="217"/>
      <c r="AF52" s="217"/>
      <c r="AG52" s="217"/>
      <c r="AH52" s="217"/>
      <c r="AI52" s="217"/>
    </row>
    <row r="53" spans="1:35" s="136" customFormat="1" ht="114.75" x14ac:dyDescent="0.2">
      <c r="A53" s="193">
        <v>36</v>
      </c>
      <c r="B53" s="143"/>
      <c r="C53" s="143" t="s">
        <v>119</v>
      </c>
      <c r="D53" s="208" t="s">
        <v>145</v>
      </c>
      <c r="E53" s="167" t="s">
        <v>182</v>
      </c>
      <c r="F53" s="143" t="s">
        <v>79</v>
      </c>
      <c r="G53" s="144">
        <v>1</v>
      </c>
      <c r="H53" s="145"/>
      <c r="I53" s="145">
        <f t="shared" ref="I53:I59" si="5">ROUND(G53*H53,2)</f>
        <v>0</v>
      </c>
      <c r="J53" s="146">
        <v>21</v>
      </c>
      <c r="K53" s="145">
        <f t="shared" si="4"/>
        <v>0</v>
      </c>
      <c r="L53" s="253"/>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spans="1:35" s="136" customFormat="1" ht="76.5" x14ac:dyDescent="0.2">
      <c r="A54" s="193">
        <v>37</v>
      </c>
      <c r="B54" s="143"/>
      <c r="C54" s="143" t="s">
        <v>119</v>
      </c>
      <c r="D54" s="208" t="s">
        <v>146</v>
      </c>
      <c r="E54" s="167" t="s">
        <v>257</v>
      </c>
      <c r="F54" s="143" t="s">
        <v>79</v>
      </c>
      <c r="G54" s="144">
        <v>1</v>
      </c>
      <c r="H54" s="145"/>
      <c r="I54" s="145">
        <f t="shared" si="5"/>
        <v>0</v>
      </c>
      <c r="J54" s="146">
        <v>21</v>
      </c>
      <c r="K54" s="145">
        <f t="shared" si="4"/>
        <v>0</v>
      </c>
      <c r="L54" s="253"/>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1:35" s="136" customFormat="1" ht="102" x14ac:dyDescent="0.2">
      <c r="A55" s="193">
        <v>38</v>
      </c>
      <c r="B55" s="143"/>
      <c r="C55" s="143" t="s">
        <v>119</v>
      </c>
      <c r="D55" s="208" t="s">
        <v>147</v>
      </c>
      <c r="E55" s="167" t="s">
        <v>149</v>
      </c>
      <c r="F55" s="143" t="s">
        <v>79</v>
      </c>
      <c r="G55" s="154">
        <v>1</v>
      </c>
      <c r="H55" s="145"/>
      <c r="I55" s="145">
        <f t="shared" si="5"/>
        <v>0</v>
      </c>
      <c r="J55" s="146">
        <v>21</v>
      </c>
      <c r="K55" s="145">
        <f t="shared" si="4"/>
        <v>0</v>
      </c>
      <c r="L55" s="253"/>
      <c r="N55" s="217"/>
      <c r="O55" s="217"/>
      <c r="P55" s="217"/>
      <c r="Q55" s="217"/>
      <c r="R55" s="217"/>
      <c r="S55" s="217"/>
      <c r="T55" s="217"/>
      <c r="U55" s="217"/>
      <c r="V55" s="217"/>
      <c r="W55" s="217"/>
      <c r="X55" s="217"/>
      <c r="Y55" s="217"/>
      <c r="Z55" s="217"/>
      <c r="AA55" s="217"/>
      <c r="AB55" s="217"/>
      <c r="AC55" s="217"/>
      <c r="AD55" s="217"/>
      <c r="AE55" s="217"/>
      <c r="AF55" s="217"/>
      <c r="AG55" s="217"/>
      <c r="AH55" s="217"/>
      <c r="AI55" s="217"/>
    </row>
    <row r="56" spans="1:35" s="136" customFormat="1" ht="38.25" x14ac:dyDescent="0.2">
      <c r="A56" s="193">
        <v>39</v>
      </c>
      <c r="B56" s="143"/>
      <c r="C56" s="143" t="s">
        <v>119</v>
      </c>
      <c r="D56" s="208" t="s">
        <v>164</v>
      </c>
      <c r="E56" s="167" t="s">
        <v>183</v>
      </c>
      <c r="F56" s="143" t="s">
        <v>79</v>
      </c>
      <c r="G56" s="154">
        <v>1</v>
      </c>
      <c r="H56" s="145"/>
      <c r="I56" s="145">
        <f t="shared" si="5"/>
        <v>0</v>
      </c>
      <c r="J56" s="146">
        <v>21</v>
      </c>
      <c r="K56" s="145">
        <f t="shared" si="4"/>
        <v>0</v>
      </c>
      <c r="N56" s="217"/>
      <c r="O56" s="217"/>
      <c r="P56" s="217"/>
      <c r="Q56" s="217"/>
      <c r="R56" s="217"/>
      <c r="S56" s="217"/>
      <c r="T56" s="217"/>
      <c r="U56" s="217"/>
      <c r="V56" s="217"/>
      <c r="W56" s="217"/>
      <c r="X56" s="217"/>
      <c r="Y56" s="217"/>
      <c r="Z56" s="217"/>
      <c r="AA56" s="217"/>
      <c r="AB56" s="217"/>
      <c r="AC56" s="217"/>
      <c r="AD56" s="217"/>
      <c r="AE56" s="217"/>
      <c r="AF56" s="217"/>
      <c r="AG56" s="217"/>
      <c r="AH56" s="217"/>
      <c r="AI56" s="217"/>
    </row>
    <row r="57" spans="1:35" s="136" customFormat="1" ht="51" x14ac:dyDescent="0.2">
      <c r="A57" s="193">
        <v>40</v>
      </c>
      <c r="B57" s="143"/>
      <c r="C57" s="157" t="s">
        <v>119</v>
      </c>
      <c r="D57" s="208" t="s">
        <v>132</v>
      </c>
      <c r="E57" s="167" t="s">
        <v>184</v>
      </c>
      <c r="F57" s="157" t="s">
        <v>79</v>
      </c>
      <c r="G57" s="154">
        <v>1</v>
      </c>
      <c r="H57" s="153"/>
      <c r="I57" s="145">
        <f t="shared" si="5"/>
        <v>0</v>
      </c>
      <c r="J57" s="155">
        <v>21</v>
      </c>
      <c r="K57" s="145">
        <f t="shared" si="4"/>
        <v>0</v>
      </c>
      <c r="L57" s="156"/>
      <c r="N57" s="217"/>
      <c r="O57" s="217"/>
      <c r="P57" s="217"/>
      <c r="Q57" s="217"/>
      <c r="R57" s="217"/>
      <c r="S57" s="217"/>
      <c r="T57" s="217"/>
      <c r="U57" s="217"/>
      <c r="V57" s="217"/>
      <c r="W57" s="217"/>
      <c r="X57" s="217"/>
      <c r="Y57" s="217"/>
      <c r="Z57" s="217"/>
      <c r="AA57" s="217"/>
      <c r="AB57" s="217"/>
      <c r="AC57" s="217"/>
      <c r="AD57" s="217"/>
      <c r="AE57" s="217"/>
      <c r="AF57" s="217"/>
      <c r="AG57" s="217"/>
      <c r="AH57" s="217"/>
      <c r="AI57" s="217"/>
    </row>
    <row r="58" spans="1:35" s="136" customFormat="1" ht="25.5" x14ac:dyDescent="0.2">
      <c r="A58" s="193">
        <v>41</v>
      </c>
      <c r="B58" s="143"/>
      <c r="C58" s="143" t="s">
        <v>119</v>
      </c>
      <c r="D58" s="208" t="s">
        <v>127</v>
      </c>
      <c r="E58" s="167" t="s">
        <v>143</v>
      </c>
      <c r="F58" s="143" t="s">
        <v>79</v>
      </c>
      <c r="G58" s="144">
        <v>1</v>
      </c>
      <c r="H58" s="153"/>
      <c r="I58" s="145">
        <f t="shared" si="5"/>
        <v>0</v>
      </c>
      <c r="J58" s="146">
        <v>21</v>
      </c>
      <c r="K58" s="145">
        <f t="shared" si="4"/>
        <v>0</v>
      </c>
      <c r="N58" s="217"/>
      <c r="O58" s="217"/>
      <c r="P58" s="217"/>
      <c r="Q58" s="217"/>
      <c r="R58" s="217"/>
      <c r="S58" s="217"/>
      <c r="T58" s="217"/>
      <c r="U58" s="217"/>
      <c r="V58" s="217"/>
      <c r="W58" s="217"/>
      <c r="X58" s="217"/>
      <c r="Y58" s="217"/>
      <c r="Z58" s="217"/>
      <c r="AA58" s="217"/>
      <c r="AB58" s="217"/>
      <c r="AC58" s="217"/>
      <c r="AD58" s="217"/>
      <c r="AE58" s="217"/>
      <c r="AF58" s="217"/>
      <c r="AG58" s="217"/>
      <c r="AH58" s="217"/>
      <c r="AI58" s="217"/>
    </row>
    <row r="59" spans="1:35" s="136" customFormat="1" ht="114.75" x14ac:dyDescent="0.2">
      <c r="A59" s="193">
        <v>42</v>
      </c>
      <c r="B59" s="143"/>
      <c r="C59" s="143" t="s">
        <v>119</v>
      </c>
      <c r="D59" s="208" t="s">
        <v>148</v>
      </c>
      <c r="E59" s="167" t="s">
        <v>260</v>
      </c>
      <c r="F59" s="143" t="s">
        <v>79</v>
      </c>
      <c r="G59" s="144">
        <v>1</v>
      </c>
      <c r="H59" s="145"/>
      <c r="I59" s="145">
        <f t="shared" si="5"/>
        <v>0</v>
      </c>
      <c r="J59" s="146">
        <v>21</v>
      </c>
      <c r="K59" s="145">
        <f t="shared" si="4"/>
        <v>0</v>
      </c>
      <c r="L59" s="253"/>
      <c r="N59" s="217"/>
      <c r="O59" s="217"/>
      <c r="P59" s="217"/>
      <c r="Q59" s="217"/>
      <c r="R59" s="217"/>
      <c r="S59" s="217"/>
      <c r="T59" s="217"/>
      <c r="U59" s="217"/>
      <c r="V59" s="217"/>
      <c r="W59" s="217"/>
      <c r="X59" s="217"/>
      <c r="Y59" s="217"/>
      <c r="Z59" s="217"/>
      <c r="AA59" s="217"/>
      <c r="AB59" s="217"/>
      <c r="AC59" s="217"/>
      <c r="AD59" s="217"/>
      <c r="AE59" s="217"/>
      <c r="AF59" s="217"/>
      <c r="AG59" s="217"/>
      <c r="AH59" s="217"/>
      <c r="AI59" s="217"/>
    </row>
    <row r="60" spans="1:35" s="150" customFormat="1" x14ac:dyDescent="0.2">
      <c r="A60" s="228"/>
      <c r="B60" s="201"/>
      <c r="C60" s="201"/>
      <c r="D60" s="209"/>
      <c r="E60" s="168" t="s">
        <v>115</v>
      </c>
      <c r="F60" s="201"/>
      <c r="G60" s="197"/>
      <c r="H60" s="197"/>
      <c r="I60" s="151">
        <f>I14</f>
        <v>0</v>
      </c>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F759-2B8F-4D88-826A-6E559BAC9E92}">
  <sheetPr>
    <pageSetUpPr fitToPage="1"/>
  </sheetPr>
  <dimension ref="A1:AI52"/>
  <sheetViews>
    <sheetView showGridLines="0" topLeftCell="A17" zoomScale="70" zoomScaleNormal="70" workbookViewId="0">
      <selection activeCell="E24" sqref="E24"/>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254</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256</v>
      </c>
      <c r="F14" s="214"/>
      <c r="G14" s="215"/>
      <c r="H14" s="215"/>
      <c r="I14" s="148">
        <f>I15+I23+I37+I43</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4"/>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3" t="s">
        <v>170</v>
      </c>
      <c r="F18" s="143" t="s">
        <v>79</v>
      </c>
      <c r="G18" s="144">
        <v>1</v>
      </c>
      <c r="H18" s="153"/>
      <c r="I18" s="145">
        <f t="shared" si="0"/>
        <v>0</v>
      </c>
      <c r="J18" s="146">
        <v>21</v>
      </c>
      <c r="K18" s="145">
        <f t="shared" si="1"/>
        <v>0</v>
      </c>
      <c r="L18" s="254"/>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195" t="s">
        <v>132</v>
      </c>
      <c r="E19" s="184" t="s">
        <v>157</v>
      </c>
      <c r="F19" s="157" t="s">
        <v>79</v>
      </c>
      <c r="G19" s="154">
        <v>1</v>
      </c>
      <c r="H19" s="153"/>
      <c r="I19" s="145">
        <f t="shared" si="0"/>
        <v>0</v>
      </c>
      <c r="J19" s="146">
        <v>21</v>
      </c>
      <c r="K19" s="145">
        <f t="shared" si="1"/>
        <v>0</v>
      </c>
      <c r="L19" s="156"/>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24" t="s">
        <v>127</v>
      </c>
      <c r="E20" s="184"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185</v>
      </c>
      <c r="F23" s="226"/>
      <c r="G23" s="216"/>
      <c r="H23" s="216"/>
      <c r="I23" s="142">
        <f>SUM(I24:I36)</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89</v>
      </c>
      <c r="E24" s="184" t="s">
        <v>177</v>
      </c>
      <c r="F24" s="143" t="s">
        <v>79</v>
      </c>
      <c r="G24" s="144">
        <v>1</v>
      </c>
      <c r="H24" s="145"/>
      <c r="I24" s="149">
        <f t="shared" ref="I24:I36" si="2">ROUND(G24*H24,2)</f>
        <v>0</v>
      </c>
      <c r="J24" s="146">
        <v>21</v>
      </c>
      <c r="K24" s="145">
        <f t="shared" ref="K24:K36" si="3">I24+((I24/100)*J24)</f>
        <v>0</v>
      </c>
      <c r="L24" s="255"/>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63.75" x14ac:dyDescent="0.2">
      <c r="A25" s="193">
        <v>9</v>
      </c>
      <c r="B25" s="143"/>
      <c r="C25" s="143" t="s">
        <v>119</v>
      </c>
      <c r="D25" s="208" t="s">
        <v>90</v>
      </c>
      <c r="E25" s="184" t="s">
        <v>178</v>
      </c>
      <c r="F25" s="143" t="s">
        <v>79</v>
      </c>
      <c r="G25" s="144">
        <v>2</v>
      </c>
      <c r="H25" s="153"/>
      <c r="I25" s="149">
        <f t="shared" si="2"/>
        <v>0</v>
      </c>
      <c r="J25" s="146">
        <v>21</v>
      </c>
      <c r="K25" s="145">
        <f t="shared" si="3"/>
        <v>0</v>
      </c>
      <c r="L25" s="25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25.5" x14ac:dyDescent="0.2">
      <c r="A26" s="193">
        <v>10</v>
      </c>
      <c r="B26" s="143"/>
      <c r="C26" s="143" t="s">
        <v>119</v>
      </c>
      <c r="D26" s="208" t="s">
        <v>129</v>
      </c>
      <c r="E26" s="184" t="s">
        <v>153</v>
      </c>
      <c r="F26" s="143" t="s">
        <v>79</v>
      </c>
      <c r="G26" s="144">
        <v>1</v>
      </c>
      <c r="H26" s="153"/>
      <c r="I26" s="149">
        <f t="shared" si="2"/>
        <v>0</v>
      </c>
      <c r="J26" s="146">
        <v>21</v>
      </c>
      <c r="K26" s="145">
        <f t="shared" si="3"/>
        <v>0</v>
      </c>
      <c r="L26" s="156"/>
      <c r="M26" s="156"/>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25.5" x14ac:dyDescent="0.2">
      <c r="A27" s="193">
        <v>11</v>
      </c>
      <c r="B27" s="143"/>
      <c r="C27" s="143" t="s">
        <v>119</v>
      </c>
      <c r="D27" s="208" t="s">
        <v>130</v>
      </c>
      <c r="E27" s="184" t="s">
        <v>154</v>
      </c>
      <c r="F27" s="143" t="s">
        <v>79</v>
      </c>
      <c r="G27" s="144">
        <v>1</v>
      </c>
      <c r="H27" s="153"/>
      <c r="I27" s="149">
        <f t="shared" si="2"/>
        <v>0</v>
      </c>
      <c r="J27" s="146">
        <v>21</v>
      </c>
      <c r="K27" s="145">
        <f t="shared" si="3"/>
        <v>0</v>
      </c>
      <c r="L27" s="156"/>
      <c r="M27" s="156"/>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38.25" x14ac:dyDescent="0.2">
      <c r="A28" s="193">
        <v>12</v>
      </c>
      <c r="B28" s="143"/>
      <c r="C28" s="143" t="s">
        <v>119</v>
      </c>
      <c r="D28" s="208" t="s">
        <v>131</v>
      </c>
      <c r="E28" s="184" t="s">
        <v>155</v>
      </c>
      <c r="F28" s="143" t="s">
        <v>79</v>
      </c>
      <c r="G28" s="144">
        <v>1</v>
      </c>
      <c r="H28" s="153"/>
      <c r="I28" s="149">
        <f t="shared" si="2"/>
        <v>0</v>
      </c>
      <c r="J28" s="146">
        <v>21</v>
      </c>
      <c r="K28" s="145">
        <f t="shared" si="3"/>
        <v>0</v>
      </c>
      <c r="L28" s="156"/>
      <c r="M28" s="156"/>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89.25" x14ac:dyDescent="0.2">
      <c r="A29" s="193">
        <v>13</v>
      </c>
      <c r="B29" s="143"/>
      <c r="C29" s="143" t="s">
        <v>119</v>
      </c>
      <c r="D29" s="208" t="s">
        <v>91</v>
      </c>
      <c r="E29" s="184" t="s">
        <v>179</v>
      </c>
      <c r="F29" s="143" t="s">
        <v>79</v>
      </c>
      <c r="G29" s="144">
        <v>20</v>
      </c>
      <c r="H29" s="153"/>
      <c r="I29" s="149">
        <f t="shared" si="2"/>
        <v>0</v>
      </c>
      <c r="J29" s="146">
        <v>21</v>
      </c>
      <c r="K29" s="145">
        <f t="shared" si="3"/>
        <v>0</v>
      </c>
      <c r="L29" s="253"/>
      <c r="M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63.75" x14ac:dyDescent="0.2">
      <c r="A30" s="193">
        <v>14</v>
      </c>
      <c r="B30" s="143"/>
      <c r="C30" s="143" t="s">
        <v>119</v>
      </c>
      <c r="D30" s="208" t="s">
        <v>90</v>
      </c>
      <c r="E30" s="184" t="s">
        <v>178</v>
      </c>
      <c r="F30" s="143" t="s">
        <v>79</v>
      </c>
      <c r="G30" s="144">
        <f>G29</f>
        <v>20</v>
      </c>
      <c r="H30" s="153"/>
      <c r="I30" s="149">
        <f t="shared" si="2"/>
        <v>0</v>
      </c>
      <c r="J30" s="146">
        <v>21</v>
      </c>
      <c r="K30" s="145">
        <f t="shared" si="3"/>
        <v>0</v>
      </c>
      <c r="L30" s="253"/>
      <c r="M30" s="156"/>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25.5" x14ac:dyDescent="0.2">
      <c r="A31" s="193">
        <v>15</v>
      </c>
      <c r="B31" s="143"/>
      <c r="C31" s="143" t="s">
        <v>119</v>
      </c>
      <c r="D31" s="208" t="s">
        <v>129</v>
      </c>
      <c r="E31" s="184" t="s">
        <v>140</v>
      </c>
      <c r="F31" s="143" t="s">
        <v>79</v>
      </c>
      <c r="G31" s="144">
        <f>G29</f>
        <v>20</v>
      </c>
      <c r="H31" s="153"/>
      <c r="I31" s="149">
        <f t="shared" si="2"/>
        <v>0</v>
      </c>
      <c r="J31" s="146">
        <v>21</v>
      </c>
      <c r="K31" s="145">
        <f t="shared" si="3"/>
        <v>0</v>
      </c>
      <c r="L31" s="156"/>
      <c r="M31" s="156"/>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114.75" x14ac:dyDescent="0.2">
      <c r="A32" s="193">
        <v>16</v>
      </c>
      <c r="B32" s="143"/>
      <c r="C32" s="143" t="s">
        <v>119</v>
      </c>
      <c r="D32" s="208" t="s">
        <v>186</v>
      </c>
      <c r="E32" s="184" t="s">
        <v>187</v>
      </c>
      <c r="F32" s="143" t="s">
        <v>79</v>
      </c>
      <c r="G32" s="144">
        <v>2</v>
      </c>
      <c r="H32" s="153"/>
      <c r="I32" s="149">
        <f t="shared" si="2"/>
        <v>0</v>
      </c>
      <c r="J32" s="155">
        <v>21</v>
      </c>
      <c r="K32" s="145">
        <f t="shared" si="3"/>
        <v>0</v>
      </c>
      <c r="L32" s="83"/>
      <c r="M32" s="156"/>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25.5" x14ac:dyDescent="0.2">
      <c r="A33" s="193">
        <v>17</v>
      </c>
      <c r="B33" s="143"/>
      <c r="C33" s="143" t="s">
        <v>119</v>
      </c>
      <c r="D33" s="208" t="s">
        <v>188</v>
      </c>
      <c r="E33" s="184" t="s">
        <v>189</v>
      </c>
      <c r="F33" s="143" t="s">
        <v>79</v>
      </c>
      <c r="G33" s="144">
        <f>G32*5</f>
        <v>10</v>
      </c>
      <c r="H33" s="153"/>
      <c r="I33" s="149">
        <f t="shared" si="2"/>
        <v>0</v>
      </c>
      <c r="J33" s="155">
        <v>21</v>
      </c>
      <c r="K33" s="145">
        <f t="shared" si="3"/>
        <v>0</v>
      </c>
      <c r="L33" s="83"/>
      <c r="M33" s="156"/>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51" x14ac:dyDescent="0.2">
      <c r="A34" s="193">
        <v>18</v>
      </c>
      <c r="B34" s="143"/>
      <c r="C34" s="143" t="s">
        <v>119</v>
      </c>
      <c r="D34" s="208" t="s">
        <v>92</v>
      </c>
      <c r="E34" s="184" t="s">
        <v>162</v>
      </c>
      <c r="F34" s="143" t="s">
        <v>79</v>
      </c>
      <c r="G34" s="144">
        <v>2</v>
      </c>
      <c r="H34" s="153"/>
      <c r="I34" s="149">
        <f t="shared" si="2"/>
        <v>0</v>
      </c>
      <c r="J34" s="146">
        <v>21</v>
      </c>
      <c r="K34" s="145">
        <f t="shared" si="3"/>
        <v>0</v>
      </c>
      <c r="L34" s="156"/>
      <c r="M34" s="156"/>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159</v>
      </c>
      <c r="E35" s="184" t="s">
        <v>160</v>
      </c>
      <c r="F35" s="143" t="s">
        <v>79</v>
      </c>
      <c r="G35" s="144">
        <v>2</v>
      </c>
      <c r="H35" s="153"/>
      <c r="I35" s="149">
        <f t="shared" si="2"/>
        <v>0</v>
      </c>
      <c r="J35" s="146">
        <v>21</v>
      </c>
      <c r="K35" s="145">
        <f t="shared" si="3"/>
        <v>0</v>
      </c>
      <c r="L35" s="156"/>
      <c r="M35" s="156"/>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86" customFormat="1" ht="43.5" customHeight="1" x14ac:dyDescent="0.2">
      <c r="A36" s="193">
        <v>20</v>
      </c>
      <c r="B36" s="185"/>
      <c r="C36" s="143" t="s">
        <v>119</v>
      </c>
      <c r="D36" s="208" t="s">
        <v>97</v>
      </c>
      <c r="E36" s="184" t="s">
        <v>190</v>
      </c>
      <c r="F36" s="143" t="s">
        <v>79</v>
      </c>
      <c r="G36" s="144">
        <v>1</v>
      </c>
      <c r="H36" s="145"/>
      <c r="I36" s="149">
        <f t="shared" si="2"/>
        <v>0</v>
      </c>
      <c r="J36" s="146">
        <v>21</v>
      </c>
      <c r="K36" s="145">
        <f t="shared" si="3"/>
        <v>0</v>
      </c>
      <c r="L36" s="136"/>
      <c r="M36" s="257"/>
      <c r="N36" s="227"/>
      <c r="O36" s="227"/>
      <c r="P36" s="227"/>
      <c r="Q36" s="227"/>
      <c r="R36" s="227"/>
      <c r="S36" s="227"/>
      <c r="T36" s="227"/>
      <c r="U36" s="227"/>
      <c r="V36" s="227"/>
      <c r="W36" s="227"/>
      <c r="X36" s="227"/>
      <c r="Y36" s="227"/>
      <c r="Z36" s="227"/>
      <c r="AA36" s="227"/>
      <c r="AB36" s="227"/>
      <c r="AC36" s="227"/>
      <c r="AD36" s="227"/>
      <c r="AE36" s="227"/>
      <c r="AF36" s="227"/>
      <c r="AG36" s="227"/>
      <c r="AH36" s="227"/>
      <c r="AI36" s="227"/>
    </row>
    <row r="37" spans="1:35" s="136" customFormat="1" x14ac:dyDescent="0.2">
      <c r="A37" s="193"/>
      <c r="B37" s="143"/>
      <c r="C37" s="143"/>
      <c r="D37" s="208"/>
      <c r="E37" s="164" t="s">
        <v>191</v>
      </c>
      <c r="F37" s="226"/>
      <c r="G37" s="216"/>
      <c r="H37" s="216"/>
      <c r="I37" s="142">
        <f>SUM(I38:I42)</f>
        <v>0</v>
      </c>
      <c r="J37" s="146"/>
      <c r="K37" s="145"/>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63.75" x14ac:dyDescent="0.2">
      <c r="A38" s="193">
        <v>21</v>
      </c>
      <c r="B38" s="143"/>
      <c r="C38" s="143" t="s">
        <v>119</v>
      </c>
      <c r="D38" s="208" t="s">
        <v>192</v>
      </c>
      <c r="E38" s="184" t="s">
        <v>193</v>
      </c>
      <c r="F38" s="157" t="s">
        <v>79</v>
      </c>
      <c r="G38" s="154">
        <f>4*6</f>
        <v>24</v>
      </c>
      <c r="H38" s="153"/>
      <c r="I38" s="187">
        <f t="shared" ref="I38:I42" si="4">ROUND(G38*H38,2)</f>
        <v>0</v>
      </c>
      <c r="J38" s="155">
        <v>21</v>
      </c>
      <c r="K38" s="153">
        <f>I38+((I38/100)*J38)</f>
        <v>0</v>
      </c>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55.15" customHeight="1" x14ac:dyDescent="0.2">
      <c r="A39" s="193">
        <v>22</v>
      </c>
      <c r="B39" s="143"/>
      <c r="C39" s="143" t="s">
        <v>119</v>
      </c>
      <c r="D39" s="208" t="s">
        <v>192</v>
      </c>
      <c r="E39" s="184" t="s">
        <v>194</v>
      </c>
      <c r="F39" s="157" t="s">
        <v>79</v>
      </c>
      <c r="G39" s="154">
        <f>6*5</f>
        <v>30</v>
      </c>
      <c r="H39" s="153"/>
      <c r="I39" s="187">
        <f t="shared" si="4"/>
        <v>0</v>
      </c>
      <c r="J39" s="155">
        <v>21</v>
      </c>
      <c r="K39" s="153">
        <f t="shared" ref="K39:K42" si="5">I39+((I39/100)*J39)</f>
        <v>0</v>
      </c>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86" customFormat="1" ht="96.6" customHeight="1" x14ac:dyDescent="0.2">
      <c r="A40" s="193">
        <v>23</v>
      </c>
      <c r="B40" s="185"/>
      <c r="C40" s="143" t="s">
        <v>119</v>
      </c>
      <c r="D40" s="208" t="s">
        <v>192</v>
      </c>
      <c r="E40" s="184" t="s">
        <v>195</v>
      </c>
      <c r="F40" s="157" t="s">
        <v>79</v>
      </c>
      <c r="G40" s="154">
        <f>6*5</f>
        <v>30</v>
      </c>
      <c r="H40" s="153"/>
      <c r="I40" s="187">
        <f t="shared" si="4"/>
        <v>0</v>
      </c>
      <c r="J40" s="155">
        <v>21</v>
      </c>
      <c r="K40" s="153">
        <f t="shared" si="5"/>
        <v>0</v>
      </c>
      <c r="L40" s="136"/>
      <c r="N40" s="227"/>
      <c r="O40" s="227"/>
      <c r="P40" s="227"/>
      <c r="Q40" s="227"/>
      <c r="R40" s="227"/>
      <c r="S40" s="227"/>
      <c r="T40" s="227"/>
      <c r="U40" s="227"/>
      <c r="V40" s="227"/>
      <c r="W40" s="227"/>
      <c r="X40" s="227"/>
      <c r="Y40" s="227"/>
      <c r="Z40" s="227"/>
      <c r="AA40" s="227"/>
      <c r="AB40" s="227"/>
      <c r="AC40" s="227"/>
      <c r="AD40" s="227"/>
      <c r="AE40" s="227"/>
      <c r="AF40" s="227"/>
      <c r="AG40" s="227"/>
      <c r="AH40" s="227"/>
      <c r="AI40" s="227"/>
    </row>
    <row r="41" spans="1:35" s="186" customFormat="1" ht="25.5" x14ac:dyDescent="0.2">
      <c r="A41" s="193">
        <v>24</v>
      </c>
      <c r="B41" s="185"/>
      <c r="C41" s="143" t="s">
        <v>119</v>
      </c>
      <c r="D41" s="208" t="s">
        <v>196</v>
      </c>
      <c r="E41" s="184" t="s">
        <v>197</v>
      </c>
      <c r="F41" s="157" t="s">
        <v>79</v>
      </c>
      <c r="G41" s="154">
        <v>2</v>
      </c>
      <c r="H41" s="153"/>
      <c r="I41" s="187">
        <f t="shared" si="4"/>
        <v>0</v>
      </c>
      <c r="J41" s="155">
        <v>21</v>
      </c>
      <c r="K41" s="153">
        <f t="shared" si="5"/>
        <v>0</v>
      </c>
      <c r="L41" s="83"/>
      <c r="N41" s="227"/>
      <c r="O41" s="227"/>
      <c r="P41" s="227"/>
      <c r="Q41" s="227"/>
      <c r="R41" s="227"/>
      <c r="S41" s="227"/>
      <c r="T41" s="227"/>
      <c r="U41" s="227"/>
      <c r="V41" s="227"/>
      <c r="W41" s="227"/>
      <c r="X41" s="227"/>
      <c r="Y41" s="227"/>
      <c r="Z41" s="227"/>
      <c r="AA41" s="227"/>
      <c r="AB41" s="227"/>
      <c r="AC41" s="227"/>
      <c r="AD41" s="227"/>
      <c r="AE41" s="227"/>
      <c r="AF41" s="227"/>
      <c r="AG41" s="227"/>
      <c r="AH41" s="227"/>
      <c r="AI41" s="227"/>
    </row>
    <row r="42" spans="1:35" s="136" customFormat="1" ht="25.5" x14ac:dyDescent="0.2">
      <c r="A42" s="193">
        <v>25</v>
      </c>
      <c r="B42" s="143"/>
      <c r="C42" s="143" t="s">
        <v>119</v>
      </c>
      <c r="D42" s="208" t="s">
        <v>198</v>
      </c>
      <c r="E42" s="184" t="s">
        <v>199</v>
      </c>
      <c r="F42" s="157" t="s">
        <v>79</v>
      </c>
      <c r="G42" s="154">
        <v>2</v>
      </c>
      <c r="H42" s="153"/>
      <c r="I42" s="187">
        <f t="shared" si="4"/>
        <v>0</v>
      </c>
      <c r="J42" s="155">
        <v>21</v>
      </c>
      <c r="K42" s="153">
        <f t="shared" si="5"/>
        <v>0</v>
      </c>
      <c r="L42" s="83"/>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x14ac:dyDescent="0.2">
      <c r="A43" s="193"/>
      <c r="B43" s="143"/>
      <c r="C43" s="143"/>
      <c r="D43" s="208"/>
      <c r="E43" s="164" t="s">
        <v>151</v>
      </c>
      <c r="F43" s="226"/>
      <c r="G43" s="216"/>
      <c r="H43" s="216"/>
      <c r="I43" s="142">
        <f>SUM(I44:I51)</f>
        <v>0</v>
      </c>
      <c r="J43" s="146"/>
      <c r="K43" s="145"/>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89.25" x14ac:dyDescent="0.2">
      <c r="A44" s="193">
        <v>26</v>
      </c>
      <c r="B44" s="143"/>
      <c r="C44" s="143" t="s">
        <v>119</v>
      </c>
      <c r="D44" s="188" t="s">
        <v>144</v>
      </c>
      <c r="E44" s="189" t="s">
        <v>150</v>
      </c>
      <c r="F44" s="143" t="s">
        <v>79</v>
      </c>
      <c r="G44" s="144">
        <v>1</v>
      </c>
      <c r="H44" s="145"/>
      <c r="I44" s="145">
        <f>ROUND(G44*H44,2)</f>
        <v>0</v>
      </c>
      <c r="J44" s="146">
        <v>21</v>
      </c>
      <c r="K44" s="145">
        <f t="shared" ref="K44:K51" si="6">I44+((I44/100)*J44)</f>
        <v>0</v>
      </c>
      <c r="L44" s="253"/>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114.75" x14ac:dyDescent="0.2">
      <c r="A45" s="193">
        <v>27</v>
      </c>
      <c r="B45" s="143"/>
      <c r="C45" s="143" t="s">
        <v>119</v>
      </c>
      <c r="D45" s="188" t="s">
        <v>145</v>
      </c>
      <c r="E45" s="189" t="s">
        <v>182</v>
      </c>
      <c r="F45" s="143" t="s">
        <v>79</v>
      </c>
      <c r="G45" s="144">
        <v>1</v>
      </c>
      <c r="H45" s="145"/>
      <c r="I45" s="145">
        <f t="shared" ref="I45:I51" si="7">ROUND(G45*H45,2)</f>
        <v>0</v>
      </c>
      <c r="J45" s="146">
        <v>21</v>
      </c>
      <c r="K45" s="145">
        <f t="shared" si="6"/>
        <v>0</v>
      </c>
      <c r="L45" s="253"/>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76.5" x14ac:dyDescent="0.2">
      <c r="A46" s="193">
        <v>28</v>
      </c>
      <c r="B46" s="143"/>
      <c r="C46" s="143" t="s">
        <v>119</v>
      </c>
      <c r="D46" s="188" t="s">
        <v>146</v>
      </c>
      <c r="E46" s="167" t="s">
        <v>257</v>
      </c>
      <c r="F46" s="143" t="s">
        <v>79</v>
      </c>
      <c r="G46" s="144">
        <v>1</v>
      </c>
      <c r="H46" s="145"/>
      <c r="I46" s="145">
        <f t="shared" si="7"/>
        <v>0</v>
      </c>
      <c r="J46" s="146">
        <v>21</v>
      </c>
      <c r="K46" s="145">
        <f t="shared" si="6"/>
        <v>0</v>
      </c>
      <c r="L46" s="253"/>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102" x14ac:dyDescent="0.2">
      <c r="A47" s="193">
        <v>29</v>
      </c>
      <c r="B47" s="143"/>
      <c r="C47" s="143" t="s">
        <v>119</v>
      </c>
      <c r="D47" s="188" t="s">
        <v>147</v>
      </c>
      <c r="E47" s="190" t="s">
        <v>149</v>
      </c>
      <c r="F47" s="143" t="s">
        <v>79</v>
      </c>
      <c r="G47" s="154">
        <v>1</v>
      </c>
      <c r="H47" s="145"/>
      <c r="I47" s="145">
        <f t="shared" si="7"/>
        <v>0</v>
      </c>
      <c r="J47" s="146">
        <v>21</v>
      </c>
      <c r="K47" s="145">
        <f t="shared" si="6"/>
        <v>0</v>
      </c>
      <c r="L47" s="253"/>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38.25" x14ac:dyDescent="0.2">
      <c r="A48" s="193">
        <v>30</v>
      </c>
      <c r="B48" s="143"/>
      <c r="C48" s="143" t="s">
        <v>119</v>
      </c>
      <c r="D48" s="188" t="s">
        <v>164</v>
      </c>
      <c r="E48" s="190" t="s">
        <v>183</v>
      </c>
      <c r="F48" s="143" t="s">
        <v>79</v>
      </c>
      <c r="G48" s="154">
        <v>1</v>
      </c>
      <c r="H48" s="145"/>
      <c r="I48" s="145">
        <f t="shared" si="7"/>
        <v>0</v>
      </c>
      <c r="J48" s="146">
        <v>21</v>
      </c>
      <c r="K48" s="145">
        <f t="shared" si="6"/>
        <v>0</v>
      </c>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51" x14ac:dyDescent="0.2">
      <c r="A49" s="193">
        <v>31</v>
      </c>
      <c r="B49" s="143"/>
      <c r="C49" s="157" t="s">
        <v>119</v>
      </c>
      <c r="D49" s="195" t="s">
        <v>132</v>
      </c>
      <c r="E49" s="184" t="s">
        <v>184</v>
      </c>
      <c r="F49" s="157" t="s">
        <v>79</v>
      </c>
      <c r="G49" s="154">
        <v>1</v>
      </c>
      <c r="H49" s="153"/>
      <c r="I49" s="145">
        <f t="shared" si="7"/>
        <v>0</v>
      </c>
      <c r="J49" s="155">
        <v>21</v>
      </c>
      <c r="K49" s="145">
        <f t="shared" si="6"/>
        <v>0</v>
      </c>
      <c r="L49" s="156"/>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25.5" x14ac:dyDescent="0.2">
      <c r="A50" s="193">
        <v>32</v>
      </c>
      <c r="B50" s="143"/>
      <c r="C50" s="143" t="s">
        <v>119</v>
      </c>
      <c r="D50" s="224" t="s">
        <v>127</v>
      </c>
      <c r="E50" s="184" t="s">
        <v>143</v>
      </c>
      <c r="F50" s="143" t="s">
        <v>79</v>
      </c>
      <c r="G50" s="144">
        <v>1</v>
      </c>
      <c r="H50" s="153"/>
      <c r="I50" s="145">
        <f t="shared" si="7"/>
        <v>0</v>
      </c>
      <c r="J50" s="146">
        <v>21</v>
      </c>
      <c r="K50" s="145">
        <f t="shared" si="6"/>
        <v>0</v>
      </c>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ht="114.75" x14ac:dyDescent="0.2">
      <c r="A51" s="193">
        <v>33</v>
      </c>
      <c r="B51" s="143"/>
      <c r="C51" s="143" t="s">
        <v>119</v>
      </c>
      <c r="D51" s="188" t="s">
        <v>148</v>
      </c>
      <c r="E51" s="167" t="s">
        <v>260</v>
      </c>
      <c r="F51" s="143" t="s">
        <v>79</v>
      </c>
      <c r="G51" s="144">
        <v>1</v>
      </c>
      <c r="H51" s="145"/>
      <c r="I51" s="145">
        <f t="shared" si="7"/>
        <v>0</v>
      </c>
      <c r="J51" s="146">
        <v>21</v>
      </c>
      <c r="K51" s="145">
        <f t="shared" si="6"/>
        <v>0</v>
      </c>
      <c r="L51" s="253"/>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50" customFormat="1" x14ac:dyDescent="0.2">
      <c r="A52" s="193"/>
      <c r="B52" s="201"/>
      <c r="C52" s="201"/>
      <c r="D52" s="209"/>
      <c r="E52" s="168" t="s">
        <v>115</v>
      </c>
      <c r="F52" s="201"/>
      <c r="G52" s="197"/>
      <c r="H52" s="197"/>
      <c r="I52" s="151">
        <f>I14</f>
        <v>0</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470-D6D1-40FA-A240-3A201BF1E405}">
  <sheetPr>
    <pageSetUpPr fitToPage="1"/>
  </sheetPr>
  <dimension ref="A1:AI20"/>
  <sheetViews>
    <sheetView showGridLines="0" zoomScale="70" zoomScaleNormal="70" workbookViewId="0">
      <selection activeCell="E19" sqref="E19"/>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251</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200</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241</v>
      </c>
      <c r="F14" s="214"/>
      <c r="G14" s="215"/>
      <c r="H14" s="215"/>
      <c r="I14" s="148">
        <f>+I15</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201</v>
      </c>
      <c r="F15" s="204"/>
      <c r="G15" s="216"/>
      <c r="H15" s="216"/>
      <c r="I15" s="142">
        <f>SUM(I16:I19)</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102" x14ac:dyDescent="0.2">
      <c r="A16" s="193">
        <v>1</v>
      </c>
      <c r="B16" s="143"/>
      <c r="C16" s="143" t="s">
        <v>119</v>
      </c>
      <c r="D16" s="208" t="s">
        <v>168</v>
      </c>
      <c r="E16" s="167" t="s">
        <v>202</v>
      </c>
      <c r="F16" s="143" t="s">
        <v>79</v>
      </c>
      <c r="G16" s="144">
        <v>1</v>
      </c>
      <c r="H16" s="145"/>
      <c r="I16" s="149">
        <f t="shared" ref="I16:I19" si="0">ROUND(G16*H16,2)</f>
        <v>0</v>
      </c>
      <c r="J16" s="146">
        <v>21</v>
      </c>
      <c r="K16" s="145">
        <f t="shared" ref="K16:K19" si="1">I16+((I16/100)*J16)</f>
        <v>0</v>
      </c>
      <c r="L16" s="258"/>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f>G16</f>
        <v>1</v>
      </c>
      <c r="H17" s="145"/>
      <c r="I17" s="149">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38.25" x14ac:dyDescent="0.2">
      <c r="A18" s="193">
        <v>3</v>
      </c>
      <c r="B18" s="143"/>
      <c r="C18" s="143" t="s">
        <v>119</v>
      </c>
      <c r="D18" s="208" t="s">
        <v>204</v>
      </c>
      <c r="E18" s="167" t="s">
        <v>205</v>
      </c>
      <c r="F18" s="143" t="s">
        <v>79</v>
      </c>
      <c r="G18" s="144">
        <f t="shared" ref="G18:G19" si="2">G17</f>
        <v>1</v>
      </c>
      <c r="H18" s="145"/>
      <c r="I18" s="149">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43" t="s">
        <v>119</v>
      </c>
      <c r="D19" s="208" t="s">
        <v>206</v>
      </c>
      <c r="E19" s="167" t="s">
        <v>207</v>
      </c>
      <c r="F19" s="143" t="s">
        <v>79</v>
      </c>
      <c r="G19" s="144">
        <f t="shared" si="2"/>
        <v>1</v>
      </c>
      <c r="H19" s="145"/>
      <c r="I19" s="149">
        <f t="shared" si="0"/>
        <v>0</v>
      </c>
      <c r="J19" s="146">
        <v>21</v>
      </c>
      <c r="K19" s="145">
        <f t="shared" si="1"/>
        <v>0</v>
      </c>
      <c r="L19" s="254"/>
      <c r="M19" s="253"/>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50" customFormat="1" x14ac:dyDescent="0.2">
      <c r="A20" s="197"/>
      <c r="B20" s="201"/>
      <c r="C20" s="201"/>
      <c r="D20" s="209"/>
      <c r="E20" s="168" t="s">
        <v>115</v>
      </c>
      <c r="F20" s="201"/>
      <c r="G20" s="197"/>
      <c r="H20" s="197"/>
      <c r="I20" s="151">
        <f>+I14</f>
        <v>0</v>
      </c>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D84C-9D54-4CC9-BBA2-1808FD1F5A38}">
  <sheetPr>
    <pageSetUpPr fitToPage="1"/>
  </sheetPr>
  <dimension ref="A1:AI28"/>
  <sheetViews>
    <sheetView showGridLines="0" topLeftCell="A19" zoomScale="70" zoomScaleNormal="70" workbookViewId="0">
      <selection activeCell="E27" sqref="E27"/>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252</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200</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244</v>
      </c>
      <c r="F14" s="214"/>
      <c r="G14" s="215"/>
      <c r="H14" s="215"/>
      <c r="I14" s="148">
        <f>I15</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208</v>
      </c>
      <c r="F15" s="204"/>
      <c r="G15" s="216"/>
      <c r="H15" s="216"/>
      <c r="I15" s="142">
        <f>SUM(I16:I27)</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72" customHeight="1" x14ac:dyDescent="0.2">
      <c r="A16" s="193">
        <v>1</v>
      </c>
      <c r="B16" s="143"/>
      <c r="C16" s="143" t="s">
        <v>119</v>
      </c>
      <c r="D16" s="208" t="s">
        <v>209</v>
      </c>
      <c r="E16" s="167" t="s">
        <v>210</v>
      </c>
      <c r="F16" s="143" t="s">
        <v>79</v>
      </c>
      <c r="G16" s="144">
        <v>1</v>
      </c>
      <c r="H16" s="145"/>
      <c r="I16" s="149">
        <f t="shared" ref="I16:I27" si="0">ROUND(G16*H16,2)</f>
        <v>0</v>
      </c>
      <c r="J16" s="146">
        <v>21</v>
      </c>
      <c r="K16" s="145">
        <f t="shared" ref="K16:K27" si="1">I16+((I16/100)*J16)</f>
        <v>0</v>
      </c>
      <c r="L16" s="14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63.75" x14ac:dyDescent="0.2">
      <c r="A17" s="193">
        <v>2</v>
      </c>
      <c r="B17" s="143"/>
      <c r="C17" s="143" t="s">
        <v>119</v>
      </c>
      <c r="D17" s="208" t="s">
        <v>211</v>
      </c>
      <c r="E17" s="167" t="s">
        <v>212</v>
      </c>
      <c r="F17" s="143" t="s">
        <v>79</v>
      </c>
      <c r="G17" s="144">
        <v>1</v>
      </c>
      <c r="H17" s="145"/>
      <c r="I17" s="149">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25.5" x14ac:dyDescent="0.2">
      <c r="A18" s="193">
        <v>3</v>
      </c>
      <c r="B18" s="143"/>
      <c r="C18" s="143" t="s">
        <v>119</v>
      </c>
      <c r="D18" s="208" t="s">
        <v>213</v>
      </c>
      <c r="E18" s="167" t="s">
        <v>214</v>
      </c>
      <c r="F18" s="143" t="s">
        <v>79</v>
      </c>
      <c r="G18" s="144">
        <v>1</v>
      </c>
      <c r="H18" s="145"/>
      <c r="I18" s="149">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ht="165.75" x14ac:dyDescent="0.2">
      <c r="A19" s="193">
        <v>4</v>
      </c>
      <c r="B19" s="143"/>
      <c r="C19" s="143" t="s">
        <v>119</v>
      </c>
      <c r="D19" s="208" t="s">
        <v>215</v>
      </c>
      <c r="E19" s="167" t="s">
        <v>216</v>
      </c>
      <c r="F19" s="143" t="s">
        <v>79</v>
      </c>
      <c r="G19" s="144">
        <v>1</v>
      </c>
      <c r="H19" s="145"/>
      <c r="I19" s="149">
        <f t="shared" si="0"/>
        <v>0</v>
      </c>
      <c r="J19" s="146">
        <v>21</v>
      </c>
      <c r="K19" s="145">
        <f t="shared" si="1"/>
        <v>0</v>
      </c>
      <c r="L19" s="156"/>
      <c r="M19" s="83"/>
    </row>
    <row r="20" spans="1:35" ht="38.25" x14ac:dyDescent="0.2">
      <c r="A20" s="193">
        <v>5</v>
      </c>
      <c r="B20" s="143"/>
      <c r="C20" s="143" t="s">
        <v>119</v>
      </c>
      <c r="D20" s="208" t="s">
        <v>211</v>
      </c>
      <c r="E20" s="167" t="s">
        <v>217</v>
      </c>
      <c r="F20" s="143" t="s">
        <v>79</v>
      </c>
      <c r="G20" s="144">
        <v>1</v>
      </c>
      <c r="H20" s="145"/>
      <c r="I20" s="149">
        <f t="shared" si="0"/>
        <v>0</v>
      </c>
      <c r="J20" s="146">
        <v>21</v>
      </c>
      <c r="K20" s="145">
        <f t="shared" si="1"/>
        <v>0</v>
      </c>
      <c r="L20" s="136"/>
      <c r="M20" s="83"/>
    </row>
    <row r="21" spans="1:35" ht="38.25" x14ac:dyDescent="0.2">
      <c r="A21" s="193">
        <v>6</v>
      </c>
      <c r="B21" s="143"/>
      <c r="C21" s="143" t="s">
        <v>119</v>
      </c>
      <c r="D21" s="208" t="s">
        <v>131</v>
      </c>
      <c r="E21" s="167" t="s">
        <v>155</v>
      </c>
      <c r="F21" s="143" t="s">
        <v>79</v>
      </c>
      <c r="G21" s="144">
        <v>1</v>
      </c>
      <c r="H21" s="145"/>
      <c r="I21" s="149">
        <f t="shared" si="0"/>
        <v>0</v>
      </c>
      <c r="J21" s="146">
        <v>21</v>
      </c>
      <c r="K21" s="145">
        <f t="shared" si="1"/>
        <v>0</v>
      </c>
      <c r="L21" s="156"/>
      <c r="M21" s="83"/>
    </row>
    <row r="22" spans="1:35" s="136" customFormat="1" ht="48.75" customHeight="1" x14ac:dyDescent="0.2">
      <c r="A22" s="193">
        <v>7</v>
      </c>
      <c r="B22" s="143"/>
      <c r="C22" s="143" t="s">
        <v>119</v>
      </c>
      <c r="D22" s="208" t="s">
        <v>218</v>
      </c>
      <c r="E22" s="167" t="s">
        <v>219</v>
      </c>
      <c r="F22" s="143" t="s">
        <v>79</v>
      </c>
      <c r="G22" s="154">
        <v>1</v>
      </c>
      <c r="H22" s="145"/>
      <c r="I22" s="149">
        <f t="shared" si="0"/>
        <v>0</v>
      </c>
      <c r="J22" s="146">
        <v>21</v>
      </c>
      <c r="K22" s="145">
        <f t="shared" si="1"/>
        <v>0</v>
      </c>
      <c r="L22" s="14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ht="63.75" customHeight="1" x14ac:dyDescent="0.2">
      <c r="A23" s="193">
        <v>8</v>
      </c>
      <c r="B23" s="143"/>
      <c r="C23" s="143" t="s">
        <v>119</v>
      </c>
      <c r="D23" s="208" t="s">
        <v>220</v>
      </c>
      <c r="E23" s="167" t="s">
        <v>221</v>
      </c>
      <c r="F23" s="143" t="s">
        <v>79</v>
      </c>
      <c r="G23" s="154">
        <v>1</v>
      </c>
      <c r="H23" s="145"/>
      <c r="I23" s="149">
        <f t="shared" si="0"/>
        <v>0</v>
      </c>
      <c r="J23" s="146">
        <v>21</v>
      </c>
      <c r="K23" s="145">
        <f t="shared" si="1"/>
        <v>0</v>
      </c>
      <c r="L23" s="143"/>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79.5" customHeight="1" x14ac:dyDescent="0.2">
      <c r="A24" s="193">
        <v>9</v>
      </c>
      <c r="B24" s="143"/>
      <c r="C24" s="143" t="s">
        <v>119</v>
      </c>
      <c r="D24" s="208" t="s">
        <v>222</v>
      </c>
      <c r="E24" s="167" t="s">
        <v>223</v>
      </c>
      <c r="F24" s="143" t="s">
        <v>79</v>
      </c>
      <c r="G24" s="144">
        <v>1</v>
      </c>
      <c r="H24" s="145"/>
      <c r="I24" s="149">
        <f t="shared" si="0"/>
        <v>0</v>
      </c>
      <c r="J24" s="146">
        <v>21</v>
      </c>
      <c r="K24" s="145">
        <f t="shared" si="1"/>
        <v>0</v>
      </c>
      <c r="L24" s="254"/>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89.25" x14ac:dyDescent="0.2">
      <c r="A25" s="193">
        <v>10</v>
      </c>
      <c r="B25" s="143"/>
      <c r="C25" s="143" t="s">
        <v>119</v>
      </c>
      <c r="D25" s="208" t="s">
        <v>167</v>
      </c>
      <c r="E25" s="167" t="s">
        <v>203</v>
      </c>
      <c r="F25" s="143" t="s">
        <v>79</v>
      </c>
      <c r="G25" s="144">
        <f>G24</f>
        <v>1</v>
      </c>
      <c r="H25" s="145"/>
      <c r="I25" s="149">
        <f t="shared" si="0"/>
        <v>0</v>
      </c>
      <c r="J25" s="146">
        <v>21</v>
      </c>
      <c r="K25" s="145">
        <f t="shared" si="1"/>
        <v>0</v>
      </c>
      <c r="L25" s="14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11</v>
      </c>
      <c r="B26" s="143"/>
      <c r="C26" s="143" t="s">
        <v>119</v>
      </c>
      <c r="D26" s="208" t="s">
        <v>224</v>
      </c>
      <c r="E26" s="167" t="s">
        <v>225</v>
      </c>
      <c r="F26" s="143" t="s">
        <v>79</v>
      </c>
      <c r="G26" s="144">
        <v>1</v>
      </c>
      <c r="H26" s="153"/>
      <c r="I26" s="149">
        <f t="shared" si="0"/>
        <v>0</v>
      </c>
      <c r="J26" s="146">
        <v>21</v>
      </c>
      <c r="K26" s="145">
        <f t="shared" si="1"/>
        <v>0</v>
      </c>
      <c r="L26" s="143"/>
      <c r="M26" s="259"/>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0.25" customHeight="1" x14ac:dyDescent="0.2">
      <c r="A27" s="193">
        <v>12</v>
      </c>
      <c r="B27" s="143"/>
      <c r="C27" s="143" t="s">
        <v>119</v>
      </c>
      <c r="D27" s="208" t="s">
        <v>206</v>
      </c>
      <c r="E27" s="167" t="s">
        <v>226</v>
      </c>
      <c r="F27" s="143" t="s">
        <v>79</v>
      </c>
      <c r="G27" s="144">
        <v>1</v>
      </c>
      <c r="H27" s="145"/>
      <c r="I27" s="149">
        <f t="shared" si="0"/>
        <v>0</v>
      </c>
      <c r="J27" s="146">
        <v>21</v>
      </c>
      <c r="K27" s="145">
        <f t="shared" si="1"/>
        <v>0</v>
      </c>
      <c r="L27" s="254"/>
      <c r="M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50" customFormat="1" x14ac:dyDescent="0.2">
      <c r="A28" s="197"/>
      <c r="B28" s="201"/>
      <c r="C28" s="201"/>
      <c r="D28" s="209"/>
      <c r="E28" s="168" t="s">
        <v>115</v>
      </c>
      <c r="F28" s="201"/>
      <c r="G28" s="197"/>
      <c r="H28" s="197"/>
      <c r="I28" s="151">
        <f>+I14</f>
        <v>0</v>
      </c>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45D2-E262-4F45-A1E0-EF6CDBEEC280}">
  <sheetPr>
    <pageSetUpPr fitToPage="1"/>
  </sheetPr>
  <dimension ref="A1:AI31"/>
  <sheetViews>
    <sheetView showGridLines="0" topLeftCell="A17" zoomScale="70" zoomScaleNormal="70" workbookViewId="0">
      <selection activeCell="E28" sqref="E28"/>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253</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200</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245</v>
      </c>
      <c r="F14" s="214"/>
      <c r="G14" s="215"/>
      <c r="H14" s="215"/>
      <c r="I14" s="148">
        <f>I15+I23</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227</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84" t="s">
        <v>169</v>
      </c>
      <c r="F16" s="143" t="s">
        <v>79</v>
      </c>
      <c r="G16" s="144">
        <v>1</v>
      </c>
      <c r="H16" s="145"/>
      <c r="I16" s="145">
        <f t="shared" ref="I16:I22" si="0">ROUND(G16*H16,2)</f>
        <v>0</v>
      </c>
      <c r="J16" s="146">
        <v>21</v>
      </c>
      <c r="K16" s="145">
        <f t="shared" ref="K16:K22" si="1">I16+((I16/100)*J16)</f>
        <v>0</v>
      </c>
      <c r="L16" s="254"/>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4" t="s">
        <v>170</v>
      </c>
      <c r="F18" s="143" t="s">
        <v>79</v>
      </c>
      <c r="G18" s="144">
        <v>1</v>
      </c>
      <c r="H18" s="153"/>
      <c r="I18" s="145">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56" customFormat="1" ht="51" x14ac:dyDescent="0.2">
      <c r="A19" s="196">
        <v>4</v>
      </c>
      <c r="B19" s="157"/>
      <c r="C19" s="143" t="s">
        <v>119</v>
      </c>
      <c r="D19" s="208" t="s">
        <v>132</v>
      </c>
      <c r="E19" s="184" t="s">
        <v>228</v>
      </c>
      <c r="F19" s="157" t="s">
        <v>79</v>
      </c>
      <c r="G19" s="154">
        <v>1</v>
      </c>
      <c r="H19" s="153"/>
      <c r="I19" s="145">
        <f t="shared" si="0"/>
        <v>0</v>
      </c>
      <c r="J19" s="155">
        <v>21</v>
      </c>
      <c r="K19" s="145">
        <f t="shared" si="1"/>
        <v>0</v>
      </c>
      <c r="N19" s="218"/>
      <c r="O19" s="218"/>
      <c r="P19" s="218"/>
      <c r="Q19" s="218"/>
      <c r="R19" s="218"/>
      <c r="S19" s="218"/>
      <c r="T19" s="218"/>
      <c r="U19" s="218"/>
      <c r="V19" s="218"/>
      <c r="W19" s="218"/>
      <c r="X19" s="218"/>
      <c r="Y19" s="218"/>
      <c r="Z19" s="218"/>
      <c r="AA19" s="218"/>
      <c r="AB19" s="218"/>
      <c r="AC19" s="218"/>
      <c r="AD19" s="218"/>
      <c r="AE19" s="218"/>
      <c r="AF19" s="218"/>
      <c r="AG19" s="218"/>
      <c r="AH19" s="218"/>
      <c r="AI19" s="218"/>
    </row>
    <row r="20" spans="1:35" s="156" customFormat="1" ht="25.5" x14ac:dyDescent="0.2">
      <c r="A20" s="196">
        <v>5</v>
      </c>
      <c r="B20" s="157"/>
      <c r="C20" s="143" t="s">
        <v>119</v>
      </c>
      <c r="D20" s="208" t="s">
        <v>127</v>
      </c>
      <c r="E20" s="184" t="s">
        <v>143</v>
      </c>
      <c r="F20" s="143" t="s">
        <v>79</v>
      </c>
      <c r="G20" s="154">
        <v>1</v>
      </c>
      <c r="H20" s="145"/>
      <c r="I20" s="145">
        <f t="shared" si="0"/>
        <v>0</v>
      </c>
      <c r="J20" s="146">
        <v>21</v>
      </c>
      <c r="K20" s="145">
        <f t="shared" si="1"/>
        <v>0</v>
      </c>
      <c r="L20" s="136"/>
      <c r="N20" s="218"/>
      <c r="O20" s="218"/>
      <c r="P20" s="218"/>
      <c r="Q20" s="218"/>
      <c r="R20" s="218"/>
      <c r="S20" s="218"/>
      <c r="T20" s="218"/>
      <c r="U20" s="218"/>
      <c r="V20" s="218"/>
      <c r="W20" s="218"/>
      <c r="X20" s="218"/>
      <c r="Y20" s="218"/>
      <c r="Z20" s="218"/>
      <c r="AA20" s="218"/>
      <c r="AB20" s="218"/>
      <c r="AC20" s="218"/>
      <c r="AD20" s="218"/>
      <c r="AE20" s="218"/>
      <c r="AF20" s="218"/>
      <c r="AG20" s="218"/>
      <c r="AH20" s="218"/>
      <c r="AI20" s="218"/>
    </row>
    <row r="21" spans="1:35" s="156" customFormat="1" ht="76.5" x14ac:dyDescent="0.2">
      <c r="A21" s="196">
        <v>6</v>
      </c>
      <c r="B21" s="157"/>
      <c r="C21" s="143" t="s">
        <v>119</v>
      </c>
      <c r="D21" s="208" t="s">
        <v>229</v>
      </c>
      <c r="E21" s="184" t="s">
        <v>230</v>
      </c>
      <c r="F21" s="143" t="s">
        <v>79</v>
      </c>
      <c r="G21" s="144">
        <v>1</v>
      </c>
      <c r="H21" s="145"/>
      <c r="I21" s="145">
        <f t="shared" si="0"/>
        <v>0</v>
      </c>
      <c r="J21" s="146">
        <v>21</v>
      </c>
      <c r="K21" s="145">
        <f t="shared" si="1"/>
        <v>0</v>
      </c>
      <c r="L21" s="136"/>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5" s="136" customFormat="1" ht="51" x14ac:dyDescent="0.2">
      <c r="A22" s="193">
        <v>7</v>
      </c>
      <c r="B22" s="200"/>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1"/>
      <c r="C23" s="204"/>
      <c r="D23" s="208"/>
      <c r="E23" s="164" t="s">
        <v>231</v>
      </c>
      <c r="F23" s="204"/>
      <c r="G23" s="216"/>
      <c r="H23" s="216"/>
      <c r="I23" s="142">
        <f>SUM(I24:I30)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232</v>
      </c>
      <c r="E24" s="184" t="s">
        <v>233</v>
      </c>
      <c r="F24" s="143" t="s">
        <v>79</v>
      </c>
      <c r="G24" s="144">
        <v>1</v>
      </c>
      <c r="H24" s="145"/>
      <c r="I24" s="149">
        <f t="shared" ref="I24:I30" si="2">ROUND(G24*H24,2)</f>
        <v>0</v>
      </c>
      <c r="J24" s="146">
        <v>21</v>
      </c>
      <c r="K24" s="145">
        <f t="shared" ref="K24:K30" si="3">I24+((I24/100)*J24)</f>
        <v>0</v>
      </c>
      <c r="L24" s="258"/>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25.5" x14ac:dyDescent="0.2">
      <c r="A25" s="193">
        <v>9</v>
      </c>
      <c r="B25" s="143"/>
      <c r="C25" s="143" t="s">
        <v>119</v>
      </c>
      <c r="D25" s="208" t="s">
        <v>130</v>
      </c>
      <c r="E25" s="184" t="s">
        <v>154</v>
      </c>
      <c r="F25" s="143" t="s">
        <v>79</v>
      </c>
      <c r="G25" s="144">
        <v>1</v>
      </c>
      <c r="H25" s="153"/>
      <c r="I25" s="149">
        <f t="shared" si="2"/>
        <v>0</v>
      </c>
      <c r="J25" s="146">
        <v>21</v>
      </c>
      <c r="K25" s="145">
        <f t="shared" si="3"/>
        <v>0</v>
      </c>
      <c r="L25" s="156"/>
      <c r="M25" s="156"/>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10</v>
      </c>
      <c r="B26" s="143"/>
      <c r="C26" s="143" t="s">
        <v>119</v>
      </c>
      <c r="D26" s="208" t="s">
        <v>218</v>
      </c>
      <c r="E26" s="184" t="s">
        <v>219</v>
      </c>
      <c r="F26" s="143" t="s">
        <v>79</v>
      </c>
      <c r="G26" s="154">
        <f>G28+G24</f>
        <v>25</v>
      </c>
      <c r="H26" s="145"/>
      <c r="I26" s="149">
        <f t="shared" si="2"/>
        <v>0</v>
      </c>
      <c r="J26" s="146">
        <v>21</v>
      </c>
      <c r="K26" s="145">
        <f t="shared" si="3"/>
        <v>0</v>
      </c>
      <c r="L26" s="156"/>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1" x14ac:dyDescent="0.2">
      <c r="A27" s="193">
        <v>11</v>
      </c>
      <c r="B27" s="143"/>
      <c r="C27" s="143" t="s">
        <v>119</v>
      </c>
      <c r="D27" s="208" t="s">
        <v>220</v>
      </c>
      <c r="E27" s="184" t="s">
        <v>221</v>
      </c>
      <c r="F27" s="143" t="s">
        <v>79</v>
      </c>
      <c r="G27" s="154">
        <f>G26</f>
        <v>25</v>
      </c>
      <c r="H27" s="145"/>
      <c r="I27" s="149">
        <f t="shared" si="2"/>
        <v>0</v>
      </c>
      <c r="J27" s="146">
        <v>21</v>
      </c>
      <c r="K27" s="145">
        <f t="shared" si="3"/>
        <v>0</v>
      </c>
      <c r="L27" s="156"/>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102" x14ac:dyDescent="0.2">
      <c r="A28" s="193">
        <v>12</v>
      </c>
      <c r="B28" s="143"/>
      <c r="C28" s="143" t="s">
        <v>119</v>
      </c>
      <c r="D28" s="208" t="s">
        <v>234</v>
      </c>
      <c r="E28" s="184" t="s">
        <v>235</v>
      </c>
      <c r="F28" s="143" t="s">
        <v>79</v>
      </c>
      <c r="G28" s="144">
        <v>24</v>
      </c>
      <c r="H28" s="145"/>
      <c r="I28" s="149">
        <f t="shared" si="2"/>
        <v>0</v>
      </c>
      <c r="J28" s="146">
        <v>21</v>
      </c>
      <c r="K28" s="145">
        <f t="shared" si="3"/>
        <v>0</v>
      </c>
      <c r="L28" s="253"/>
      <c r="M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38.25" x14ac:dyDescent="0.2">
      <c r="A29" s="193">
        <v>13</v>
      </c>
      <c r="B29" s="143"/>
      <c r="C29" s="143" t="s">
        <v>119</v>
      </c>
      <c r="D29" s="208" t="s">
        <v>236</v>
      </c>
      <c r="E29" s="184" t="s">
        <v>237</v>
      </c>
      <c r="F29" s="143" t="s">
        <v>79</v>
      </c>
      <c r="G29" s="144">
        <f>G28</f>
        <v>24</v>
      </c>
      <c r="H29" s="145"/>
      <c r="I29" s="149">
        <f t="shared" si="2"/>
        <v>0</v>
      </c>
      <c r="J29" s="146">
        <v>21</v>
      </c>
      <c r="K29" s="145">
        <f t="shared" si="3"/>
        <v>0</v>
      </c>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ht="60" customHeight="1" x14ac:dyDescent="0.2">
      <c r="A30" s="193">
        <v>14</v>
      </c>
      <c r="C30" s="143" t="s">
        <v>119</v>
      </c>
      <c r="D30" s="208" t="s">
        <v>238</v>
      </c>
      <c r="E30" s="184" t="s">
        <v>239</v>
      </c>
      <c r="F30" s="143" t="s">
        <v>79</v>
      </c>
      <c r="G30" s="144">
        <v>4</v>
      </c>
      <c r="H30" s="153"/>
      <c r="I30" s="149">
        <f t="shared" si="2"/>
        <v>0</v>
      </c>
      <c r="J30" s="155">
        <v>21</v>
      </c>
      <c r="K30" s="145">
        <f t="shared" si="3"/>
        <v>0</v>
      </c>
      <c r="L30" s="83"/>
      <c r="M30" s="83"/>
    </row>
    <row r="31" spans="1:35" s="150" customFormat="1" ht="12.75" customHeight="1" x14ac:dyDescent="0.2">
      <c r="A31" s="197"/>
      <c r="B31" s="201"/>
      <c r="C31" s="201"/>
      <c r="D31" s="209"/>
      <c r="E31" s="168" t="s">
        <v>115</v>
      </c>
      <c r="F31" s="201"/>
      <c r="G31" s="197"/>
      <c r="H31" s="197"/>
      <c r="I31" s="151">
        <f>+I14</f>
        <v>0</v>
      </c>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452A-DFD6-4F85-9B55-8F8E9AFA28F2}">
  <sheetPr>
    <pageSetUpPr fitToPage="1"/>
  </sheetPr>
  <dimension ref="A1:AI31"/>
  <sheetViews>
    <sheetView showGridLines="0" topLeftCell="A19" zoomScale="70" zoomScaleNormal="70" workbookViewId="0">
      <selection activeCell="E24" sqref="E24"/>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255</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200</v>
      </c>
      <c r="E11" s="138" t="s">
        <v>110</v>
      </c>
      <c r="F11" s="138" t="s">
        <v>76</v>
      </c>
      <c r="G11" s="138" t="s">
        <v>77</v>
      </c>
      <c r="H11" s="138" t="s">
        <v>112</v>
      </c>
      <c r="I11" s="138" t="s">
        <v>113</v>
      </c>
      <c r="J11" s="138" t="s">
        <v>78</v>
      </c>
      <c r="K11" s="138" t="s">
        <v>111</v>
      </c>
      <c r="L11" s="248" t="s">
        <v>261</v>
      </c>
      <c r="M11" s="249" t="s">
        <v>262</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246</v>
      </c>
      <c r="F14" s="214"/>
      <c r="G14" s="215"/>
      <c r="H14" s="215"/>
      <c r="I14" s="148">
        <f>I15+I23</f>
        <v>0</v>
      </c>
      <c r="J14" s="146"/>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227</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84" t="s">
        <v>169</v>
      </c>
      <c r="F16" s="143" t="s">
        <v>79</v>
      </c>
      <c r="G16" s="144">
        <v>1</v>
      </c>
      <c r="H16" s="145"/>
      <c r="I16" s="145">
        <f t="shared" ref="I16:I22" si="0">ROUND(G16*H16,2)</f>
        <v>0</v>
      </c>
      <c r="J16" s="146">
        <v>21</v>
      </c>
      <c r="K16" s="145">
        <f t="shared" ref="K16:K22" si="1">I16+((I16/100)*J16)</f>
        <v>0</v>
      </c>
      <c r="L16" s="25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260</v>
      </c>
      <c r="F17" s="143" t="s">
        <v>79</v>
      </c>
      <c r="G17" s="144">
        <v>1</v>
      </c>
      <c r="H17" s="145"/>
      <c r="I17" s="145">
        <f t="shared" si="0"/>
        <v>0</v>
      </c>
      <c r="J17" s="146">
        <v>21</v>
      </c>
      <c r="K17" s="145">
        <f t="shared" si="1"/>
        <v>0</v>
      </c>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4" t="s">
        <v>170</v>
      </c>
      <c r="F18" s="143" t="s">
        <v>79</v>
      </c>
      <c r="G18" s="144">
        <v>1</v>
      </c>
      <c r="H18" s="153"/>
      <c r="I18" s="145">
        <f t="shared" si="0"/>
        <v>0</v>
      </c>
      <c r="J18" s="146">
        <v>21</v>
      </c>
      <c r="K18" s="145">
        <f t="shared" si="1"/>
        <v>0</v>
      </c>
      <c r="L18" s="25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56" customFormat="1" ht="51" x14ac:dyDescent="0.2">
      <c r="A19" s="196">
        <v>4</v>
      </c>
      <c r="B19" s="157"/>
      <c r="C19" s="143" t="s">
        <v>119</v>
      </c>
      <c r="D19" s="208" t="s">
        <v>132</v>
      </c>
      <c r="E19" s="184" t="s">
        <v>228</v>
      </c>
      <c r="F19" s="157" t="s">
        <v>79</v>
      </c>
      <c r="G19" s="154">
        <v>1</v>
      </c>
      <c r="H19" s="153"/>
      <c r="I19" s="145">
        <f t="shared" si="0"/>
        <v>0</v>
      </c>
      <c r="J19" s="155">
        <v>21</v>
      </c>
      <c r="K19" s="145">
        <f t="shared" si="1"/>
        <v>0</v>
      </c>
      <c r="N19" s="218"/>
      <c r="O19" s="218"/>
      <c r="P19" s="218"/>
      <c r="Q19" s="218"/>
      <c r="R19" s="218"/>
      <c r="S19" s="218"/>
      <c r="T19" s="218"/>
      <c r="U19" s="218"/>
      <c r="V19" s="218"/>
      <c r="W19" s="218"/>
      <c r="X19" s="218"/>
      <c r="Y19" s="218"/>
      <c r="Z19" s="218"/>
      <c r="AA19" s="218"/>
      <c r="AB19" s="218"/>
      <c r="AC19" s="218"/>
      <c r="AD19" s="218"/>
      <c r="AE19" s="218"/>
      <c r="AF19" s="218"/>
      <c r="AG19" s="218"/>
      <c r="AH19" s="218"/>
      <c r="AI19" s="218"/>
    </row>
    <row r="20" spans="1:35" s="156" customFormat="1" ht="25.5" x14ac:dyDescent="0.2">
      <c r="A20" s="196">
        <v>5</v>
      </c>
      <c r="B20" s="157"/>
      <c r="C20" s="143" t="s">
        <v>119</v>
      </c>
      <c r="D20" s="208" t="s">
        <v>127</v>
      </c>
      <c r="E20" s="184" t="s">
        <v>143</v>
      </c>
      <c r="F20" s="143" t="s">
        <v>79</v>
      </c>
      <c r="G20" s="154">
        <v>1</v>
      </c>
      <c r="H20" s="145"/>
      <c r="I20" s="145">
        <f t="shared" si="0"/>
        <v>0</v>
      </c>
      <c r="J20" s="146">
        <v>21</v>
      </c>
      <c r="K20" s="145">
        <f t="shared" si="1"/>
        <v>0</v>
      </c>
      <c r="N20" s="218"/>
      <c r="O20" s="218"/>
      <c r="P20" s="218"/>
      <c r="Q20" s="218"/>
      <c r="R20" s="218"/>
      <c r="S20" s="218"/>
      <c r="T20" s="218"/>
      <c r="U20" s="218"/>
      <c r="V20" s="218"/>
      <c r="W20" s="218"/>
      <c r="X20" s="218"/>
      <c r="Y20" s="218"/>
      <c r="Z20" s="218"/>
      <c r="AA20" s="218"/>
      <c r="AB20" s="218"/>
      <c r="AC20" s="218"/>
      <c r="AD20" s="218"/>
      <c r="AE20" s="218"/>
      <c r="AF20" s="218"/>
      <c r="AG20" s="218"/>
      <c r="AH20" s="218"/>
      <c r="AI20" s="218"/>
    </row>
    <row r="21" spans="1:35" s="156" customFormat="1" ht="76.5" x14ac:dyDescent="0.2">
      <c r="A21" s="196">
        <v>6</v>
      </c>
      <c r="B21" s="157"/>
      <c r="C21" s="143" t="s">
        <v>119</v>
      </c>
      <c r="D21" s="208" t="s">
        <v>229</v>
      </c>
      <c r="E21" s="184" t="s">
        <v>230</v>
      </c>
      <c r="F21" s="143" t="s">
        <v>79</v>
      </c>
      <c r="G21" s="144">
        <v>1</v>
      </c>
      <c r="H21" s="145"/>
      <c r="I21" s="145">
        <f t="shared" si="0"/>
        <v>0</v>
      </c>
      <c r="J21" s="146">
        <v>21</v>
      </c>
      <c r="K21" s="145">
        <f t="shared" si="1"/>
        <v>0</v>
      </c>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5" s="136" customFormat="1" ht="51" x14ac:dyDescent="0.2">
      <c r="A22" s="193">
        <v>7</v>
      </c>
      <c r="B22" s="200"/>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1"/>
      <c r="C23" s="204"/>
      <c r="D23" s="207"/>
      <c r="E23" s="164" t="s">
        <v>231</v>
      </c>
      <c r="F23" s="204"/>
      <c r="G23" s="216"/>
      <c r="H23" s="216"/>
      <c r="I23" s="142">
        <f>SUM(I24:I30)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232</v>
      </c>
      <c r="E24" s="184" t="s">
        <v>233</v>
      </c>
      <c r="F24" s="143" t="s">
        <v>79</v>
      </c>
      <c r="G24" s="144">
        <v>1</v>
      </c>
      <c r="H24" s="145"/>
      <c r="I24" s="149">
        <f t="shared" ref="I24:I30" si="2">ROUND(G24*H24,2)</f>
        <v>0</v>
      </c>
      <c r="J24" s="146">
        <v>21</v>
      </c>
      <c r="K24" s="145">
        <f t="shared" ref="K24:K30" si="3">I24+((I24/100)*J24)</f>
        <v>0</v>
      </c>
      <c r="L24" s="253"/>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25.5" x14ac:dyDescent="0.2">
      <c r="A25" s="193">
        <v>9</v>
      </c>
      <c r="B25" s="143"/>
      <c r="C25" s="143" t="s">
        <v>119</v>
      </c>
      <c r="D25" s="208" t="s">
        <v>130</v>
      </c>
      <c r="E25" s="184" t="s">
        <v>154</v>
      </c>
      <c r="F25" s="143" t="s">
        <v>79</v>
      </c>
      <c r="G25" s="144">
        <v>1</v>
      </c>
      <c r="H25" s="153"/>
      <c r="I25" s="149">
        <f t="shared" si="2"/>
        <v>0</v>
      </c>
      <c r="J25" s="146">
        <v>21</v>
      </c>
      <c r="K25" s="145">
        <f t="shared" si="3"/>
        <v>0</v>
      </c>
      <c r="L25" s="156"/>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10</v>
      </c>
      <c r="B26" s="143"/>
      <c r="C26" s="143" t="s">
        <v>119</v>
      </c>
      <c r="D26" s="208" t="s">
        <v>218</v>
      </c>
      <c r="E26" s="184" t="s">
        <v>219</v>
      </c>
      <c r="F26" s="143" t="s">
        <v>79</v>
      </c>
      <c r="G26" s="154">
        <f>G28+G24</f>
        <v>25</v>
      </c>
      <c r="H26" s="145"/>
      <c r="I26" s="149">
        <f t="shared" si="2"/>
        <v>0</v>
      </c>
      <c r="J26" s="146">
        <v>21</v>
      </c>
      <c r="K26" s="145">
        <f t="shared" si="3"/>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1" x14ac:dyDescent="0.2">
      <c r="A27" s="193">
        <v>11</v>
      </c>
      <c r="B27" s="143"/>
      <c r="C27" s="143" t="s">
        <v>119</v>
      </c>
      <c r="D27" s="208" t="s">
        <v>220</v>
      </c>
      <c r="E27" s="184" t="s">
        <v>221</v>
      </c>
      <c r="F27" s="143" t="s">
        <v>79</v>
      </c>
      <c r="G27" s="154">
        <f>G26</f>
        <v>25</v>
      </c>
      <c r="H27" s="145"/>
      <c r="I27" s="149">
        <f t="shared" si="2"/>
        <v>0</v>
      </c>
      <c r="J27" s="146">
        <v>21</v>
      </c>
      <c r="K27" s="145">
        <f t="shared" si="3"/>
        <v>0</v>
      </c>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102" x14ac:dyDescent="0.2">
      <c r="A28" s="193">
        <v>12</v>
      </c>
      <c r="B28" s="143"/>
      <c r="C28" s="143" t="s">
        <v>119</v>
      </c>
      <c r="D28" s="208" t="s">
        <v>234</v>
      </c>
      <c r="E28" s="184" t="s">
        <v>235</v>
      </c>
      <c r="F28" s="143" t="s">
        <v>79</v>
      </c>
      <c r="G28" s="144">
        <v>24</v>
      </c>
      <c r="H28" s="145"/>
      <c r="I28" s="149">
        <f t="shared" si="2"/>
        <v>0</v>
      </c>
      <c r="J28" s="146">
        <v>21</v>
      </c>
      <c r="K28" s="145">
        <f t="shared" si="3"/>
        <v>0</v>
      </c>
      <c r="L28" s="253"/>
      <c r="M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38.25" x14ac:dyDescent="0.2">
      <c r="A29" s="193">
        <v>13</v>
      </c>
      <c r="B29" s="143"/>
      <c r="C29" s="143" t="s">
        <v>119</v>
      </c>
      <c r="D29" s="208" t="s">
        <v>236</v>
      </c>
      <c r="E29" s="184" t="s">
        <v>237</v>
      </c>
      <c r="F29" s="143" t="s">
        <v>79</v>
      </c>
      <c r="G29" s="144">
        <f>G28</f>
        <v>24</v>
      </c>
      <c r="H29" s="145"/>
      <c r="I29" s="149">
        <f t="shared" si="2"/>
        <v>0</v>
      </c>
      <c r="J29" s="146">
        <v>21</v>
      </c>
      <c r="K29" s="145">
        <f t="shared" si="3"/>
        <v>0</v>
      </c>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ht="60" customHeight="1" x14ac:dyDescent="0.2">
      <c r="A30" s="193">
        <v>14</v>
      </c>
      <c r="C30" s="143" t="s">
        <v>119</v>
      </c>
      <c r="D30" s="208" t="s">
        <v>238</v>
      </c>
      <c r="E30" s="184" t="s">
        <v>239</v>
      </c>
      <c r="F30" s="143" t="s">
        <v>79</v>
      </c>
      <c r="G30" s="144">
        <v>4</v>
      </c>
      <c r="H30" s="153"/>
      <c r="I30" s="149">
        <f t="shared" si="2"/>
        <v>0</v>
      </c>
      <c r="J30" s="146">
        <v>21</v>
      </c>
      <c r="K30" s="145">
        <f t="shared" si="3"/>
        <v>0</v>
      </c>
      <c r="L30" s="83"/>
      <c r="M30" s="83"/>
    </row>
    <row r="31" spans="1:35" s="150" customFormat="1" x14ac:dyDescent="0.2">
      <c r="A31" s="197"/>
      <c r="B31" s="201"/>
      <c r="C31" s="201"/>
      <c r="D31" s="209"/>
      <c r="E31" s="168" t="s">
        <v>115</v>
      </c>
      <c r="F31" s="201"/>
      <c r="G31" s="197"/>
      <c r="H31" s="197"/>
      <c r="I31" s="151">
        <f>+I14</f>
        <v>0</v>
      </c>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Krycí list</vt:lpstr>
      <vt:lpstr>Rekapitulace</vt:lpstr>
      <vt:lpstr>Jazyky č.1</vt:lpstr>
      <vt:lpstr>Jazyky č.2</vt:lpstr>
      <vt:lpstr>Robotika</vt:lpstr>
      <vt:lpstr>Družina</vt:lpstr>
      <vt:lpstr>Kabinet</vt:lpstr>
      <vt:lpstr>Přírodopis</vt:lpstr>
      <vt:lpstr>Zeměpis</vt:lpstr>
      <vt:lpstr>#Figury</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Kristýna Ullreich</cp:lastModifiedBy>
  <cp:lastPrinted>2019-11-21T13:12:23Z</cp:lastPrinted>
  <dcterms:created xsi:type="dcterms:W3CDTF">2006-04-27T05:25:48Z</dcterms:created>
  <dcterms:modified xsi:type="dcterms:W3CDTF">2024-03-12T11:49:40Z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