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Pol'!$A$1:$U$85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6" i="12" l="1"/>
  <c r="G93" i="12" l="1"/>
  <c r="I73" i="1" l="1"/>
  <c r="G84" i="12"/>
  <c r="G81" i="12" s="1"/>
  <c r="G92" i="12"/>
  <c r="G91" i="12"/>
  <c r="G90" i="12"/>
  <c r="G89" i="12"/>
  <c r="G88" i="12"/>
  <c r="G87" i="12"/>
  <c r="G86" i="12"/>
  <c r="G85" i="12"/>
  <c r="G62" i="12" l="1"/>
  <c r="G57" i="12" l="1"/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G12" i="12"/>
  <c r="I13" i="12"/>
  <c r="I12" i="12" s="1"/>
  <c r="K13" i="12"/>
  <c r="K12" i="12" s="1"/>
  <c r="M13" i="12"/>
  <c r="M12" i="12" s="1"/>
  <c r="O13" i="12"/>
  <c r="O12" i="12" s="1"/>
  <c r="Q13" i="12"/>
  <c r="Q12" i="12" s="1"/>
  <c r="U13" i="12"/>
  <c r="U12" i="12" s="1"/>
  <c r="G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G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G20" i="12"/>
  <c r="I21" i="12"/>
  <c r="I20" i="12" s="1"/>
  <c r="K21" i="12"/>
  <c r="K20" i="12" s="1"/>
  <c r="M21" i="12"/>
  <c r="M20" i="12" s="1"/>
  <c r="O21" i="12"/>
  <c r="O20" i="12" s="1"/>
  <c r="Q21" i="12"/>
  <c r="Q20" i="12" s="1"/>
  <c r="U21" i="12"/>
  <c r="U20" i="12" s="1"/>
  <c r="G22" i="12"/>
  <c r="I23" i="12"/>
  <c r="I22" i="12" s="1"/>
  <c r="K23" i="12"/>
  <c r="K22" i="12" s="1"/>
  <c r="M23" i="12"/>
  <c r="M22" i="12" s="1"/>
  <c r="O23" i="12"/>
  <c r="O22" i="12" s="1"/>
  <c r="Q23" i="12"/>
  <c r="Q22" i="12" s="1"/>
  <c r="U23" i="12"/>
  <c r="U22" i="12" s="1"/>
  <c r="G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G28" i="12"/>
  <c r="I29" i="12"/>
  <c r="I28" i="12" s="1"/>
  <c r="K29" i="12"/>
  <c r="K28" i="12" s="1"/>
  <c r="M29" i="12"/>
  <c r="M28" i="12" s="1"/>
  <c r="O29" i="12"/>
  <c r="O28" i="12" s="1"/>
  <c r="Q29" i="12"/>
  <c r="Q28" i="12" s="1"/>
  <c r="U29" i="12"/>
  <c r="U28" i="12" s="1"/>
  <c r="G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7" i="12"/>
  <c r="K37" i="12"/>
  <c r="M37" i="12"/>
  <c r="O37" i="12"/>
  <c r="Q37" i="12"/>
  <c r="U37" i="12"/>
  <c r="G38" i="12"/>
  <c r="I39" i="12"/>
  <c r="K39" i="12"/>
  <c r="M39" i="12"/>
  <c r="O39" i="12"/>
  <c r="Q39" i="12"/>
  <c r="U39" i="12"/>
  <c r="I45" i="12"/>
  <c r="K45" i="12"/>
  <c r="M45" i="12"/>
  <c r="O45" i="12"/>
  <c r="Q45" i="12"/>
  <c r="U45" i="12"/>
  <c r="G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4" i="12"/>
  <c r="K54" i="12"/>
  <c r="M54" i="12"/>
  <c r="O54" i="12"/>
  <c r="Q54" i="12"/>
  <c r="U54" i="12"/>
  <c r="G55" i="12"/>
  <c r="I56" i="12"/>
  <c r="I55" i="12" s="1"/>
  <c r="K56" i="12"/>
  <c r="K55" i="12" s="1"/>
  <c r="M56" i="12"/>
  <c r="M55" i="12" s="1"/>
  <c r="O56" i="12"/>
  <c r="O55" i="12" s="1"/>
  <c r="Q56" i="12"/>
  <c r="Q55" i="12" s="1"/>
  <c r="U56" i="12"/>
  <c r="U55" i="12" s="1"/>
  <c r="G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G70" i="12"/>
  <c r="I71" i="12"/>
  <c r="K71" i="12"/>
  <c r="M71" i="12"/>
  <c r="O71" i="12"/>
  <c r="Q71" i="12"/>
  <c r="U71" i="12"/>
  <c r="I72" i="12"/>
  <c r="K72" i="12"/>
  <c r="M72" i="12"/>
  <c r="O72" i="12"/>
  <c r="Q72" i="12"/>
  <c r="U72" i="12"/>
  <c r="G73" i="12"/>
  <c r="I74" i="12"/>
  <c r="I73" i="12" s="1"/>
  <c r="K74" i="12"/>
  <c r="K73" i="12" s="1"/>
  <c r="M74" i="12"/>
  <c r="M73" i="12" s="1"/>
  <c r="O74" i="12"/>
  <c r="O73" i="12" s="1"/>
  <c r="Q74" i="12"/>
  <c r="Q73" i="12" s="1"/>
  <c r="U74" i="12"/>
  <c r="U73" i="12" s="1"/>
  <c r="G75" i="12"/>
  <c r="I76" i="12"/>
  <c r="I75" i="12" s="1"/>
  <c r="K76" i="12"/>
  <c r="K75" i="12" s="1"/>
  <c r="M76" i="12"/>
  <c r="M75" i="12" s="1"/>
  <c r="O76" i="12"/>
  <c r="O75" i="12" s="1"/>
  <c r="Q76" i="12"/>
  <c r="Q75" i="12" s="1"/>
  <c r="U76" i="12"/>
  <c r="U75" i="12" s="1"/>
  <c r="G77" i="12"/>
  <c r="I78" i="12"/>
  <c r="K78" i="12"/>
  <c r="M78" i="12"/>
  <c r="O78" i="12"/>
  <c r="Q78" i="12"/>
  <c r="U78" i="12"/>
  <c r="I80" i="12"/>
  <c r="K80" i="12"/>
  <c r="M80" i="12"/>
  <c r="O80" i="12"/>
  <c r="Q80" i="12"/>
  <c r="U80" i="12"/>
  <c r="AZ43" i="1"/>
  <c r="F40" i="1"/>
  <c r="G40" i="1"/>
  <c r="H40" i="1"/>
  <c r="I40" i="1"/>
  <c r="J39" i="1" s="1"/>
  <c r="J40" i="1" s="1"/>
  <c r="I21" i="1"/>
  <c r="G29" i="1" s="1"/>
  <c r="J28" i="1"/>
  <c r="J26" i="1"/>
  <c r="G38" i="1"/>
  <c r="F38" i="1"/>
  <c r="J23" i="1"/>
  <c r="J24" i="1"/>
  <c r="J25" i="1"/>
  <c r="J27" i="1"/>
  <c r="E24" i="1"/>
  <c r="E26" i="1"/>
  <c r="O14" i="12" l="1"/>
  <c r="U14" i="12"/>
  <c r="K14" i="12"/>
  <c r="Q8" i="12"/>
  <c r="I8" i="12"/>
  <c r="O77" i="12"/>
  <c r="U77" i="12"/>
  <c r="K77" i="12"/>
  <c r="Q70" i="12"/>
  <c r="I70" i="12"/>
  <c r="M70" i="12"/>
  <c r="M38" i="12"/>
  <c r="Q38" i="12"/>
  <c r="I38" i="12"/>
  <c r="O8" i="12"/>
  <c r="M77" i="12"/>
  <c r="Q77" i="12"/>
  <c r="I77" i="12"/>
  <c r="U38" i="12"/>
  <c r="K38" i="12"/>
  <c r="O38" i="12"/>
  <c r="O17" i="12"/>
  <c r="U17" i="12"/>
  <c r="K17" i="12"/>
  <c r="I64" i="12"/>
  <c r="U64" i="12"/>
  <c r="K64" i="12"/>
  <c r="O64" i="12"/>
  <c r="M46" i="12"/>
  <c r="Q46" i="12"/>
  <c r="I46" i="12"/>
  <c r="Q30" i="12"/>
  <c r="I30" i="12"/>
  <c r="M30" i="12"/>
  <c r="M8" i="12"/>
  <c r="Q64" i="12"/>
  <c r="U8" i="12"/>
  <c r="O24" i="12"/>
  <c r="U24" i="12"/>
  <c r="K24" i="12"/>
  <c r="M14" i="12"/>
  <c r="Q14" i="12"/>
  <c r="I14" i="12"/>
  <c r="M64" i="12"/>
  <c r="K8" i="12"/>
  <c r="O70" i="12"/>
  <c r="U70" i="12"/>
  <c r="K70" i="12"/>
  <c r="O46" i="12"/>
  <c r="U46" i="12"/>
  <c r="K46" i="12"/>
  <c r="U30" i="12"/>
  <c r="K30" i="12"/>
  <c r="O30" i="12"/>
  <c r="M24" i="12"/>
  <c r="Q24" i="12"/>
  <c r="I24" i="12"/>
  <c r="Q17" i="12"/>
  <c r="I17" i="12"/>
  <c r="M17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<sst xmlns="http://schemas.openxmlformats.org/spreadsheetml/2006/main" count="487" uniqueCount="267">
  <si>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</si>
  <si>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</si>
  <si>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</si>
  <si>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</si>
  <si>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</si>
  <si>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</si>
  <si>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</si>
  <si>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</si>
  <si>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</si>
  <si>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</si>
  <si>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</si>
  <si>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</si>
  <si>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</si>
  <si>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</si>
  <si>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</si>
  <si>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</si>
  <si>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</si>
  <si>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</si>
  <si>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</si>
  <si>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</si>
  <si>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</si>
  <si>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</si>
  <si>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</si>
  <si>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</si>
  <si>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</si>
  <si>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</si>
  <si>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</si>
  <si>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</si>
  <si>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</si>
  <si>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</si>
  <si>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</si>
  <si>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</si>
  <si>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</si>
  <si>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</si>
  <si>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</si>
  <si>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</si>
  <si>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</si>
  <si>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</si>
  <si>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</si>
  <si>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</si>
  <si>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</si>
  <si>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</si>
  <si>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</si>
  <si>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</si>
  <si>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ZŠ Brno,Horní 16</t>
  </si>
  <si>
    <t>Celkem za stavbu</t>
  </si>
  <si>
    <t>CZK</t>
  </si>
  <si>
    <t xml:space="preserve">Popis rozpočtu:  - </t>
  </si>
  <si>
    <t>Vybudování sociálního zařízení u šaten bazénu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</si>
  <si>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</si>
  <si>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</si>
  <si>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</si>
  <si>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</si>
  <si>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</si>
  <si>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</si>
  <si>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</si>
  <si>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</si>
  <si>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64</t>
  </si>
  <si>
    <t>Výplně otvorů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</si>
  <si>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</si>
  <si>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</si>
  <si>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</si>
  <si>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</si>
  <si>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</si>
  <si>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</si>
  <si>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</si>
  <si>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</si>
  <si>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</si>
  <si>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</si>
  <si>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</si>
  <si>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</si>
  <si>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</si>
  <si>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</si>
  <si>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</si>
  <si>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</si>
  <si>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</si>
  <si>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</si>
  <si>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</si>
  <si>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</si>
  <si>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</si>
  <si>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</si>
  <si>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</si>
  <si>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</si>
  <si>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M24</t>
  </si>
  <si>
    <t>Montáže vzduchotechnických zař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</si>
  <si>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</si>
  <si>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</si>
  <si>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</si>
  <si>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</si>
  <si>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</si>
  <si>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</si>
  <si>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</si>
  <si>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</si>
  <si>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</si>
  <si>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</si>
  <si>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</si>
  <si>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</si>
  <si>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</si>
  <si>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</si>
  <si>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</si>
  <si>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</si>
  <si>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</si>
  <si>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</si>
  <si>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</si>
  <si>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</si>
  <si>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</si>
  <si>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</si>
  <si>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</si>
  <si>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</si>
  <si>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</si>
  <si>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</si>
  <si>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</si>
  <si>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</si>
  <si>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</si>
  <si>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342270014RA0</t>
  </si>
  <si>
    <t>m2</t>
  </si>
  <si>
    <t>POL2_0</t>
  </si>
  <si>
    <t>342270012RA0</t>
  </si>
  <si>
    <t>Příčka z tvárnic pórobetonových, tloušťka 10 cm</t>
  </si>
  <si>
    <t>347011</t>
  </si>
  <si>
    <t>POL1_0</t>
  </si>
  <si>
    <t>416020115R00</t>
  </si>
  <si>
    <t>Podhledy SDK, kovová kce.HUT 1x deska RB 15 mm</t>
  </si>
  <si>
    <t>611471101RAA</t>
  </si>
  <si>
    <t>Omítka stropů Cemix vápenná třívrstvá, postřik, tl. jádra 10 mm, štuk, pomocné lešení</t>
  </si>
  <si>
    <t>612471101RAA</t>
  </si>
  <si>
    <t>Omítka stěn vnitřní Cemix třívrstvá, postřik, jádro 082/18 R 10 mm, štuk 033/29, lešení</t>
  </si>
  <si>
    <t>642942111RT3</t>
  </si>
  <si>
    <t>Osazení zárubní dveřních ocelových, pl. do 2,5 m2, včetně dodávky zárubně  70 x 197 x 11 cm</t>
  </si>
  <si>
    <t>kus</t>
  </si>
  <si>
    <t>642942111RT4</t>
  </si>
  <si>
    <t>941955003R00</t>
  </si>
  <si>
    <t>Lešení lehké pomocné, výška podlahy do 2,5 m</t>
  </si>
  <si>
    <t>965044121R00</t>
  </si>
  <si>
    <t>Bourání podkladů bet., tl. 4 cm, s rabic.pletivem</t>
  </si>
  <si>
    <t>971035641R00</t>
  </si>
  <si>
    <t>Vybourání otv. zeď cihel. pl. 4 m2, tl. 30 cm, MC</t>
  </si>
  <si>
    <t>m3</t>
  </si>
  <si>
    <t>979082113R00</t>
  </si>
  <si>
    <t>Vodorovná doprava suti po suchu do 1000 m</t>
  </si>
  <si>
    <t>t</t>
  </si>
  <si>
    <t>979081111R00</t>
  </si>
  <si>
    <t>Odvoz suti a vybour. hmot na skládku do 1 km</t>
  </si>
  <si>
    <t>999281105R00</t>
  </si>
  <si>
    <t>Přesun hmot pro opravy a údržbu do výšky 6 m</t>
  </si>
  <si>
    <t>721140806R00</t>
  </si>
  <si>
    <t>Demontáž potrubí litinového DN 200</t>
  </si>
  <si>
    <t>m</t>
  </si>
  <si>
    <t>721210814R00</t>
  </si>
  <si>
    <t>Demontáž vpusti z kameniny DN 125</t>
  </si>
  <si>
    <t>721111</t>
  </si>
  <si>
    <t>Napojení odpadů na kanalizaci, D+M -svislá</t>
  </si>
  <si>
    <t>kpl</t>
  </si>
  <si>
    <t>721112</t>
  </si>
  <si>
    <t>722130801R00</t>
  </si>
  <si>
    <t>Demontáž potrubí ocelových závitových DN 25</t>
  </si>
  <si>
    <t>722131</t>
  </si>
  <si>
    <t>Napojení zařizovacích předmětů na vodovod, D+M</t>
  </si>
  <si>
    <t>725829301R00</t>
  </si>
  <si>
    <t>Montáž baterie umyv.a dřezové stojánkové</t>
  </si>
  <si>
    <t>725101</t>
  </si>
  <si>
    <t>725102</t>
  </si>
  <si>
    <t>Umyvadlo, baterie, zápachová uzávěrka, Dodávka a montáž</t>
  </si>
  <si>
    <t>726213</t>
  </si>
  <si>
    <t>Pisoár Kombifix D+M</t>
  </si>
  <si>
    <t>soubor</t>
  </si>
  <si>
    <t>5511</t>
  </si>
  <si>
    <t>POL3_0</t>
  </si>
  <si>
    <t>5541</t>
  </si>
  <si>
    <t>Lehká přepážka kotvená do stěny, D+M</t>
  </si>
  <si>
    <t>766660012RA0</t>
  </si>
  <si>
    <t>Montáž dveří jednokřídlových šířky 70 cm</t>
  </si>
  <si>
    <t>766660014RA0</t>
  </si>
  <si>
    <t>Montáž dveří jednokřídlových šířky 80 cm</t>
  </si>
  <si>
    <t>6111</t>
  </si>
  <si>
    <t>Dveře vnitřní  plné 1kř. 80x197 bílé, dle výpisu dveří D2</t>
  </si>
  <si>
    <t>6112</t>
  </si>
  <si>
    <t xml:space="preserve">Dveře vnitřní 1kř. 70x197 bílé, Dle výpisu dveří D1a </t>
  </si>
  <si>
    <t>6113</t>
  </si>
  <si>
    <t xml:space="preserve">Dveře vnitřní 1kř. 70x197 bílé, Dle výpisu dveří D1b </t>
  </si>
  <si>
    <t>597642031R</t>
  </si>
  <si>
    <t>771571</t>
  </si>
  <si>
    <t>Dlažba do tmele  30 x 30 cm, dlažba ve specifikaci</t>
  </si>
  <si>
    <t>781411</t>
  </si>
  <si>
    <t>Obklad pórovinový do tmele 15 x 15 cm, včetně obkladu</t>
  </si>
  <si>
    <t>784450026RA0</t>
  </si>
  <si>
    <t>Malba směs Remal na SDK, penetrace 1x, barevná 2x</t>
  </si>
  <si>
    <t>728614212R00</t>
  </si>
  <si>
    <t>Mtž ventilátoru axiál. nízkotl. potrub. do d 200mm</t>
  </si>
  <si>
    <t>42911710R</t>
  </si>
  <si>
    <t>Ventilátor axiální do potrubí APP 250 P</t>
  </si>
  <si>
    <t>1</t>
  </si>
  <si>
    <t xml:space="preserve">Údržba a průběžné čistění </t>
  </si>
  <si>
    <t>005121010R</t>
  </si>
  <si>
    <t>Vybudování zařízení staveniště</t>
  </si>
  <si>
    <t>Soubor</t>
  </si>
  <si>
    <t>END</t>
  </si>
  <si>
    <t>998721102R00</t>
  </si>
  <si>
    <t>Přesun hmot pro vnitřní kanalizaci</t>
  </si>
  <si>
    <t>722290822R00</t>
  </si>
  <si>
    <t>Přesun vybouraných hmot-kanalizace</t>
  </si>
  <si>
    <t>720-1</t>
  </si>
  <si>
    <t>Plastová revizní dvířka 200x200, barva bílá</t>
  </si>
  <si>
    <t>ks</t>
  </si>
  <si>
    <t>722290234R00</t>
  </si>
  <si>
    <t>Proplach a dezinfekce vodovod.potrubí DN 80</t>
  </si>
  <si>
    <t>722290215R00</t>
  </si>
  <si>
    <t>Zkouška tlaku potrubí přírub.nebo hrdlového DN 100</t>
  </si>
  <si>
    <t>722130802R00</t>
  </si>
  <si>
    <t>Demontáž potrubí ocelových závitových DN 40</t>
  </si>
  <si>
    <t>Přesun vybouraných hmot - vodovody, H 6 - 12 m</t>
  </si>
  <si>
    <t>998722102R00</t>
  </si>
  <si>
    <t>Přesun hmot pro vnitřní vodovod, výšky do 12 m</t>
  </si>
  <si>
    <t>725590812R00</t>
  </si>
  <si>
    <t>Přesun vybour.hmot, zařizovací předměty H 12 m</t>
  </si>
  <si>
    <t>998725102R00</t>
  </si>
  <si>
    <t>Přesun hmot pro zařizovací předměty, výšky do 12 m</t>
  </si>
  <si>
    <t>4843</t>
  </si>
  <si>
    <t>Těleso otopné trubk KLC 1220/600</t>
  </si>
  <si>
    <t>5512</t>
  </si>
  <si>
    <t>4222</t>
  </si>
  <si>
    <t>998735102R00</t>
  </si>
  <si>
    <t>Přesun hmot pro otopná tělesa, výšky do 12 m</t>
  </si>
  <si>
    <t>998728103R00</t>
  </si>
  <si>
    <t>Přesun hmot pro vzduchotechniku, výšky do 24 m</t>
  </si>
  <si>
    <t>Otopná tělesa</t>
  </si>
  <si>
    <t>M21</t>
  </si>
  <si>
    <t>Elektromontáže</t>
  </si>
  <si>
    <t>M21-1</t>
  </si>
  <si>
    <t>M21-2</t>
  </si>
  <si>
    <t>M21-3</t>
  </si>
  <si>
    <t>Osvětlovací tělesa včetně dodávky</t>
  </si>
  <si>
    <t>Ústřední vytápění</t>
  </si>
  <si>
    <t>730-1</t>
  </si>
  <si>
    <t>D96</t>
  </si>
  <si>
    <t>Přesuny sutí a vybouraných hmot</t>
  </si>
  <si>
    <t>979999999R00</t>
  </si>
  <si>
    <t>Poplatek za skládku 10 % příměsí - DUFONEV Brno</t>
  </si>
  <si>
    <t>979011111R00</t>
  </si>
  <si>
    <t>Svislá doprava suti a vybour. hmot za 2.NP a 1.PP</t>
  </si>
  <si>
    <t>979011121R00</t>
  </si>
  <si>
    <t>Příplatek za každé další podlaží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</si>
  <si>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</si>
  <si>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</si>
  <si>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</si>
  <si>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</si>
  <si>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</si>
  <si>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</si>
  <si>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730</t>
  </si>
  <si>
    <t>Dlažba  Granit protiskluz. 300x300x9 mm, Rio Negro</t>
  </si>
  <si>
    <t>Příčka z tvárnic pórobetonových, tloušťka 15 cm,2xpřeklad</t>
  </si>
  <si>
    <t>Předstěna SDK před svody kanalizace a vody a k pisoáru</t>
  </si>
  <si>
    <t>Osazení zárubní dveřních ocelových, pl. do 2,5 m2, včetně dodávky zárubně  80 x 197 x 11 cm,včetně překladu HEB 160</t>
  </si>
  <si>
    <t>Přidružené práce na kanalizaci vnitřní,včetně zapravení podlahy</t>
  </si>
  <si>
    <t>Termostatická hlavice pro trubková OT</t>
  </si>
  <si>
    <t>Uzavírací šroubení pro trubková OT</t>
  </si>
  <si>
    <t>Připojení otopných těles,rozvod topení</t>
  </si>
  <si>
    <t>Materiál pro práce elektro,vypínače,zásuvky,rozvody</t>
  </si>
  <si>
    <t>Elektromontážní práce -napojení svítidel a zásuvek,ventilátoru a osoučečů rukou</t>
  </si>
  <si>
    <t xml:space="preserve">Vodorovná kanalizace, D+M včetně přípomocí,větrací mřížka do fasády </t>
  </si>
  <si>
    <t>Osoušeče rukou D+M</t>
  </si>
  <si>
    <t>Madla na Wc D+M</t>
  </si>
  <si>
    <t>Klozet kombi- D+M,</t>
  </si>
  <si>
    <t>001</t>
  </si>
  <si>
    <t>Dokumentace skutečného provedení</t>
  </si>
  <si>
    <t>002.</t>
  </si>
  <si>
    <t>Revize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</si>
</sst>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8" fillId="5" borderId="53" applyNumberFormat="0" applyAlignment="0" applyProtection="0"/>
    <xf numFmtId="0" fontId="19" fillId="0" borderId="0"/>
  </cellStyleXfs>
  <cellXfs count="28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49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4" fontId="7" fillId="4" borderId="37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 applyAlignment="1">
      <alignment horizontal="center"/>
    </xf>
    <xf numFmtId="0" fontId="0" fillId="3" borderId="41" xfId="0" applyFill="1" applyBorder="1"/>
    <xf numFmtId="0" fontId="0" fillId="3" borderId="40" xfId="0" applyFill="1" applyBorder="1"/>
    <xf numFmtId="0" fontId="0" fillId="3" borderId="35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4" xfId="0" applyFill="1" applyBorder="1"/>
    <xf numFmtId="49" fontId="0" fillId="3" borderId="34" xfId="0" applyNumberFormat="1" applyFill="1" applyBorder="1"/>
    <xf numFmtId="0" fontId="0" fillId="3" borderId="48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horizontal="center" vertical="top" shrinkToFit="1"/>
    </xf>
    <xf numFmtId="0" fontId="0" fillId="3" borderId="36" xfId="0" applyFill="1" applyBorder="1" applyAlignment="1">
      <alignment horizontal="center" vertical="top" shrinkToFit="1"/>
    </xf>
    <xf numFmtId="164" fontId="17" fillId="0" borderId="32" xfId="0" applyNumberFormat="1" applyFont="1" applyBorder="1" applyAlignment="1">
      <alignment vertical="top" shrinkToFit="1"/>
    </xf>
    <xf numFmtId="164" fontId="0" fillId="3" borderId="37" xfId="0" applyNumberFormat="1" applyFill="1" applyBorder="1" applyAlignment="1">
      <alignment vertical="top" shrinkToFit="1"/>
    </xf>
    <xf numFmtId="4" fontId="0" fillId="3" borderId="47" xfId="0" applyNumberFormat="1" applyFill="1" applyBorder="1" applyAlignment="1">
      <alignment vertical="top"/>
    </xf>
    <xf numFmtId="4" fontId="17" fillId="0" borderId="32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4" xfId="0" applyFill="1" applyBorder="1" applyAlignment="1">
      <alignment horizontal="center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0" fontId="0" fillId="3" borderId="52" xfId="0" applyFill="1" applyBorder="1" applyAlignment="1">
      <alignment horizontal="center" vertical="top"/>
    </xf>
    <xf numFmtId="164" fontId="0" fillId="3" borderId="47" xfId="0" applyNumberFormat="1" applyFill="1" applyBorder="1" applyAlignment="1">
      <alignment vertical="top"/>
    </xf>
    <xf numFmtId="4" fontId="0" fillId="3" borderId="51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horizontal="center"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0" borderId="37" xfId="0" applyNumberFormat="1" applyFont="1" applyBorder="1" applyAlignment="1">
      <alignment vertical="top" shrinkToFit="1"/>
    </xf>
    <xf numFmtId="0" fontId="17" fillId="0" borderId="32" xfId="0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16" fillId="3" borderId="34" xfId="0" applyFont="1" applyFill="1" applyBorder="1" applyAlignment="1">
      <alignment horizontal="center" vertical="center" wrapText="1"/>
    </xf>
    <xf numFmtId="4" fontId="7" fillId="0" borderId="34" xfId="0" applyNumberFormat="1" applyFont="1" applyBorder="1" applyAlignment="1">
      <alignment vertical="center"/>
    </xf>
    <xf numFmtId="4" fontId="7" fillId="0" borderId="32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4" fontId="7" fillId="4" borderId="37" xfId="0" applyNumberFormat="1" applyFont="1" applyFill="1" applyBorder="1" applyAlignment="1"/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17" fillId="0" borderId="26" xfId="0" applyNumberFormat="1" applyFont="1" applyBorder="1" applyAlignment="1">
      <alignment horizontal="left" vertical="top"/>
    </xf>
    <xf numFmtId="0" fontId="0" fillId="6" borderId="10" xfId="0" applyFont="1" applyFill="1" applyBorder="1" applyAlignment="1">
      <alignment vertical="top"/>
    </xf>
    <xf numFmtId="0" fontId="0" fillId="6" borderId="37" xfId="0" applyNumberFormat="1" applyFont="1" applyFill="1" applyBorder="1" applyAlignment="1">
      <alignment horizontal="left" vertical="top" wrapText="1"/>
    </xf>
    <xf numFmtId="0" fontId="0" fillId="6" borderId="36" xfId="0" applyFont="1" applyFill="1" applyBorder="1" applyAlignment="1">
      <alignment horizontal="center" vertical="top" shrinkToFit="1"/>
    </xf>
    <xf numFmtId="164" fontId="0" fillId="6" borderId="37" xfId="0" applyNumberFormat="1" applyFont="1" applyFill="1" applyBorder="1" applyAlignment="1">
      <alignment vertical="top" shrinkToFit="1"/>
    </xf>
    <xf numFmtId="4" fontId="0" fillId="6" borderId="37" xfId="0" applyNumberFormat="1" applyFont="1" applyFill="1" applyBorder="1" applyAlignment="1">
      <alignment vertical="top" shrinkToFit="1"/>
    </xf>
    <xf numFmtId="0" fontId="0" fillId="6" borderId="10" xfId="0" applyNumberFormat="1" applyFont="1" applyFill="1" applyBorder="1" applyAlignment="1">
      <alignment horizontal="left" vertical="top"/>
    </xf>
    <xf numFmtId="0" fontId="0" fillId="6" borderId="26" xfId="0" applyFont="1" applyFill="1" applyBorder="1" applyAlignment="1">
      <alignment vertical="top"/>
    </xf>
    <xf numFmtId="0" fontId="0" fillId="6" borderId="26" xfId="0" applyNumberFormat="1" applyFont="1" applyFill="1" applyBorder="1" applyAlignment="1">
      <alignment vertical="top"/>
    </xf>
    <xf numFmtId="0" fontId="0" fillId="6" borderId="32" xfId="0" applyNumberFormat="1" applyFont="1" applyFill="1" applyBorder="1" applyAlignment="1">
      <alignment horizontal="left" vertical="top" wrapText="1"/>
    </xf>
    <xf numFmtId="0" fontId="0" fillId="6" borderId="33" xfId="0" applyFont="1" applyFill="1" applyBorder="1" applyAlignment="1">
      <alignment horizontal="center" vertical="top" shrinkToFit="1"/>
    </xf>
    <xf numFmtId="164" fontId="0" fillId="6" borderId="32" xfId="0" applyNumberFormat="1" applyFont="1" applyFill="1" applyBorder="1" applyAlignment="1">
      <alignment vertical="top" shrinkToFit="1"/>
    </xf>
    <xf numFmtId="4" fontId="0" fillId="6" borderId="32" xfId="0" applyNumberFormat="1" applyFont="1" applyFill="1" applyBorder="1" applyAlignment="1">
      <alignment vertical="top" shrinkToFit="1"/>
    </xf>
    <xf numFmtId="4" fontId="17" fillId="0" borderId="0" xfId="0" applyNumberFormat="1" applyFont="1"/>
    <xf numFmtId="0" fontId="0" fillId="6" borderId="26" xfId="0" applyNumberFormat="1" applyFont="1" applyFill="1" applyBorder="1" applyAlignment="1">
      <alignment horizontal="left" vertical="top"/>
    </xf>
    <xf numFmtId="4" fontId="18" fillId="5" borderId="53" xfId="2" applyNumberFormat="1"/>
    <xf numFmtId="49" fontId="7" fillId="0" borderId="0" xfId="0" applyNumberFormat="1" applyFont="1" applyBorder="1" applyAlignment="1">
      <alignment horizontal="center" vertical="center" wrapText="1"/>
    </xf>
    <xf numFmtId="0" fontId="0" fillId="3" borderId="37" xfId="0" applyNumberFormat="1" applyFill="1" applyBorder="1" applyAlignment="1">
      <alignment horizontal="left" vertical="top"/>
    </xf>
    <xf numFmtId="4" fontId="7" fillId="6" borderId="32" xfId="0" applyNumberFormat="1" applyFont="1" applyFill="1" applyBorder="1" applyAlignment="1">
      <alignment horizontal="center" vertical="top" shrinkToFit="1"/>
    </xf>
    <xf numFmtId="0" fontId="7" fillId="0" borderId="0" xfId="0" applyFont="1" applyAlignment="1">
      <alignment horizontal="left" wrapText="1"/>
    </xf>
    <xf numFmtId="0" fontId="17" fillId="0" borderId="47" xfId="0" applyFont="1" applyBorder="1" applyAlignment="1">
      <alignment vertical="top"/>
    </xf>
    <xf numFmtId="49" fontId="17" fillId="0" borderId="47" xfId="0" applyNumberFormat="1" applyFont="1" applyBorder="1" applyAlignment="1">
      <alignment vertical="top"/>
    </xf>
    <xf numFmtId="49" fontId="17" fillId="0" borderId="47" xfId="0" applyNumberFormat="1" applyFont="1" applyBorder="1" applyAlignment="1">
      <alignment horizontal="left" vertical="top" wrapText="1"/>
    </xf>
    <xf numFmtId="0" fontId="17" fillId="0" borderId="47" xfId="0" applyFont="1" applyBorder="1" applyAlignment="1">
      <alignment horizontal="center" vertical="top"/>
    </xf>
    <xf numFmtId="165" fontId="17" fillId="0" borderId="47" xfId="0" applyNumberFormat="1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8" fillId="0" borderId="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51" xfId="0" applyNumberFormat="1" applyFont="1" applyBorder="1" applyAlignment="1">
      <alignment horizontal="right" vertical="center"/>
    </xf>
    <xf numFmtId="4" fontId="11" fillId="0" borderId="41" xfId="0" applyNumberFormat="1" applyFont="1" applyBorder="1" applyAlignment="1">
      <alignment horizontal="right" vertical="center"/>
    </xf>
    <xf numFmtId="4" fontId="11" fillId="0" borderId="55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51" xfId="0" applyNumberFormat="1" applyFont="1" applyBorder="1" applyAlignment="1">
      <alignment vertical="center"/>
    </xf>
    <xf numFmtId="4" fontId="11" fillId="0" borderId="41" xfId="0" applyNumberFormat="1" applyFont="1" applyBorder="1" applyAlignment="1">
      <alignment vertical="center"/>
    </xf>
    <xf numFmtId="4" fontId="13" fillId="0" borderId="51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51" xfId="0" applyNumberFormat="1" applyFont="1" applyBorder="1" applyAlignment="1">
      <alignment horizontal="right" vertical="center" indent="1"/>
    </xf>
    <xf numFmtId="4" fontId="11" fillId="0" borderId="52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5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41" xfId="0" applyNumberFormat="1" applyBorder="1"/>
    <xf numFmtId="3" fontId="0" fillId="0" borderId="52" xfId="0" applyNumberFormat="1" applyBorder="1"/>
    <xf numFmtId="3" fontId="0" fillId="4" borderId="51" xfId="0" applyNumberFormat="1" applyFill="1" applyBorder="1"/>
    <xf numFmtId="3" fontId="0" fillId="4" borderId="41" xfId="0" applyNumberFormat="1" applyFill="1" applyBorder="1"/>
    <xf numFmtId="3" fontId="0" fillId="4" borderId="52" xfId="0" applyNumberFormat="1" applyFill="1" applyBorder="1"/>
    <xf numFmtId="0" fontId="0" fillId="0" borderId="0" xfId="0" applyNumberFormat="1" applyAlignment="1">
      <alignment wrapText="1"/>
    </xf>
    <xf numFmtId="0" fontId="16" fillId="3" borderId="51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" fontId="7" fillId="0" borderId="54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54" xfId="0" applyNumberFormat="1" applyFont="1" applyBorder="1" applyAlignment="1">
      <alignment vertical="center" wrapText="1"/>
    </xf>
    <xf numFmtId="4" fontId="7" fillId="0" borderId="26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33" xfId="0" applyNumberFormat="1" applyFont="1" applyBorder="1" applyAlignment="1">
      <alignment vertical="center" wrapText="1"/>
    </xf>
    <xf numFmtId="4" fontId="7" fillId="4" borderId="51" xfId="0" applyNumberFormat="1" applyFont="1" applyFill="1" applyBorder="1" applyAlignment="1"/>
    <xf numFmtId="4" fontId="7" fillId="4" borderId="52" xfId="0" applyNumberFormat="1" applyFont="1" applyFill="1" applyBorder="1" applyAlignment="1"/>
    <xf numFmtId="4" fontId="7" fillId="0" borderId="10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3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17" fillId="0" borderId="51" xfId="0" applyFont="1" applyBorder="1" applyAlignment="1">
      <alignment vertical="top"/>
    </xf>
    <xf numFmtId="0" fontId="17" fillId="0" borderId="51" xfId="0" applyNumberFormat="1" applyFont="1" applyBorder="1" applyAlignment="1">
      <alignment vertical="top"/>
    </xf>
    <xf numFmtId="0" fontId="17" fillId="0" borderId="47" xfId="0" applyNumberFormat="1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top" shrinkToFit="1"/>
    </xf>
    <xf numFmtId="164" fontId="17" fillId="0" borderId="47" xfId="0" applyNumberFormat="1" applyFont="1" applyBorder="1" applyAlignment="1">
      <alignment vertical="top" shrinkToFit="1"/>
    </xf>
    <xf numFmtId="4" fontId="17" fillId="0" borderId="47" xfId="0" applyNumberFormat="1" applyFont="1" applyBorder="1" applyAlignment="1">
      <alignment vertical="top" shrinkToFit="1"/>
    </xf>
    <xf numFmtId="0" fontId="0" fillId="0" borderId="41" xfId="0" applyBorder="1"/>
  </cellXfs>
  <cellStyles count="4">
    <cellStyle name="Kontrolní buňka" xfId="2" builtinId="23"/>
    <cellStyle name="Normal" xfId="3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37</v>
      </c>
    </row>
    <row r="2" spans="1:7" ht="57.75" customHeight="1" x14ac:dyDescent="0.2">
      <c r="A2" s="223" t="s">
        <v>38</v>
      </c>
      <c r="B2" s="223"/>
      <c r="C2" s="223"/>
      <c r="D2" s="223"/>
      <c r="E2" s="223"/>
      <c r="F2" s="223"/>
      <c r="G2" s="22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6"/>
  <sheetViews>
    <sheetView showGridLines="0" tabSelected="1" topLeftCell="B20" zoomScaleNormal="100" zoomScaleSheetLayoutView="75" workbookViewId="0">
      <selection activeCell="M26" sqref="M2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1.4257812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35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80" t="s">
        <v>39</v>
      </c>
      <c r="C2" s="81"/>
      <c r="D2" s="82"/>
      <c r="E2" s="82" t="s">
        <v>44</v>
      </c>
      <c r="F2" s="83"/>
      <c r="G2" s="84"/>
      <c r="H2" s="83"/>
      <c r="I2" s="84"/>
      <c r="J2" s="85"/>
      <c r="O2" s="2"/>
    </row>
    <row r="3" spans="1:15" ht="23.25" hidden="1" customHeight="1" x14ac:dyDescent="0.2">
      <c r="A3" s="4"/>
      <c r="B3" s="86" t="s">
        <v>42</v>
      </c>
      <c r="C3" s="81"/>
      <c r="D3" s="87"/>
      <c r="E3" s="87"/>
      <c r="F3" s="88"/>
      <c r="G3" s="88"/>
      <c r="H3" s="81"/>
      <c r="I3" s="89"/>
      <c r="J3" s="90"/>
    </row>
    <row r="4" spans="1:15" ht="23.25" hidden="1" customHeight="1" x14ac:dyDescent="0.2">
      <c r="A4" s="4"/>
      <c r="B4" s="91" t="s">
        <v>43</v>
      </c>
      <c r="C4" s="92"/>
      <c r="D4" s="93"/>
      <c r="E4" s="93"/>
      <c r="F4" s="94"/>
      <c r="G4" s="95"/>
      <c r="H4" s="94"/>
      <c r="I4" s="95"/>
      <c r="J4" s="96"/>
    </row>
    <row r="5" spans="1:15" ht="24" customHeight="1" x14ac:dyDescent="0.2">
      <c r="A5" s="4"/>
      <c r="B5" s="47" t="s">
        <v>21</v>
      </c>
      <c r="C5" s="5"/>
      <c r="D5" s="189"/>
      <c r="E5" s="26"/>
      <c r="F5" s="26"/>
      <c r="G5" s="26"/>
      <c r="H5" s="28" t="s">
        <v>33</v>
      </c>
      <c r="I5" s="189"/>
      <c r="J5" s="11"/>
    </row>
    <row r="6" spans="1:15" ht="15.75" customHeight="1" x14ac:dyDescent="0.2">
      <c r="A6" s="4"/>
      <c r="B6" s="41"/>
      <c r="C6" s="26"/>
      <c r="D6" s="189"/>
      <c r="E6" s="26"/>
      <c r="F6" s="26"/>
      <c r="G6" s="26"/>
      <c r="H6" s="28" t="s">
        <v>34</v>
      </c>
      <c r="I6" s="189"/>
      <c r="J6" s="11"/>
    </row>
    <row r="7" spans="1:15" ht="15.75" customHeight="1" x14ac:dyDescent="0.2">
      <c r="A7" s="4"/>
      <c r="B7" s="42"/>
      <c r="C7" s="97"/>
      <c r="D7" s="188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9"/>
      <c r="E11" s="239"/>
      <c r="F11" s="239"/>
      <c r="G11" s="239"/>
      <c r="H11" s="28" t="s">
        <v>33</v>
      </c>
      <c r="I11" s="189"/>
      <c r="J11" s="11"/>
    </row>
    <row r="12" spans="1:15" ht="15.75" customHeight="1" x14ac:dyDescent="0.2">
      <c r="A12" s="4"/>
      <c r="B12" s="41"/>
      <c r="C12" s="26"/>
      <c r="D12" s="243"/>
      <c r="E12" s="243"/>
      <c r="F12" s="243"/>
      <c r="G12" s="243"/>
      <c r="H12" s="28" t="s">
        <v>34</v>
      </c>
      <c r="I12" s="189"/>
      <c r="J12" s="11"/>
    </row>
    <row r="13" spans="1:15" ht="15.75" customHeight="1" x14ac:dyDescent="0.2">
      <c r="A13" s="4"/>
      <c r="B13" s="42"/>
      <c r="C13" s="97"/>
      <c r="D13" s="224"/>
      <c r="E13" s="224"/>
      <c r="F13" s="224"/>
      <c r="G13" s="224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8"/>
      <c r="F15" s="238"/>
      <c r="G15" s="240"/>
      <c r="H15" s="240"/>
      <c r="I15" s="240" t="s">
        <v>28</v>
      </c>
      <c r="J15" s="241"/>
    </row>
    <row r="16" spans="1:15" ht="23.25" customHeight="1" x14ac:dyDescent="0.2">
      <c r="A16" s="140" t="s">
        <v>23</v>
      </c>
      <c r="B16" s="141" t="s">
        <v>23</v>
      </c>
      <c r="C16" s="58"/>
      <c r="D16" s="59"/>
      <c r="E16" s="234"/>
      <c r="F16" s="242"/>
      <c r="G16" s="234"/>
      <c r="H16" s="242"/>
      <c r="I16" s="234"/>
      <c r="J16" s="235"/>
    </row>
    <row r="17" spans="1:10" ht="23.25" customHeight="1" x14ac:dyDescent="0.2">
      <c r="A17" s="140" t="s">
        <v>24</v>
      </c>
      <c r="B17" s="141" t="s">
        <v>24</v>
      </c>
      <c r="C17" s="58"/>
      <c r="D17" s="59"/>
      <c r="E17" s="234"/>
      <c r="F17" s="242"/>
      <c r="G17" s="234"/>
      <c r="H17" s="242"/>
      <c r="I17" s="234"/>
      <c r="J17" s="235"/>
    </row>
    <row r="18" spans="1:10" ht="23.25" customHeight="1" x14ac:dyDescent="0.2">
      <c r="A18" s="140" t="s">
        <v>25</v>
      </c>
      <c r="B18" s="141" t="s">
        <v>25</v>
      </c>
      <c r="C18" s="58"/>
      <c r="D18" s="59"/>
      <c r="E18" s="234"/>
      <c r="F18" s="242"/>
      <c r="G18" s="234"/>
      <c r="H18" s="242"/>
      <c r="I18" s="234"/>
      <c r="J18" s="235"/>
    </row>
    <row r="19" spans="1:10" ht="23.25" customHeight="1" x14ac:dyDescent="0.2">
      <c r="A19" s="140" t="s">
        <v>86</v>
      </c>
      <c r="B19" s="141" t="s">
        <v>26</v>
      </c>
      <c r="C19" s="58"/>
      <c r="D19" s="59"/>
      <c r="E19" s="234"/>
      <c r="F19" s="242"/>
      <c r="G19" s="234"/>
      <c r="H19" s="242"/>
      <c r="I19" s="234"/>
      <c r="J19" s="235"/>
    </row>
    <row r="20" spans="1:10" ht="23.25" customHeight="1" x14ac:dyDescent="0.2">
      <c r="A20" s="140" t="s">
        <v>85</v>
      </c>
      <c r="B20" s="141" t="s">
        <v>27</v>
      </c>
      <c r="C20" s="58"/>
      <c r="D20" s="59"/>
      <c r="E20" s="234"/>
      <c r="F20" s="242"/>
      <c r="G20" s="234"/>
      <c r="H20" s="242"/>
      <c r="I20" s="234"/>
      <c r="J20" s="235"/>
    </row>
    <row r="21" spans="1:10" ht="23.25" customHeight="1" x14ac:dyDescent="0.2">
      <c r="A21" s="4"/>
      <c r="B21" s="74" t="s">
        <v>28</v>
      </c>
      <c r="C21" s="75"/>
      <c r="D21" s="76"/>
      <c r="E21" s="236"/>
      <c r="F21" s="237"/>
      <c r="G21" s="236"/>
      <c r="H21" s="237"/>
      <c r="I21" s="236">
        <f>SUM(I16:J20)</f>
        <v>0</v>
      </c>
      <c r="J21" s="24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2">
        <v>0</v>
      </c>
      <c r="H23" s="233"/>
      <c r="I23" s="23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2">
        <v>0</v>
      </c>
      <c r="H25" s="233"/>
      <c r="I25" s="23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8">
        <v>0</v>
      </c>
      <c r="H26" s="229"/>
      <c r="I26" s="22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0">
        <v>0</v>
      </c>
      <c r="H27" s="230"/>
      <c r="I27" s="230"/>
      <c r="J27" s="63" t="str">
        <f t="shared" si="0"/>
        <v>CZK</v>
      </c>
    </row>
    <row r="28" spans="1:10" ht="27.75" hidden="1" customHeight="1" thickBot="1" x14ac:dyDescent="0.25">
      <c r="A28" s="4"/>
      <c r="B28" s="117" t="s">
        <v>22</v>
      </c>
      <c r="C28" s="118"/>
      <c r="D28" s="118"/>
      <c r="E28" s="119"/>
      <c r="F28" s="120"/>
      <c r="G28" s="231">
        <v>0</v>
      </c>
      <c r="H28" s="231"/>
      <c r="I28" s="231"/>
      <c r="J28" s="121" t="str">
        <f t="shared" si="0"/>
        <v>CZK</v>
      </c>
    </row>
    <row r="29" spans="1:10" ht="27.75" customHeight="1" thickBot="1" x14ac:dyDescent="0.25">
      <c r="A29" s="4"/>
      <c r="B29" s="117" t="s">
        <v>22</v>
      </c>
      <c r="C29" s="122"/>
      <c r="D29" s="122"/>
      <c r="E29" s="122"/>
      <c r="F29" s="122"/>
      <c r="G29" s="231">
        <f>SUM(I21)</f>
        <v>0</v>
      </c>
      <c r="H29" s="231"/>
      <c r="I29" s="231"/>
      <c r="J29" s="123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44" t="s">
        <v>2</v>
      </c>
      <c r="E35" s="244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9"/>
      <c r="G37" s="109"/>
      <c r="H37" s="109"/>
      <c r="I37" s="109"/>
      <c r="J37" s="3"/>
    </row>
    <row r="38" spans="1:52" ht="25.5" hidden="1" customHeight="1" x14ac:dyDescent="0.2">
      <c r="A38" s="101" t="s">
        <v>36</v>
      </c>
      <c r="B38" s="103" t="s">
        <v>16</v>
      </c>
      <c r="C38" s="104" t="s">
        <v>5</v>
      </c>
      <c r="D38" s="105"/>
      <c r="E38" s="105"/>
      <c r="F38" s="110" t="str">
        <f>B23</f>
        <v>Základ pro sníženou DPH</v>
      </c>
      <c r="G38" s="110" t="str">
        <f>B25</f>
        <v>Základ pro základní DPH</v>
      </c>
      <c r="H38" s="111" t="s">
        <v>17</v>
      </c>
      <c r="I38" s="111" t="s">
        <v>1</v>
      </c>
      <c r="J38" s="106" t="s">
        <v>0</v>
      </c>
    </row>
    <row r="39" spans="1:52" ht="25.5" hidden="1" customHeight="1" x14ac:dyDescent="0.2">
      <c r="A39" s="101">
        <v>1</v>
      </c>
      <c r="B39" s="107"/>
      <c r="C39" s="246"/>
      <c r="D39" s="246"/>
      <c r="E39" s="247"/>
      <c r="F39" s="112">
        <v>0</v>
      </c>
      <c r="G39" s="113">
        <v>0</v>
      </c>
      <c r="H39" s="114">
        <v>0</v>
      </c>
      <c r="I39" s="114">
        <v>147325.07</v>
      </c>
      <c r="J39" s="108">
        <f>IF(CenaCelkemVypocet=0,"",I39/CenaCelkemVypocet*100)</f>
        <v>100</v>
      </c>
    </row>
    <row r="40" spans="1:52" ht="25.5" hidden="1" customHeight="1" x14ac:dyDescent="0.2">
      <c r="A40" s="101"/>
      <c r="B40" s="248" t="s">
        <v>45</v>
      </c>
      <c r="C40" s="249"/>
      <c r="D40" s="249"/>
      <c r="E40" s="250"/>
      <c r="F40" s="115">
        <f>SUMIF(A39:A39,"=1",F39:F39)</f>
        <v>0</v>
      </c>
      <c r="G40" s="116">
        <f>SUMIF(A39:A39,"=1",G39:G39)</f>
        <v>0</v>
      </c>
      <c r="H40" s="116">
        <f>SUMIF(A39:A39,"=1",H39:H39)</f>
        <v>0</v>
      </c>
      <c r="I40" s="116">
        <f>SUMIF(A39:A39,"=1",I39:I39)</f>
        <v>147325.07</v>
      </c>
      <c r="J40" s="102">
        <f>SUMIF(A39:A39,"=1",J39:J39)</f>
        <v>100</v>
      </c>
    </row>
    <row r="42" spans="1:52" x14ac:dyDescent="0.2">
      <c r="B42" t="s">
        <v>47</v>
      </c>
    </row>
    <row r="43" spans="1:52" ht="12.75" customHeight="1" x14ac:dyDescent="0.2">
      <c r="B43" s="251" t="s">
        <v>48</v>
      </c>
      <c r="C43" s="251"/>
      <c r="D43" s="251"/>
      <c r="E43" s="251"/>
      <c r="F43" s="251"/>
      <c r="G43" s="251"/>
      <c r="H43" s="251"/>
      <c r="I43" s="251"/>
      <c r="J43" s="251"/>
      <c r="AZ43" s="124" t="str">
        <f>B43</f>
        <v>Vybudování sociálního zařízení u šaten bazénu</v>
      </c>
    </row>
    <row r="46" spans="1:52" ht="15.75" x14ac:dyDescent="0.25">
      <c r="B46" s="125" t="s">
        <v>49</v>
      </c>
    </row>
    <row r="48" spans="1:52" ht="25.5" customHeight="1" x14ac:dyDescent="0.2">
      <c r="A48" s="126"/>
      <c r="B48" s="130" t="s">
        <v>16</v>
      </c>
      <c r="C48" s="130" t="s">
        <v>5</v>
      </c>
      <c r="D48" s="131"/>
      <c r="E48" s="131"/>
      <c r="F48" s="190" t="s">
        <v>50</v>
      </c>
      <c r="G48" s="190"/>
      <c r="H48" s="190"/>
      <c r="I48" s="252" t="s">
        <v>28</v>
      </c>
      <c r="J48" s="253"/>
    </row>
    <row r="49" spans="1:10" ht="25.5" customHeight="1" x14ac:dyDescent="0.2">
      <c r="A49" s="127"/>
      <c r="B49" s="134" t="s">
        <v>51</v>
      </c>
      <c r="C49" s="256" t="s">
        <v>52</v>
      </c>
      <c r="D49" s="257"/>
      <c r="E49" s="258"/>
      <c r="F49" s="136" t="s">
        <v>23</v>
      </c>
      <c r="G49" s="191"/>
      <c r="H49" s="191"/>
      <c r="I49" s="254"/>
      <c r="J49" s="255"/>
    </row>
    <row r="50" spans="1:10" ht="25.5" customHeight="1" x14ac:dyDescent="0.2">
      <c r="A50" s="127"/>
      <c r="B50" s="129" t="s">
        <v>53</v>
      </c>
      <c r="C50" s="261" t="s">
        <v>54</v>
      </c>
      <c r="D50" s="262"/>
      <c r="E50" s="263"/>
      <c r="F50" s="137" t="s">
        <v>23</v>
      </c>
      <c r="G50" s="192"/>
      <c r="H50" s="192"/>
      <c r="I50" s="259"/>
      <c r="J50" s="260"/>
    </row>
    <row r="51" spans="1:10" ht="25.5" customHeight="1" x14ac:dyDescent="0.2">
      <c r="A51" s="127"/>
      <c r="B51" s="129" t="s">
        <v>55</v>
      </c>
      <c r="C51" s="261" t="s">
        <v>56</v>
      </c>
      <c r="D51" s="262"/>
      <c r="E51" s="263"/>
      <c r="F51" s="137" t="s">
        <v>23</v>
      </c>
      <c r="G51" s="192"/>
      <c r="H51" s="192"/>
      <c r="I51" s="259"/>
      <c r="J51" s="260"/>
    </row>
    <row r="52" spans="1:10" ht="25.5" customHeight="1" x14ac:dyDescent="0.2">
      <c r="A52" s="127"/>
      <c r="B52" s="129" t="s">
        <v>57</v>
      </c>
      <c r="C52" s="261" t="s">
        <v>58</v>
      </c>
      <c r="D52" s="262"/>
      <c r="E52" s="263"/>
      <c r="F52" s="137" t="s">
        <v>23</v>
      </c>
      <c r="G52" s="192"/>
      <c r="H52" s="192"/>
      <c r="I52" s="259"/>
      <c r="J52" s="260"/>
    </row>
    <row r="53" spans="1:10" ht="25.5" customHeight="1" x14ac:dyDescent="0.2">
      <c r="A53" s="127"/>
      <c r="B53" s="129" t="s">
        <v>59</v>
      </c>
      <c r="C53" s="261" t="s">
        <v>60</v>
      </c>
      <c r="D53" s="262"/>
      <c r="E53" s="263"/>
      <c r="F53" s="137" t="s">
        <v>23</v>
      </c>
      <c r="G53" s="192"/>
      <c r="H53" s="192"/>
      <c r="I53" s="259"/>
      <c r="J53" s="260"/>
    </row>
    <row r="54" spans="1:10" ht="25.5" customHeight="1" x14ac:dyDescent="0.2">
      <c r="A54" s="127"/>
      <c r="B54" s="129" t="s">
        <v>61</v>
      </c>
      <c r="C54" s="261" t="s">
        <v>62</v>
      </c>
      <c r="D54" s="262"/>
      <c r="E54" s="263"/>
      <c r="F54" s="137" t="s">
        <v>23</v>
      </c>
      <c r="G54" s="192"/>
      <c r="H54" s="192"/>
      <c r="I54" s="259"/>
      <c r="J54" s="260"/>
    </row>
    <row r="55" spans="1:10" ht="25.5" customHeight="1" x14ac:dyDescent="0.2">
      <c r="A55" s="127"/>
      <c r="B55" s="129" t="s">
        <v>63</v>
      </c>
      <c r="C55" s="261" t="s">
        <v>64</v>
      </c>
      <c r="D55" s="262"/>
      <c r="E55" s="263"/>
      <c r="F55" s="137" t="s">
        <v>23</v>
      </c>
      <c r="G55" s="192"/>
      <c r="H55" s="192"/>
      <c r="I55" s="259"/>
      <c r="J55" s="260"/>
    </row>
    <row r="56" spans="1:10" ht="25.5" customHeight="1" x14ac:dyDescent="0.2">
      <c r="A56" s="127"/>
      <c r="B56" s="129" t="s">
        <v>65</v>
      </c>
      <c r="C56" s="261" t="s">
        <v>66</v>
      </c>
      <c r="D56" s="262"/>
      <c r="E56" s="263"/>
      <c r="F56" s="137" t="s">
        <v>23</v>
      </c>
      <c r="G56" s="192"/>
      <c r="H56" s="192"/>
      <c r="I56" s="259"/>
      <c r="J56" s="260"/>
    </row>
    <row r="57" spans="1:10" ht="25.5" customHeight="1" x14ac:dyDescent="0.2">
      <c r="A57" s="127"/>
      <c r="B57" s="129" t="s">
        <v>67</v>
      </c>
      <c r="C57" s="261" t="s">
        <v>68</v>
      </c>
      <c r="D57" s="262"/>
      <c r="E57" s="263"/>
      <c r="F57" s="137" t="s">
        <v>24</v>
      </c>
      <c r="G57" s="192"/>
      <c r="H57" s="192"/>
      <c r="I57" s="259"/>
      <c r="J57" s="260"/>
    </row>
    <row r="58" spans="1:10" ht="25.5" customHeight="1" x14ac:dyDescent="0.2">
      <c r="A58" s="127"/>
      <c r="B58" s="129" t="s">
        <v>69</v>
      </c>
      <c r="C58" s="261" t="s">
        <v>70</v>
      </c>
      <c r="D58" s="262"/>
      <c r="E58" s="263"/>
      <c r="F58" s="137" t="s">
        <v>24</v>
      </c>
      <c r="G58" s="192"/>
      <c r="H58" s="192"/>
      <c r="I58" s="259"/>
      <c r="J58" s="260"/>
    </row>
    <row r="59" spans="1:10" ht="25.5" customHeight="1" x14ac:dyDescent="0.2">
      <c r="A59" s="127"/>
      <c r="B59" s="129" t="s">
        <v>71</v>
      </c>
      <c r="C59" s="261" t="s">
        <v>72</v>
      </c>
      <c r="D59" s="262"/>
      <c r="E59" s="263"/>
      <c r="F59" s="137" t="s">
        <v>24</v>
      </c>
      <c r="G59" s="192"/>
      <c r="H59" s="192"/>
      <c r="I59" s="259"/>
      <c r="J59" s="260"/>
    </row>
    <row r="60" spans="1:10" ht="25.5" customHeight="1" x14ac:dyDescent="0.2">
      <c r="A60" s="127"/>
      <c r="B60" s="129" t="s">
        <v>248</v>
      </c>
      <c r="C60" s="129" t="s">
        <v>232</v>
      </c>
      <c r="D60" s="193"/>
      <c r="E60" s="193"/>
      <c r="F60" s="137" t="s">
        <v>24</v>
      </c>
      <c r="G60" s="192"/>
      <c r="H60" s="192"/>
      <c r="I60" s="192"/>
      <c r="J60" s="216"/>
    </row>
    <row r="61" spans="1:10" ht="25.5" customHeight="1" x14ac:dyDescent="0.2">
      <c r="A61" s="127"/>
      <c r="B61" s="204">
        <v>735</v>
      </c>
      <c r="C61" s="129" t="s">
        <v>225</v>
      </c>
      <c r="D61" s="193"/>
      <c r="E61" s="193"/>
      <c r="F61" s="137" t="s">
        <v>24</v>
      </c>
      <c r="G61" s="192"/>
      <c r="H61" s="192"/>
      <c r="I61" s="192"/>
      <c r="J61" s="217"/>
    </row>
    <row r="62" spans="1:10" ht="25.5" customHeight="1" x14ac:dyDescent="0.2">
      <c r="A62" s="127"/>
      <c r="B62" s="129" t="s">
        <v>73</v>
      </c>
      <c r="C62" s="261" t="s">
        <v>74</v>
      </c>
      <c r="D62" s="262"/>
      <c r="E62" s="263"/>
      <c r="F62" s="137" t="s">
        <v>24</v>
      </c>
      <c r="G62" s="192"/>
      <c r="H62" s="192"/>
      <c r="I62" s="259"/>
      <c r="J62" s="260"/>
    </row>
    <row r="63" spans="1:10" ht="25.5" customHeight="1" x14ac:dyDescent="0.2">
      <c r="A63" s="127"/>
      <c r="B63" s="129" t="s">
        <v>75</v>
      </c>
      <c r="C63" s="261" t="s">
        <v>76</v>
      </c>
      <c r="D63" s="262"/>
      <c r="E63" s="263"/>
      <c r="F63" s="137" t="s">
        <v>24</v>
      </c>
      <c r="G63" s="192"/>
      <c r="H63" s="192"/>
      <c r="I63" s="259"/>
      <c r="J63" s="260"/>
    </row>
    <row r="64" spans="1:10" ht="25.5" customHeight="1" x14ac:dyDescent="0.2">
      <c r="A64" s="127"/>
      <c r="B64" s="129" t="s">
        <v>77</v>
      </c>
      <c r="C64" s="261" t="s">
        <v>78</v>
      </c>
      <c r="D64" s="262"/>
      <c r="E64" s="263"/>
      <c r="F64" s="137" t="s">
        <v>24</v>
      </c>
      <c r="G64" s="192"/>
      <c r="H64" s="192"/>
      <c r="I64" s="259"/>
      <c r="J64" s="260"/>
    </row>
    <row r="65" spans="1:10" ht="25.5" customHeight="1" x14ac:dyDescent="0.2">
      <c r="A65" s="127"/>
      <c r="B65" s="129" t="s">
        <v>79</v>
      </c>
      <c r="C65" s="261" t="s">
        <v>80</v>
      </c>
      <c r="D65" s="262"/>
      <c r="E65" s="263"/>
      <c r="F65" s="137" t="s">
        <v>24</v>
      </c>
      <c r="G65" s="192"/>
      <c r="H65" s="192"/>
      <c r="I65" s="259"/>
      <c r="J65" s="260"/>
    </row>
    <row r="66" spans="1:10" ht="25.5" customHeight="1" x14ac:dyDescent="0.2">
      <c r="A66" s="127"/>
      <c r="B66" s="129" t="s">
        <v>81</v>
      </c>
      <c r="C66" s="261" t="s">
        <v>82</v>
      </c>
      <c r="D66" s="262"/>
      <c r="E66" s="263"/>
      <c r="F66" s="137" t="s">
        <v>24</v>
      </c>
      <c r="G66" s="192"/>
      <c r="H66" s="192"/>
      <c r="I66" s="259"/>
      <c r="J66" s="260"/>
    </row>
    <row r="67" spans="1:10" ht="25.5" customHeight="1" x14ac:dyDescent="0.2">
      <c r="A67" s="127"/>
      <c r="B67" s="129" t="s">
        <v>226</v>
      </c>
      <c r="C67" s="129" t="s">
        <v>227</v>
      </c>
      <c r="D67" s="214"/>
      <c r="E67" s="193"/>
      <c r="F67" s="137" t="s">
        <v>25</v>
      </c>
      <c r="G67" s="192"/>
      <c r="H67" s="192"/>
      <c r="I67" s="192"/>
      <c r="J67" s="216"/>
    </row>
    <row r="68" spans="1:10" ht="25.5" customHeight="1" x14ac:dyDescent="0.2">
      <c r="A68" s="127"/>
      <c r="B68" s="129" t="s">
        <v>234</v>
      </c>
      <c r="C68" s="215" t="s">
        <v>235</v>
      </c>
      <c r="D68" s="214"/>
      <c r="E68" s="193"/>
      <c r="F68" s="137" t="s">
        <v>23</v>
      </c>
      <c r="G68" s="192"/>
      <c r="H68" s="192"/>
      <c r="I68" s="192"/>
      <c r="J68" s="216"/>
    </row>
    <row r="69" spans="1:10" ht="25.5" customHeight="1" x14ac:dyDescent="0.2">
      <c r="A69" s="127"/>
      <c r="B69" s="129" t="s">
        <v>83</v>
      </c>
      <c r="C69" s="261" t="s">
        <v>84</v>
      </c>
      <c r="D69" s="262"/>
      <c r="E69" s="263"/>
      <c r="F69" s="137" t="s">
        <v>25</v>
      </c>
      <c r="G69" s="192"/>
      <c r="H69" s="192"/>
      <c r="I69" s="259"/>
      <c r="J69" s="260"/>
    </row>
    <row r="70" spans="1:10" ht="25.5" customHeight="1" x14ac:dyDescent="0.2">
      <c r="A70" s="127"/>
      <c r="B70" s="129" t="s">
        <v>85</v>
      </c>
      <c r="C70" s="261" t="s">
        <v>27</v>
      </c>
      <c r="D70" s="262"/>
      <c r="E70" s="263"/>
      <c r="F70" s="137" t="s">
        <v>85</v>
      </c>
      <c r="G70" s="192"/>
      <c r="H70" s="192"/>
      <c r="I70" s="259"/>
      <c r="J70" s="260"/>
    </row>
    <row r="71" spans="1:10" ht="25.5" customHeight="1" x14ac:dyDescent="0.2">
      <c r="A71" s="127"/>
      <c r="B71" s="135" t="s">
        <v>86</v>
      </c>
      <c r="C71" s="268" t="s">
        <v>26</v>
      </c>
      <c r="D71" s="269"/>
      <c r="E71" s="270"/>
      <c r="F71" s="138" t="s">
        <v>86</v>
      </c>
      <c r="G71" s="195"/>
      <c r="H71" s="195"/>
      <c r="I71" s="266"/>
      <c r="J71" s="267"/>
    </row>
    <row r="72" spans="1:10" ht="25.5" customHeight="1" x14ac:dyDescent="0.2">
      <c r="A72" s="127"/>
      <c r="B72" s="135"/>
      <c r="C72" s="196"/>
      <c r="D72" s="197"/>
      <c r="E72" s="197"/>
      <c r="F72" s="138"/>
      <c r="G72" s="195"/>
      <c r="H72" s="195"/>
      <c r="I72" s="195"/>
      <c r="J72" s="195"/>
    </row>
    <row r="73" spans="1:10" ht="25.5" customHeight="1" x14ac:dyDescent="0.2">
      <c r="A73" s="128"/>
      <c r="B73" s="132" t="s">
        <v>1</v>
      </c>
      <c r="C73" s="132"/>
      <c r="D73" s="133"/>
      <c r="E73" s="133"/>
      <c r="F73" s="139"/>
      <c r="G73" s="194"/>
      <c r="H73" s="194"/>
      <c r="I73" s="264">
        <f>SUM(I49:J71)</f>
        <v>0</v>
      </c>
      <c r="J73" s="265"/>
    </row>
    <row r="74" spans="1:10" x14ac:dyDescent="0.2">
      <c r="F74" s="99"/>
      <c r="G74" s="100"/>
      <c r="H74" s="99"/>
      <c r="I74" s="100"/>
      <c r="J74" s="100"/>
    </row>
    <row r="75" spans="1:10" x14ac:dyDescent="0.2">
      <c r="F75" s="99"/>
      <c r="G75" s="100"/>
      <c r="H75" s="99"/>
      <c r="I75" s="100"/>
      <c r="J75" s="100"/>
    </row>
    <row r="76" spans="1:10" x14ac:dyDescent="0.2">
      <c r="F76" s="99"/>
      <c r="G76" s="100"/>
      <c r="H76" s="99"/>
      <c r="I76" s="100"/>
      <c r="J76" s="10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I66:J66"/>
    <mergeCell ref="C66:E66"/>
    <mergeCell ref="I73:J73"/>
    <mergeCell ref="I69:J69"/>
    <mergeCell ref="C69:E69"/>
    <mergeCell ref="I70:J70"/>
    <mergeCell ref="C70:E70"/>
    <mergeCell ref="I71:J71"/>
    <mergeCell ref="C71:E71"/>
    <mergeCell ref="I63:J63"/>
    <mergeCell ref="C63:E63"/>
    <mergeCell ref="I64:J64"/>
    <mergeCell ref="C64:E64"/>
    <mergeCell ref="I65:J65"/>
    <mergeCell ref="C65:E65"/>
    <mergeCell ref="I58:J58"/>
    <mergeCell ref="C58:E58"/>
    <mergeCell ref="I59:J59"/>
    <mergeCell ref="C59:E59"/>
    <mergeCell ref="I62:J62"/>
    <mergeCell ref="C62:E62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E18:F18"/>
    <mergeCell ref="C39:E39"/>
    <mergeCell ref="B40:E40"/>
    <mergeCell ref="B43:J43"/>
    <mergeCell ref="I48:J48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71" t="s">
        <v>6</v>
      </c>
      <c r="B1" s="271"/>
      <c r="C1" s="272"/>
      <c r="D1" s="271"/>
      <c r="E1" s="271"/>
      <c r="F1" s="271"/>
      <c r="G1" s="271"/>
    </row>
    <row r="2" spans="1:7" ht="24.95" customHeight="1" x14ac:dyDescent="0.2">
      <c r="A2" s="79" t="s">
        <v>40</v>
      </c>
      <c r="B2" s="78"/>
      <c r="C2" s="273"/>
      <c r="D2" s="273"/>
      <c r="E2" s="273"/>
      <c r="F2" s="273"/>
      <c r="G2" s="274"/>
    </row>
    <row r="3" spans="1:7" ht="24.95" hidden="1" customHeight="1" x14ac:dyDescent="0.2">
      <c r="A3" s="79" t="s">
        <v>7</v>
      </c>
      <c r="B3" s="78"/>
      <c r="C3" s="273"/>
      <c r="D3" s="273"/>
      <c r="E3" s="273"/>
      <c r="F3" s="273"/>
      <c r="G3" s="274"/>
    </row>
    <row r="4" spans="1:7" ht="24.95" hidden="1" customHeight="1" x14ac:dyDescent="0.2">
      <c r="A4" s="79" t="s">
        <v>8</v>
      </c>
      <c r="B4" s="78"/>
      <c r="C4" s="273"/>
      <c r="D4" s="273"/>
      <c r="E4" s="273"/>
      <c r="F4" s="273"/>
      <c r="G4" s="27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19"/>
  <sheetViews>
    <sheetView topLeftCell="A77" workbookViewId="0">
      <selection activeCell="W99" sqref="W99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5" max="25" width="10.140625" bestFit="1" customWidth="1"/>
    <col min="29" max="39" width="0" hidden="1" customWidth="1"/>
  </cols>
  <sheetData>
    <row r="1" spans="1:60" ht="15.75" customHeight="1" x14ac:dyDescent="0.25">
      <c r="A1" s="275" t="s">
        <v>6</v>
      </c>
      <c r="B1" s="275"/>
      <c r="C1" s="275"/>
      <c r="D1" s="275"/>
      <c r="E1" s="275"/>
      <c r="F1" s="275"/>
      <c r="G1" s="275"/>
      <c r="AE1" t="s">
        <v>88</v>
      </c>
    </row>
    <row r="2" spans="1:60" ht="24.95" customHeight="1" x14ac:dyDescent="0.2">
      <c r="A2" s="145" t="s">
        <v>87</v>
      </c>
      <c r="B2" s="143"/>
      <c r="C2" s="276" t="s">
        <v>44</v>
      </c>
      <c r="D2" s="277"/>
      <c r="E2" s="277"/>
      <c r="F2" s="277"/>
      <c r="G2" s="278"/>
      <c r="AE2" t="s">
        <v>89</v>
      </c>
    </row>
    <row r="3" spans="1:60" ht="24.95" hidden="1" customHeight="1" x14ac:dyDescent="0.2">
      <c r="A3" s="146" t="s">
        <v>7</v>
      </c>
      <c r="B3" s="144"/>
      <c r="C3" s="279"/>
      <c r="D3" s="279"/>
      <c r="E3" s="279"/>
      <c r="F3" s="279"/>
      <c r="G3" s="280"/>
      <c r="AE3" t="s">
        <v>90</v>
      </c>
    </row>
    <row r="4" spans="1:60" ht="24.95" hidden="1" customHeight="1" x14ac:dyDescent="0.2">
      <c r="A4" s="146" t="s">
        <v>8</v>
      </c>
      <c r="B4" s="144"/>
      <c r="C4" s="281"/>
      <c r="D4" s="279"/>
      <c r="E4" s="279"/>
      <c r="F4" s="279"/>
      <c r="G4" s="280"/>
      <c r="AE4" t="s">
        <v>91</v>
      </c>
    </row>
    <row r="5" spans="1:60" hidden="1" x14ac:dyDescent="0.2">
      <c r="A5" s="147" t="s">
        <v>92</v>
      </c>
      <c r="B5" s="148"/>
      <c r="C5" s="149"/>
      <c r="D5" s="150"/>
      <c r="E5" s="151"/>
      <c r="F5" s="151"/>
      <c r="G5" s="152"/>
      <c r="AE5" t="s">
        <v>93</v>
      </c>
    </row>
    <row r="6" spans="1:60" x14ac:dyDescent="0.2">
      <c r="D6" s="142"/>
    </row>
    <row r="7" spans="1:60" ht="38.25" x14ac:dyDescent="0.2">
      <c r="A7" s="157" t="s">
        <v>94</v>
      </c>
      <c r="B7" s="158" t="s">
        <v>95</v>
      </c>
      <c r="C7" s="158" t="s">
        <v>96</v>
      </c>
      <c r="D7" s="171" t="s">
        <v>97</v>
      </c>
      <c r="E7" s="157" t="s">
        <v>98</v>
      </c>
      <c r="F7" s="153" t="s">
        <v>99</v>
      </c>
      <c r="G7" s="172" t="s">
        <v>28</v>
      </c>
      <c r="H7" s="173" t="s">
        <v>29</v>
      </c>
      <c r="I7" s="173" t="s">
        <v>100</v>
      </c>
      <c r="J7" s="173" t="s">
        <v>30</v>
      </c>
      <c r="K7" s="173" t="s">
        <v>101</v>
      </c>
      <c r="L7" s="173" t="s">
        <v>102</v>
      </c>
      <c r="M7" s="173" t="s">
        <v>103</v>
      </c>
      <c r="N7" s="173" t="s">
        <v>104</v>
      </c>
      <c r="O7" s="173" t="s">
        <v>105</v>
      </c>
      <c r="P7" s="173" t="s">
        <v>106</v>
      </c>
      <c r="Q7" s="173" t="s">
        <v>107</v>
      </c>
      <c r="R7" s="173" t="s">
        <v>108</v>
      </c>
      <c r="S7" s="173" t="s">
        <v>109</v>
      </c>
      <c r="T7" s="173" t="s">
        <v>110</v>
      </c>
      <c r="U7" s="159" t="s">
        <v>111</v>
      </c>
    </row>
    <row r="8" spans="1:60" x14ac:dyDescent="0.2">
      <c r="A8" s="174" t="s">
        <v>112</v>
      </c>
      <c r="B8" s="175" t="s">
        <v>51</v>
      </c>
      <c r="C8" s="176" t="s">
        <v>52</v>
      </c>
      <c r="D8" s="177"/>
      <c r="E8" s="178"/>
      <c r="F8" s="166"/>
      <c r="G8" s="166">
        <f>SUMIF(AE9:AE11,"&lt;&gt;NOR",G9:G11)</f>
        <v>0</v>
      </c>
      <c r="H8" s="166"/>
      <c r="I8" s="166">
        <f>SUM(I9:I11)</f>
        <v>13280.98</v>
      </c>
      <c r="J8" s="166"/>
      <c r="K8" s="166">
        <f>SUM(K9:K11)</f>
        <v>10811.919999999998</v>
      </c>
      <c r="L8" s="166"/>
      <c r="M8" s="166">
        <f>SUM(M9:M11)</f>
        <v>0</v>
      </c>
      <c r="N8" s="166"/>
      <c r="O8" s="166">
        <f>SUM(O9:O11)</f>
        <v>3.8499999999999996</v>
      </c>
      <c r="P8" s="166"/>
      <c r="Q8" s="166">
        <f>SUM(Q9:Q11)</f>
        <v>0</v>
      </c>
      <c r="R8" s="166"/>
      <c r="S8" s="166"/>
      <c r="T8" s="179"/>
      <c r="U8" s="166">
        <f>SUM(U9:U11)</f>
        <v>34.58</v>
      </c>
      <c r="Y8" s="99"/>
    </row>
    <row r="9" spans="1:60" ht="22.5" outlineLevel="1" x14ac:dyDescent="0.2">
      <c r="A9" s="155">
        <v>1</v>
      </c>
      <c r="B9" s="160" t="s">
        <v>114</v>
      </c>
      <c r="C9" s="185" t="s">
        <v>250</v>
      </c>
      <c r="D9" s="162" t="s">
        <v>115</v>
      </c>
      <c r="E9" s="164">
        <v>17.940000000000001</v>
      </c>
      <c r="F9" s="167"/>
      <c r="G9" s="167"/>
      <c r="H9" s="167">
        <v>401.44</v>
      </c>
      <c r="I9" s="167">
        <f>ROUND(E9*H9,2)</f>
        <v>7201.83</v>
      </c>
      <c r="J9" s="167">
        <v>247.56</v>
      </c>
      <c r="K9" s="167">
        <f>ROUND(E9*J9,2)</f>
        <v>4441.2299999999996</v>
      </c>
      <c r="L9" s="167">
        <v>0</v>
      </c>
      <c r="M9" s="167">
        <f>G9*(1+L9/100)</f>
        <v>0</v>
      </c>
      <c r="N9" s="167">
        <v>0.13965</v>
      </c>
      <c r="O9" s="167">
        <f>ROUND(E9*N9,2)</f>
        <v>2.5099999999999998</v>
      </c>
      <c r="P9" s="167">
        <v>0</v>
      </c>
      <c r="Q9" s="167">
        <f>ROUND(E9*P9,2)</f>
        <v>0</v>
      </c>
      <c r="R9" s="167"/>
      <c r="S9" s="167"/>
      <c r="T9" s="168">
        <v>0.83697999999999995</v>
      </c>
      <c r="U9" s="167">
        <f>ROUND(E9*T9,2)</f>
        <v>15.02</v>
      </c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>
        <v>2</v>
      </c>
      <c r="B10" s="160" t="s">
        <v>117</v>
      </c>
      <c r="C10" s="185" t="s">
        <v>118</v>
      </c>
      <c r="D10" s="162" t="s">
        <v>115</v>
      </c>
      <c r="E10" s="164">
        <v>12.63</v>
      </c>
      <c r="F10" s="167"/>
      <c r="G10" s="167"/>
      <c r="H10" s="167">
        <v>274.18</v>
      </c>
      <c r="I10" s="167">
        <f>ROUND(E10*H10,2)</f>
        <v>3462.89</v>
      </c>
      <c r="J10" s="167">
        <v>215.32</v>
      </c>
      <c r="K10" s="167">
        <f>ROUND(E10*J10,2)</f>
        <v>2719.49</v>
      </c>
      <c r="L10" s="167">
        <v>0</v>
      </c>
      <c r="M10" s="167">
        <f>G10*(1+L10/100)</f>
        <v>0</v>
      </c>
      <c r="N10" s="167">
        <v>9.2979999999999993E-2</v>
      </c>
      <c r="O10" s="167">
        <f>ROUND(E10*N10,2)</f>
        <v>1.17</v>
      </c>
      <c r="P10" s="167">
        <v>0</v>
      </c>
      <c r="Q10" s="167">
        <f>ROUND(E10*P10,2)</f>
        <v>0</v>
      </c>
      <c r="R10" s="167"/>
      <c r="S10" s="167"/>
      <c r="T10" s="168">
        <v>0.72321000000000002</v>
      </c>
      <c r="U10" s="167">
        <f>ROUND(E10*T10,2)</f>
        <v>9.1300000000000008</v>
      </c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22.5" outlineLevel="1" x14ac:dyDescent="0.2">
      <c r="A11" s="155">
        <v>3</v>
      </c>
      <c r="B11" s="160" t="s">
        <v>119</v>
      </c>
      <c r="C11" s="185" t="s">
        <v>251</v>
      </c>
      <c r="D11" s="162" t="s">
        <v>115</v>
      </c>
      <c r="E11" s="164">
        <v>14.1</v>
      </c>
      <c r="F11" s="167"/>
      <c r="G11" s="167"/>
      <c r="H11" s="167">
        <v>185.55</v>
      </c>
      <c r="I11" s="167">
        <f>ROUND(E11*H11,2)</f>
        <v>2616.2600000000002</v>
      </c>
      <c r="J11" s="167">
        <v>258.95</v>
      </c>
      <c r="K11" s="167">
        <f>ROUND(E11*J11,2)</f>
        <v>3651.2</v>
      </c>
      <c r="L11" s="167">
        <v>0</v>
      </c>
      <c r="M11" s="167">
        <f>G11*(1+L11/100)</f>
        <v>0</v>
      </c>
      <c r="N11" s="167">
        <v>1.2330000000000001E-2</v>
      </c>
      <c r="O11" s="167">
        <f>ROUND(E11*N11,2)</f>
        <v>0.17</v>
      </c>
      <c r="P11" s="167">
        <v>0</v>
      </c>
      <c r="Q11" s="167">
        <f>ROUND(E11*P11,2)</f>
        <v>0</v>
      </c>
      <c r="R11" s="167"/>
      <c r="S11" s="167"/>
      <c r="T11" s="168">
        <v>0.74</v>
      </c>
      <c r="U11" s="167">
        <f>ROUND(E11*T11,2)</f>
        <v>10.43</v>
      </c>
      <c r="V11" s="154"/>
      <c r="W11" s="154"/>
      <c r="X11" s="154"/>
      <c r="Y11" s="211"/>
      <c r="Z11" s="154"/>
      <c r="AA11" s="211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x14ac:dyDescent="0.2">
      <c r="A12" s="156" t="s">
        <v>112</v>
      </c>
      <c r="B12" s="161" t="s">
        <v>53</v>
      </c>
      <c r="C12" s="186" t="s">
        <v>54</v>
      </c>
      <c r="D12" s="163"/>
      <c r="E12" s="165"/>
      <c r="F12" s="169"/>
      <c r="G12" s="169">
        <f>SUMIF(AE13:AE13,"&lt;&gt;NOR",G13:G13)</f>
        <v>0</v>
      </c>
      <c r="H12" s="169"/>
      <c r="I12" s="169">
        <f>SUM(I13:I13)</f>
        <v>1002.19</v>
      </c>
      <c r="J12" s="169"/>
      <c r="K12" s="169">
        <f>SUM(K13:K13)</f>
        <v>846.7</v>
      </c>
      <c r="L12" s="169"/>
      <c r="M12" s="169">
        <f>SUM(M13:M13)</f>
        <v>0</v>
      </c>
      <c r="N12" s="169"/>
      <c r="O12" s="169">
        <f>SUM(O13:O13)</f>
        <v>0.03</v>
      </c>
      <c r="P12" s="169"/>
      <c r="Q12" s="169">
        <f>SUM(Q13:Q13)</f>
        <v>0</v>
      </c>
      <c r="R12" s="169"/>
      <c r="S12" s="169"/>
      <c r="T12" s="170"/>
      <c r="U12" s="169">
        <f>SUM(U13:U13)</f>
        <v>2.42</v>
      </c>
    </row>
    <row r="13" spans="1:60" outlineLevel="1" x14ac:dyDescent="0.2">
      <c r="A13" s="155">
        <v>4</v>
      </c>
      <c r="B13" s="160" t="s">
        <v>121</v>
      </c>
      <c r="C13" s="185" t="s">
        <v>122</v>
      </c>
      <c r="D13" s="162" t="s">
        <v>115</v>
      </c>
      <c r="E13" s="164">
        <v>2.63</v>
      </c>
      <c r="F13" s="167"/>
      <c r="G13" s="167"/>
      <c r="H13" s="167">
        <v>381.06</v>
      </c>
      <c r="I13" s="167">
        <f>ROUND(E13*H13,2)</f>
        <v>1002.19</v>
      </c>
      <c r="J13" s="167">
        <v>321.94</v>
      </c>
      <c r="K13" s="167">
        <f>ROUND(E13*J13,2)</f>
        <v>846.7</v>
      </c>
      <c r="L13" s="167">
        <v>0</v>
      </c>
      <c r="M13" s="167">
        <f>G13*(1+L13/100)</f>
        <v>0</v>
      </c>
      <c r="N13" s="167">
        <v>1.3299999999999999E-2</v>
      </c>
      <c r="O13" s="167">
        <f>ROUND(E13*N13,2)</f>
        <v>0.03</v>
      </c>
      <c r="P13" s="167">
        <v>0</v>
      </c>
      <c r="Q13" s="167">
        <f>ROUND(E13*P13,2)</f>
        <v>0</v>
      </c>
      <c r="R13" s="167"/>
      <c r="S13" s="167"/>
      <c r="T13" s="168">
        <v>0.92</v>
      </c>
      <c r="U13" s="167">
        <f>ROUND(E13*T13,2)</f>
        <v>2.42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x14ac:dyDescent="0.2">
      <c r="A14" s="156" t="s">
        <v>112</v>
      </c>
      <c r="B14" s="161" t="s">
        <v>55</v>
      </c>
      <c r="C14" s="186" t="s">
        <v>56</v>
      </c>
      <c r="D14" s="163"/>
      <c r="E14" s="165"/>
      <c r="F14" s="169"/>
      <c r="G14" s="169">
        <f>SUMIF(AE15:AE16,"&lt;&gt;NOR",G15:G16)</f>
        <v>0</v>
      </c>
      <c r="H14" s="169"/>
      <c r="I14" s="169">
        <f>SUM(I15:I16)</f>
        <v>4266.5200000000004</v>
      </c>
      <c r="J14" s="169"/>
      <c r="K14" s="169">
        <f>SUM(K15:K16)</f>
        <v>10356.67</v>
      </c>
      <c r="L14" s="169"/>
      <c r="M14" s="169">
        <f>SUM(M15:M16)</f>
        <v>0</v>
      </c>
      <c r="N14" s="169"/>
      <c r="O14" s="169">
        <f>SUM(O15:O16)</f>
        <v>0.99</v>
      </c>
      <c r="P14" s="169"/>
      <c r="Q14" s="169">
        <f>SUM(Q15:Q16)</f>
        <v>0</v>
      </c>
      <c r="R14" s="169"/>
      <c r="S14" s="169"/>
      <c r="T14" s="170"/>
      <c r="U14" s="169">
        <f>SUM(U15:U16)</f>
        <v>33.379999999999995</v>
      </c>
    </row>
    <row r="15" spans="1:60" ht="22.5" outlineLevel="1" x14ac:dyDescent="0.2">
      <c r="A15" s="155">
        <v>5</v>
      </c>
      <c r="B15" s="160" t="s">
        <v>123</v>
      </c>
      <c r="C15" s="185" t="s">
        <v>124</v>
      </c>
      <c r="D15" s="162" t="s">
        <v>115</v>
      </c>
      <c r="E15" s="164">
        <v>8.68</v>
      </c>
      <c r="F15" s="167"/>
      <c r="G15" s="167"/>
      <c r="H15" s="167">
        <v>119.96</v>
      </c>
      <c r="I15" s="167">
        <f>ROUND(E15*H15,2)</f>
        <v>1041.25</v>
      </c>
      <c r="J15" s="167">
        <v>308.04000000000002</v>
      </c>
      <c r="K15" s="167">
        <f>ROUND(E15*J15,2)</f>
        <v>2673.79</v>
      </c>
      <c r="L15" s="167">
        <v>0</v>
      </c>
      <c r="M15" s="167">
        <f>G15*(1+L15/100)</f>
        <v>0</v>
      </c>
      <c r="N15" s="167">
        <v>2.6769999999999999E-2</v>
      </c>
      <c r="O15" s="167">
        <f>ROUND(E15*N15,2)</f>
        <v>0.23</v>
      </c>
      <c r="P15" s="167">
        <v>0</v>
      </c>
      <c r="Q15" s="167">
        <f>ROUND(E15*P15,2)</f>
        <v>0</v>
      </c>
      <c r="R15" s="167"/>
      <c r="S15" s="167"/>
      <c r="T15" s="168">
        <v>0.99785000000000001</v>
      </c>
      <c r="U15" s="167">
        <f>ROUND(E15*T15,2)</f>
        <v>8.66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22.5" outlineLevel="1" x14ac:dyDescent="0.2">
      <c r="A16" s="155">
        <v>6</v>
      </c>
      <c r="B16" s="160" t="s">
        <v>125</v>
      </c>
      <c r="C16" s="185" t="s">
        <v>126</v>
      </c>
      <c r="D16" s="162" t="s">
        <v>115</v>
      </c>
      <c r="E16" s="164">
        <v>30.05</v>
      </c>
      <c r="F16" s="167"/>
      <c r="G16" s="167"/>
      <c r="H16" s="167">
        <v>107.33</v>
      </c>
      <c r="I16" s="167">
        <f>ROUND(E16*H16,2)</f>
        <v>3225.27</v>
      </c>
      <c r="J16" s="167">
        <v>255.67000000000002</v>
      </c>
      <c r="K16" s="167">
        <f>ROUND(E16*J16,2)</f>
        <v>7682.88</v>
      </c>
      <c r="L16" s="167">
        <v>0</v>
      </c>
      <c r="M16" s="167">
        <f>G16*(1+L16/100)</f>
        <v>0</v>
      </c>
      <c r="N16" s="167">
        <v>2.5350000000000001E-2</v>
      </c>
      <c r="O16" s="167">
        <f>ROUND(E16*N16,2)</f>
        <v>0.76</v>
      </c>
      <c r="P16" s="167">
        <v>0</v>
      </c>
      <c r="Q16" s="167">
        <f>ROUND(E16*P16,2)</f>
        <v>0</v>
      </c>
      <c r="R16" s="167"/>
      <c r="S16" s="167"/>
      <c r="T16" s="168">
        <v>0.82272000000000001</v>
      </c>
      <c r="U16" s="167">
        <f>ROUND(E16*T16,2)</f>
        <v>24.72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116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x14ac:dyDescent="0.2">
      <c r="A17" s="156" t="s">
        <v>112</v>
      </c>
      <c r="B17" s="161" t="s">
        <v>57</v>
      </c>
      <c r="C17" s="186" t="s">
        <v>58</v>
      </c>
      <c r="D17" s="163"/>
      <c r="E17" s="165"/>
      <c r="F17" s="169"/>
      <c r="G17" s="169">
        <f>SUMIF(AE18:AE19,"&lt;&gt;NOR",G18:G19)</f>
        <v>0</v>
      </c>
      <c r="H17" s="169"/>
      <c r="I17" s="169">
        <f>SUM(I18:I19)</f>
        <v>2652.8</v>
      </c>
      <c r="J17" s="169"/>
      <c r="K17" s="169">
        <f>SUM(K18:K19)</f>
        <v>2277.1999999999998</v>
      </c>
      <c r="L17" s="169"/>
      <c r="M17" s="169">
        <f>SUM(M18:M19)</f>
        <v>0</v>
      </c>
      <c r="N17" s="169"/>
      <c r="O17" s="169">
        <f>SUM(O18:O19)</f>
        <v>0.12</v>
      </c>
      <c r="P17" s="169"/>
      <c r="Q17" s="169">
        <f>SUM(Q18:Q19)</f>
        <v>0</v>
      </c>
      <c r="R17" s="169"/>
      <c r="S17" s="169"/>
      <c r="T17" s="170"/>
      <c r="U17" s="169">
        <f>SUM(U18:U19)</f>
        <v>7.44</v>
      </c>
      <c r="AE17" t="s">
        <v>113</v>
      </c>
    </row>
    <row r="18" spans="1:60" ht="22.5" outlineLevel="1" x14ac:dyDescent="0.2">
      <c r="A18" s="155">
        <v>7</v>
      </c>
      <c r="B18" s="160" t="s">
        <v>127</v>
      </c>
      <c r="C18" s="185" t="s">
        <v>128</v>
      </c>
      <c r="D18" s="162" t="s">
        <v>129</v>
      </c>
      <c r="E18" s="164">
        <v>2</v>
      </c>
      <c r="F18" s="167"/>
      <c r="G18" s="167"/>
      <c r="H18" s="167">
        <v>656.7</v>
      </c>
      <c r="I18" s="167">
        <f>ROUND(E18*H18,2)</f>
        <v>1313.4</v>
      </c>
      <c r="J18" s="167">
        <v>569.29999999999995</v>
      </c>
      <c r="K18" s="167">
        <f>ROUND(E18*J18,2)</f>
        <v>1138.5999999999999</v>
      </c>
      <c r="L18" s="167">
        <v>0</v>
      </c>
      <c r="M18" s="167">
        <f>G18*(1+L18/100)</f>
        <v>0</v>
      </c>
      <c r="N18" s="167">
        <v>3.0550000000000001E-2</v>
      </c>
      <c r="O18" s="167">
        <f>ROUND(E18*N18,2)</f>
        <v>0.06</v>
      </c>
      <c r="P18" s="167">
        <v>0</v>
      </c>
      <c r="Q18" s="167">
        <f>ROUND(E18*P18,2)</f>
        <v>0</v>
      </c>
      <c r="R18" s="167"/>
      <c r="S18" s="167"/>
      <c r="T18" s="168">
        <v>1.86</v>
      </c>
      <c r="U18" s="167">
        <f>ROUND(E18*T18,2)</f>
        <v>3.72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120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33.75" outlineLevel="1" x14ac:dyDescent="0.2">
      <c r="A19" s="155">
        <v>8</v>
      </c>
      <c r="B19" s="160" t="s">
        <v>130</v>
      </c>
      <c r="C19" s="185" t="s">
        <v>252</v>
      </c>
      <c r="D19" s="162" t="s">
        <v>129</v>
      </c>
      <c r="E19" s="164">
        <v>2</v>
      </c>
      <c r="F19" s="167"/>
      <c r="G19" s="167"/>
      <c r="H19" s="167">
        <v>669.7</v>
      </c>
      <c r="I19" s="167">
        <f>ROUND(E19*H19,2)</f>
        <v>1339.4</v>
      </c>
      <c r="J19" s="167">
        <v>569.29999999999995</v>
      </c>
      <c r="K19" s="167">
        <f>ROUND(E19*J19,2)</f>
        <v>1138.5999999999999</v>
      </c>
      <c r="L19" s="167">
        <v>0</v>
      </c>
      <c r="M19" s="167">
        <f>G19*(1+L19/100)</f>
        <v>0</v>
      </c>
      <c r="N19" s="167">
        <v>3.083E-2</v>
      </c>
      <c r="O19" s="167">
        <f>ROUND(E19*N19,2)</f>
        <v>0.06</v>
      </c>
      <c r="P19" s="167">
        <v>0</v>
      </c>
      <c r="Q19" s="167">
        <f>ROUND(E19*P19,2)</f>
        <v>0</v>
      </c>
      <c r="R19" s="167"/>
      <c r="S19" s="167"/>
      <c r="T19" s="168">
        <v>1.86</v>
      </c>
      <c r="U19" s="167">
        <f>ROUND(E19*T19,2)</f>
        <v>3.72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120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x14ac:dyDescent="0.2">
      <c r="A20" s="156" t="s">
        <v>112</v>
      </c>
      <c r="B20" s="161" t="s">
        <v>59</v>
      </c>
      <c r="C20" s="186" t="s">
        <v>60</v>
      </c>
      <c r="D20" s="163"/>
      <c r="E20" s="165"/>
      <c r="F20" s="169"/>
      <c r="G20" s="169">
        <f>SUMIF(AE21:AE21,"&lt;&gt;NOR",G21:G21)</f>
        <v>0</v>
      </c>
      <c r="H20" s="169"/>
      <c r="I20" s="169">
        <f>SUM(I21:I21)</f>
        <v>2262.0700000000002</v>
      </c>
      <c r="J20" s="169"/>
      <c r="K20" s="169">
        <f>SUM(K21:K21)</f>
        <v>2062.4299999999998</v>
      </c>
      <c r="L20" s="169"/>
      <c r="M20" s="169">
        <f>SUM(M21:M21)</f>
        <v>0</v>
      </c>
      <c r="N20" s="169"/>
      <c r="O20" s="169">
        <f>SUM(O21:O21)</f>
        <v>0.18</v>
      </c>
      <c r="P20" s="169"/>
      <c r="Q20" s="169">
        <f>SUM(Q21:Q21)</f>
        <v>0</v>
      </c>
      <c r="R20" s="169"/>
      <c r="S20" s="169"/>
      <c r="T20" s="170"/>
      <c r="U20" s="169">
        <f>SUM(U21:U21)</f>
        <v>8.06</v>
      </c>
      <c r="AE20" t="s">
        <v>113</v>
      </c>
    </row>
    <row r="21" spans="1:60" outlineLevel="1" x14ac:dyDescent="0.2">
      <c r="A21" s="155">
        <v>9</v>
      </c>
      <c r="B21" s="160" t="s">
        <v>131</v>
      </c>
      <c r="C21" s="185" t="s">
        <v>132</v>
      </c>
      <c r="D21" s="162" t="s">
        <v>115</v>
      </c>
      <c r="E21" s="164">
        <v>31</v>
      </c>
      <c r="F21" s="167"/>
      <c r="G21" s="167"/>
      <c r="H21" s="167">
        <v>72.97</v>
      </c>
      <c r="I21" s="167">
        <f>ROUND(E21*H21,2)</f>
        <v>2262.0700000000002</v>
      </c>
      <c r="J21" s="167">
        <v>66.53</v>
      </c>
      <c r="K21" s="167">
        <f>ROUND(E21*J21,2)</f>
        <v>2062.4299999999998</v>
      </c>
      <c r="L21" s="167">
        <v>0</v>
      </c>
      <c r="M21" s="167">
        <f>G21*(1+L21/100)</f>
        <v>0</v>
      </c>
      <c r="N21" s="167">
        <v>5.9199999999999999E-3</v>
      </c>
      <c r="O21" s="167">
        <f>ROUND(E21*N21,2)</f>
        <v>0.18</v>
      </c>
      <c r="P21" s="167">
        <v>0</v>
      </c>
      <c r="Q21" s="167">
        <f>ROUND(E21*P21,2)</f>
        <v>0</v>
      </c>
      <c r="R21" s="167"/>
      <c r="S21" s="167"/>
      <c r="T21" s="168">
        <v>0.26</v>
      </c>
      <c r="U21" s="167">
        <f>ROUND(E21*T21,2)</f>
        <v>8.06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120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x14ac:dyDescent="0.2">
      <c r="A22" s="156" t="s">
        <v>112</v>
      </c>
      <c r="B22" s="161" t="s">
        <v>61</v>
      </c>
      <c r="C22" s="186" t="s">
        <v>62</v>
      </c>
      <c r="D22" s="163"/>
      <c r="E22" s="165"/>
      <c r="F22" s="169"/>
      <c r="G22" s="169">
        <f>SUMIF(AE23:AE23,"&lt;&gt;NOR",G23:G23)</f>
        <v>0</v>
      </c>
      <c r="H22" s="169"/>
      <c r="I22" s="169">
        <f>SUM(I23:I23)</f>
        <v>0</v>
      </c>
      <c r="J22" s="169"/>
      <c r="K22" s="169">
        <f>SUM(K23:K23)</f>
        <v>71.28</v>
      </c>
      <c r="L22" s="169"/>
      <c r="M22" s="169">
        <f>SUM(M23:M23)</f>
        <v>0</v>
      </c>
      <c r="N22" s="169"/>
      <c r="O22" s="169">
        <f>SUM(O23:O23)</f>
        <v>0</v>
      </c>
      <c r="P22" s="169"/>
      <c r="Q22" s="169">
        <f>SUM(Q23:Q23)</f>
        <v>0.03</v>
      </c>
      <c r="R22" s="169"/>
      <c r="S22" s="169"/>
      <c r="T22" s="170"/>
      <c r="U22" s="169">
        <f>SUM(U23:U23)</f>
        <v>0.33</v>
      </c>
      <c r="AE22" t="s">
        <v>113</v>
      </c>
    </row>
    <row r="23" spans="1:60" outlineLevel="1" x14ac:dyDescent="0.2">
      <c r="A23" s="155">
        <v>10</v>
      </c>
      <c r="B23" s="160" t="s">
        <v>133</v>
      </c>
      <c r="C23" s="185" t="s">
        <v>134</v>
      </c>
      <c r="D23" s="162" t="s">
        <v>115</v>
      </c>
      <c r="E23" s="164">
        <v>0.36</v>
      </c>
      <c r="F23" s="167"/>
      <c r="G23" s="167"/>
      <c r="H23" s="167">
        <v>0</v>
      </c>
      <c r="I23" s="167">
        <f>ROUND(E23*H23,2)</f>
        <v>0</v>
      </c>
      <c r="J23" s="167">
        <v>198</v>
      </c>
      <c r="K23" s="167">
        <f>ROUND(E23*J23,2)</f>
        <v>71.28</v>
      </c>
      <c r="L23" s="167">
        <v>0</v>
      </c>
      <c r="M23" s="167">
        <f>G23*(1+L23/100)</f>
        <v>0</v>
      </c>
      <c r="N23" s="167">
        <v>0</v>
      </c>
      <c r="O23" s="167">
        <f>ROUND(E23*N23,2)</f>
        <v>0</v>
      </c>
      <c r="P23" s="167">
        <v>0.09</v>
      </c>
      <c r="Q23" s="167">
        <f>ROUND(E23*P23,2)</f>
        <v>0.03</v>
      </c>
      <c r="R23" s="167"/>
      <c r="S23" s="167"/>
      <c r="T23" s="168">
        <v>0.91</v>
      </c>
      <c r="U23" s="167">
        <f>ROUND(E23*T23,2)</f>
        <v>0.33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120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x14ac:dyDescent="0.2">
      <c r="A24" s="156" t="s">
        <v>112</v>
      </c>
      <c r="B24" s="161" t="s">
        <v>63</v>
      </c>
      <c r="C24" s="186" t="s">
        <v>64</v>
      </c>
      <c r="D24" s="163"/>
      <c r="E24" s="165"/>
      <c r="F24" s="169"/>
      <c r="G24" s="169">
        <f>SUMIF(AE25:AE27,"&lt;&gt;NOR",G25:G27)</f>
        <v>0</v>
      </c>
      <c r="H24" s="169"/>
      <c r="I24" s="169">
        <f>SUM(I25:I27)</f>
        <v>0.69</v>
      </c>
      <c r="J24" s="169"/>
      <c r="K24" s="169">
        <f>SUM(K25:K27)</f>
        <v>485.22</v>
      </c>
      <c r="L24" s="169"/>
      <c r="M24" s="169">
        <f>SUM(M25:M27)</f>
        <v>0</v>
      </c>
      <c r="N24" s="169"/>
      <c r="O24" s="169">
        <f>SUM(O25:O27)</f>
        <v>0</v>
      </c>
      <c r="P24" s="169"/>
      <c r="Q24" s="169">
        <f>SUM(Q25:Q27)</f>
        <v>0.03</v>
      </c>
      <c r="R24" s="169"/>
      <c r="S24" s="169"/>
      <c r="T24" s="170"/>
      <c r="U24" s="169">
        <f>SUM(U25:U27)</f>
        <v>0.66999999999999993</v>
      </c>
      <c r="AE24" t="s">
        <v>113</v>
      </c>
    </row>
    <row r="25" spans="1:60" outlineLevel="1" x14ac:dyDescent="0.2">
      <c r="A25" s="155">
        <v>11</v>
      </c>
      <c r="B25" s="160" t="s">
        <v>135</v>
      </c>
      <c r="C25" s="185" t="s">
        <v>136</v>
      </c>
      <c r="D25" s="162" t="s">
        <v>137</v>
      </c>
      <c r="E25" s="164">
        <v>1.6E-2</v>
      </c>
      <c r="F25" s="167"/>
      <c r="G25" s="167"/>
      <c r="H25" s="167">
        <v>43.38</v>
      </c>
      <c r="I25" s="167">
        <f>ROUND(E25*H25,2)</f>
        <v>0.69</v>
      </c>
      <c r="J25" s="167">
        <v>1141.6199999999999</v>
      </c>
      <c r="K25" s="167">
        <f>ROUND(E25*J25,2)</f>
        <v>18.27</v>
      </c>
      <c r="L25" s="167">
        <v>0</v>
      </c>
      <c r="M25" s="167">
        <f>G25*(1+L25/100)</f>
        <v>0</v>
      </c>
      <c r="N25" s="167">
        <v>1.82E-3</v>
      </c>
      <c r="O25" s="167">
        <f>ROUND(E25*N25,2)</f>
        <v>0</v>
      </c>
      <c r="P25" s="167">
        <v>1.95</v>
      </c>
      <c r="Q25" s="167">
        <f>ROUND(E25*P25,2)</f>
        <v>0.03</v>
      </c>
      <c r="R25" s="167"/>
      <c r="S25" s="167"/>
      <c r="T25" s="168">
        <v>4.806</v>
      </c>
      <c r="U25" s="167">
        <f>ROUND(E25*T25,2)</f>
        <v>0.08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120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>
        <v>12</v>
      </c>
      <c r="B26" s="160" t="s">
        <v>138</v>
      </c>
      <c r="C26" s="185" t="s">
        <v>139</v>
      </c>
      <c r="D26" s="162" t="s">
        <v>140</v>
      </c>
      <c r="E26" s="164">
        <v>0.5</v>
      </c>
      <c r="F26" s="167"/>
      <c r="G26" s="167"/>
      <c r="H26" s="167">
        <v>0</v>
      </c>
      <c r="I26" s="167">
        <f>ROUND(E26*H26,2)</f>
        <v>0</v>
      </c>
      <c r="J26" s="167">
        <v>313.5</v>
      </c>
      <c r="K26" s="167">
        <f>ROUND(E26*J26,2)</f>
        <v>156.75</v>
      </c>
      <c r="L26" s="167">
        <v>0</v>
      </c>
      <c r="M26" s="167">
        <f>G26*(1+L26/100)</f>
        <v>0</v>
      </c>
      <c r="N26" s="167">
        <v>0</v>
      </c>
      <c r="O26" s="167">
        <f>ROUND(E26*N26,2)</f>
        <v>0</v>
      </c>
      <c r="P26" s="167">
        <v>0</v>
      </c>
      <c r="Q26" s="167">
        <f>ROUND(E26*P26,2)</f>
        <v>0</v>
      </c>
      <c r="R26" s="167"/>
      <c r="S26" s="167"/>
      <c r="T26" s="168">
        <v>3.0000000000000001E-3</v>
      </c>
      <c r="U26" s="167">
        <f>ROUND(E26*T26,2)</f>
        <v>0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120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>
        <v>13</v>
      </c>
      <c r="B27" s="160" t="s">
        <v>141</v>
      </c>
      <c r="C27" s="185" t="s">
        <v>142</v>
      </c>
      <c r="D27" s="162" t="s">
        <v>140</v>
      </c>
      <c r="E27" s="164">
        <v>1.2</v>
      </c>
      <c r="F27" s="167"/>
      <c r="G27" s="167"/>
      <c r="H27" s="167">
        <v>0</v>
      </c>
      <c r="I27" s="167">
        <f>ROUND(E27*H27,2)</f>
        <v>0</v>
      </c>
      <c r="J27" s="167">
        <v>258.5</v>
      </c>
      <c r="K27" s="167">
        <f>ROUND(E27*J27,2)</f>
        <v>310.2</v>
      </c>
      <c r="L27" s="167">
        <v>0</v>
      </c>
      <c r="M27" s="167">
        <f>G27*(1+L27/100)</f>
        <v>0</v>
      </c>
      <c r="N27" s="167">
        <v>0</v>
      </c>
      <c r="O27" s="167">
        <f>ROUND(E27*N27,2)</f>
        <v>0</v>
      </c>
      <c r="P27" s="167">
        <v>0</v>
      </c>
      <c r="Q27" s="167">
        <f>ROUND(E27*P27,2)</f>
        <v>0</v>
      </c>
      <c r="R27" s="167"/>
      <c r="S27" s="167"/>
      <c r="T27" s="168">
        <v>0.49</v>
      </c>
      <c r="U27" s="167">
        <f>ROUND(E27*T27,2)</f>
        <v>0.59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120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">
      <c r="A28" s="156" t="s">
        <v>112</v>
      </c>
      <c r="B28" s="161" t="s">
        <v>65</v>
      </c>
      <c r="C28" s="186" t="s">
        <v>66</v>
      </c>
      <c r="D28" s="163"/>
      <c r="E28" s="165"/>
      <c r="F28" s="169"/>
      <c r="G28" s="169">
        <f>SUMIF(AE29:AE29,"&lt;&gt;NOR",G29:G29)</f>
        <v>0</v>
      </c>
      <c r="H28" s="169"/>
      <c r="I28" s="169">
        <f>SUM(I29:I29)</f>
        <v>0</v>
      </c>
      <c r="J28" s="169"/>
      <c r="K28" s="169">
        <f>SUM(K29:K29)</f>
        <v>282</v>
      </c>
      <c r="L28" s="169"/>
      <c r="M28" s="169">
        <f>SUM(M29:M29)</f>
        <v>0</v>
      </c>
      <c r="N28" s="169"/>
      <c r="O28" s="169">
        <f>SUM(O29:O29)</f>
        <v>0</v>
      </c>
      <c r="P28" s="169"/>
      <c r="Q28" s="169">
        <f>SUM(Q29:Q29)</f>
        <v>0</v>
      </c>
      <c r="R28" s="169"/>
      <c r="S28" s="169"/>
      <c r="T28" s="170"/>
      <c r="U28" s="169">
        <f>SUM(U29:U29)</f>
        <v>1.1299999999999999</v>
      </c>
      <c r="AE28" t="s">
        <v>113</v>
      </c>
    </row>
    <row r="29" spans="1:60" outlineLevel="1" x14ac:dyDescent="0.2">
      <c r="A29" s="155">
        <v>14</v>
      </c>
      <c r="B29" s="160" t="s">
        <v>143</v>
      </c>
      <c r="C29" s="185" t="s">
        <v>144</v>
      </c>
      <c r="D29" s="162" t="s">
        <v>140</v>
      </c>
      <c r="E29" s="164">
        <v>1.2</v>
      </c>
      <c r="F29" s="167"/>
      <c r="G29" s="167"/>
      <c r="H29" s="167">
        <v>0</v>
      </c>
      <c r="I29" s="167">
        <f>ROUND(E29*H29,2)</f>
        <v>0</v>
      </c>
      <c r="J29" s="167">
        <v>235</v>
      </c>
      <c r="K29" s="167">
        <f>ROUND(E29*J29,2)</f>
        <v>282</v>
      </c>
      <c r="L29" s="167">
        <v>0</v>
      </c>
      <c r="M29" s="167">
        <f>G29*(1+L29/100)</f>
        <v>0</v>
      </c>
      <c r="N29" s="167">
        <v>0</v>
      </c>
      <c r="O29" s="167">
        <f>ROUND(E29*N29,2)</f>
        <v>0</v>
      </c>
      <c r="P29" s="167">
        <v>0</v>
      </c>
      <c r="Q29" s="167">
        <f>ROUND(E29*P29,2)</f>
        <v>0</v>
      </c>
      <c r="R29" s="167"/>
      <c r="S29" s="167"/>
      <c r="T29" s="168">
        <v>0.9385</v>
      </c>
      <c r="U29" s="167">
        <f>ROUND(E29*T29,2)</f>
        <v>1.1299999999999999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120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x14ac:dyDescent="0.2">
      <c r="A30" s="156" t="s">
        <v>112</v>
      </c>
      <c r="B30" s="161" t="s">
        <v>67</v>
      </c>
      <c r="C30" s="186" t="s">
        <v>68</v>
      </c>
      <c r="D30" s="163"/>
      <c r="E30" s="165"/>
      <c r="F30" s="169"/>
      <c r="G30" s="169">
        <f>SUMIF(AE31:AE37,"&lt;&gt;NOR",G31:G37)</f>
        <v>0</v>
      </c>
      <c r="H30" s="169"/>
      <c r="I30" s="169">
        <f>SUM(I31:I37)</f>
        <v>1131.06</v>
      </c>
      <c r="J30" s="169"/>
      <c r="K30" s="169">
        <f>SUM(K31:K37)</f>
        <v>5128.4399999999996</v>
      </c>
      <c r="L30" s="169"/>
      <c r="M30" s="169">
        <f>SUM(M31:M37)</f>
        <v>0</v>
      </c>
      <c r="N30" s="169"/>
      <c r="O30" s="169">
        <f>SUM(O31:O37)</f>
        <v>0.04</v>
      </c>
      <c r="P30" s="169"/>
      <c r="Q30" s="169">
        <f>SUM(Q31:Q37)</f>
        <v>7.0000000000000007E-2</v>
      </c>
      <c r="R30" s="169"/>
      <c r="S30" s="169"/>
      <c r="T30" s="170"/>
      <c r="U30" s="169">
        <f>SUM(U31:U37)</f>
        <v>27.14</v>
      </c>
      <c r="AE30" t="s">
        <v>113</v>
      </c>
    </row>
    <row r="31" spans="1:60" ht="13.5" outlineLevel="1" thickBot="1" x14ac:dyDescent="0.25">
      <c r="A31" s="155">
        <v>15</v>
      </c>
      <c r="B31" s="160" t="s">
        <v>145</v>
      </c>
      <c r="C31" s="185" t="s">
        <v>146</v>
      </c>
      <c r="D31" s="162" t="s">
        <v>147</v>
      </c>
      <c r="E31" s="164">
        <v>1</v>
      </c>
      <c r="F31" s="167"/>
      <c r="G31" s="167"/>
      <c r="H31" s="167">
        <v>0</v>
      </c>
      <c r="I31" s="167">
        <f>ROUND(E31*H31,2)</f>
        <v>0</v>
      </c>
      <c r="J31" s="167">
        <v>145</v>
      </c>
      <c r="K31" s="167">
        <f>ROUND(E31*J31,2)</f>
        <v>145</v>
      </c>
      <c r="L31" s="167">
        <v>0</v>
      </c>
      <c r="M31" s="167">
        <f>G31*(1+L31/100)</f>
        <v>0</v>
      </c>
      <c r="N31" s="167">
        <v>0</v>
      </c>
      <c r="O31" s="167">
        <f>ROUND(E31*N31,2)</f>
        <v>0</v>
      </c>
      <c r="P31" s="167">
        <v>3.065E-2</v>
      </c>
      <c r="Q31" s="167">
        <f>ROUND(E31*P31,2)</f>
        <v>0.03</v>
      </c>
      <c r="R31" s="167"/>
      <c r="S31" s="167"/>
      <c r="T31" s="168">
        <v>0.57599999999999996</v>
      </c>
      <c r="U31" s="167">
        <f>ROUND(E31*T31,2)</f>
        <v>0.57999999999999996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120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16.5" outlineLevel="1" thickTop="1" thickBot="1" x14ac:dyDescent="0.3">
      <c r="A32" s="155">
        <v>16</v>
      </c>
      <c r="B32" s="160" t="s">
        <v>148</v>
      </c>
      <c r="C32" s="185" t="s">
        <v>149</v>
      </c>
      <c r="D32" s="162" t="s">
        <v>129</v>
      </c>
      <c r="E32" s="164">
        <v>1</v>
      </c>
      <c r="F32" s="167"/>
      <c r="G32" s="167"/>
      <c r="H32" s="167">
        <v>0</v>
      </c>
      <c r="I32" s="167">
        <f>ROUND(E32*H32,2)</f>
        <v>0</v>
      </c>
      <c r="J32" s="167">
        <v>140.5</v>
      </c>
      <c r="K32" s="167">
        <f>ROUND(E32*J32,2)</f>
        <v>140.5</v>
      </c>
      <c r="L32" s="167">
        <v>0</v>
      </c>
      <c r="M32" s="167">
        <f>G32*(1+L32/100)</f>
        <v>0</v>
      </c>
      <c r="N32" s="167">
        <v>0</v>
      </c>
      <c r="O32" s="167">
        <f>ROUND(E32*N32,2)</f>
        <v>0</v>
      </c>
      <c r="P32" s="167">
        <v>4.2849999999999999E-2</v>
      </c>
      <c r="Q32" s="167">
        <f>ROUND(E32*P32,2)</f>
        <v>0.04</v>
      </c>
      <c r="R32" s="167"/>
      <c r="S32" s="167"/>
      <c r="T32" s="168">
        <v>0.55800000000000005</v>
      </c>
      <c r="U32" s="167">
        <f>ROUND(E32*T32,2)</f>
        <v>0.56000000000000005</v>
      </c>
      <c r="V32" s="154"/>
      <c r="W32" s="154"/>
      <c r="X32" s="154"/>
      <c r="Y32" s="213"/>
      <c r="Z32" s="154"/>
      <c r="AA32" s="154"/>
      <c r="AB32" s="154"/>
      <c r="AC32" s="154"/>
      <c r="AD32" s="154"/>
      <c r="AE32" s="154" t="s">
        <v>120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ht="13.5" outlineLevel="1" thickTop="1" x14ac:dyDescent="0.2">
      <c r="A33" s="155">
        <v>17</v>
      </c>
      <c r="B33" s="160" t="s">
        <v>150</v>
      </c>
      <c r="C33" s="185" t="s">
        <v>151</v>
      </c>
      <c r="D33" s="162" t="s">
        <v>152</v>
      </c>
      <c r="E33" s="164">
        <v>1</v>
      </c>
      <c r="F33" s="167"/>
      <c r="G33" s="167"/>
      <c r="H33" s="167">
        <v>565.53</v>
      </c>
      <c r="I33" s="167">
        <f>ROUND(E33*H33,2)</f>
        <v>565.53</v>
      </c>
      <c r="J33" s="167">
        <v>2128.4700000000003</v>
      </c>
      <c r="K33" s="167">
        <f>ROUND(E33*J33,2)</f>
        <v>2128.4699999999998</v>
      </c>
      <c r="L33" s="167">
        <v>0</v>
      </c>
      <c r="M33" s="167">
        <f>G33*(1+L33/100)</f>
        <v>0</v>
      </c>
      <c r="N33" s="167">
        <v>1.567E-2</v>
      </c>
      <c r="O33" s="167">
        <f>ROUND(E33*N33,2)</f>
        <v>0.02</v>
      </c>
      <c r="P33" s="167">
        <v>0</v>
      </c>
      <c r="Q33" s="167">
        <f>ROUND(E33*P33,2)</f>
        <v>0</v>
      </c>
      <c r="R33" s="167"/>
      <c r="S33" s="167"/>
      <c r="T33" s="168">
        <v>10</v>
      </c>
      <c r="U33" s="167">
        <f>ROUND(E33*T33,2)</f>
        <v>10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120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55">
        <v>18</v>
      </c>
      <c r="B34" s="198">
        <v>721151</v>
      </c>
      <c r="C34" s="185" t="s">
        <v>253</v>
      </c>
      <c r="D34" s="162" t="s">
        <v>152</v>
      </c>
      <c r="E34" s="164">
        <v>1</v>
      </c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8"/>
      <c r="U34" s="167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>
        <v>19</v>
      </c>
      <c r="B35" s="198" t="s">
        <v>197</v>
      </c>
      <c r="C35" s="185" t="s">
        <v>198</v>
      </c>
      <c r="D35" s="162" t="s">
        <v>140</v>
      </c>
      <c r="E35" s="164">
        <v>5.0000000000000001E-3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8"/>
      <c r="U35" s="167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>
        <v>20</v>
      </c>
      <c r="B36" s="198" t="s">
        <v>199</v>
      </c>
      <c r="C36" s="185" t="s">
        <v>200</v>
      </c>
      <c r="D36" s="162" t="s">
        <v>140</v>
      </c>
      <c r="E36" s="164">
        <v>0.03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8"/>
      <c r="U36" s="167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ht="22.5" outlineLevel="1" x14ac:dyDescent="0.2">
      <c r="A37" s="155">
        <v>21</v>
      </c>
      <c r="B37" s="160" t="s">
        <v>153</v>
      </c>
      <c r="C37" s="185" t="s">
        <v>259</v>
      </c>
      <c r="D37" s="162" t="s">
        <v>152</v>
      </c>
      <c r="E37" s="164">
        <v>1</v>
      </c>
      <c r="F37" s="167"/>
      <c r="G37" s="167"/>
      <c r="H37" s="167">
        <v>565.53</v>
      </c>
      <c r="I37" s="167">
        <f>ROUND(E37*H37,2)</f>
        <v>565.53</v>
      </c>
      <c r="J37" s="167">
        <v>2714.4700000000003</v>
      </c>
      <c r="K37" s="167">
        <f>ROUND(E37*J37,2)</f>
        <v>2714.47</v>
      </c>
      <c r="L37" s="167">
        <v>0</v>
      </c>
      <c r="M37" s="167">
        <f>G37*(1+L37/100)</f>
        <v>0</v>
      </c>
      <c r="N37" s="167">
        <v>1.567E-2</v>
      </c>
      <c r="O37" s="167">
        <f>ROUND(E37*N37,2)</f>
        <v>0.02</v>
      </c>
      <c r="P37" s="167">
        <v>0</v>
      </c>
      <c r="Q37" s="167">
        <f>ROUND(E37*P37,2)</f>
        <v>0</v>
      </c>
      <c r="R37" s="167"/>
      <c r="S37" s="167"/>
      <c r="T37" s="168">
        <v>16</v>
      </c>
      <c r="U37" s="167">
        <f>ROUND(E37*T37,2)</f>
        <v>16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120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x14ac:dyDescent="0.2">
      <c r="A38" s="156" t="s">
        <v>112</v>
      </c>
      <c r="B38" s="161" t="s">
        <v>69</v>
      </c>
      <c r="C38" s="186" t="s">
        <v>70</v>
      </c>
      <c r="D38" s="163"/>
      <c r="E38" s="165"/>
      <c r="F38" s="169"/>
      <c r="G38" s="169">
        <f>SUMIF(AE39:AE45,"&lt;&gt;NOR",G39:G45)</f>
        <v>0</v>
      </c>
      <c r="H38" s="169"/>
      <c r="I38" s="169">
        <f>SUM(I39:I45)</f>
        <v>0</v>
      </c>
      <c r="J38" s="169"/>
      <c r="K38" s="169">
        <f>SUM(K39:K45)</f>
        <v>2030.5</v>
      </c>
      <c r="L38" s="169"/>
      <c r="M38" s="169">
        <f>SUM(M39:M45)</f>
        <v>0</v>
      </c>
      <c r="N38" s="169"/>
      <c r="O38" s="169">
        <f>SUM(O39:O45)</f>
        <v>0</v>
      </c>
      <c r="P38" s="169"/>
      <c r="Q38" s="169">
        <f>SUM(Q39:Q45)</f>
        <v>0</v>
      </c>
      <c r="R38" s="169"/>
      <c r="S38" s="169"/>
      <c r="T38" s="170"/>
      <c r="U38" s="169">
        <f>SUM(U39:U45)</f>
        <v>6.35</v>
      </c>
      <c r="AE38" t="s">
        <v>113</v>
      </c>
    </row>
    <row r="39" spans="1:60" outlineLevel="1" x14ac:dyDescent="0.2">
      <c r="A39" s="155">
        <v>22</v>
      </c>
      <c r="B39" s="160" t="s">
        <v>154</v>
      </c>
      <c r="C39" s="185" t="s">
        <v>155</v>
      </c>
      <c r="D39" s="162" t="s">
        <v>147</v>
      </c>
      <c r="E39" s="164">
        <v>2</v>
      </c>
      <c r="F39" s="167"/>
      <c r="G39" s="167"/>
      <c r="H39" s="167">
        <v>0</v>
      </c>
      <c r="I39" s="167">
        <f>ROUND(E39*H39,2)</f>
        <v>0</v>
      </c>
      <c r="J39" s="167">
        <v>43.5</v>
      </c>
      <c r="K39" s="167">
        <f>ROUND(E39*J39,2)</f>
        <v>87</v>
      </c>
      <c r="L39" s="167">
        <v>0</v>
      </c>
      <c r="M39" s="167">
        <f>G39*(1+L39/100)</f>
        <v>0</v>
      </c>
      <c r="N39" s="167">
        <v>0</v>
      </c>
      <c r="O39" s="167">
        <f>ROUND(E39*N39,2)</f>
        <v>0</v>
      </c>
      <c r="P39" s="167">
        <v>2.1299999999999999E-3</v>
      </c>
      <c r="Q39" s="167">
        <f>ROUND(E39*P39,2)</f>
        <v>0</v>
      </c>
      <c r="R39" s="167"/>
      <c r="S39" s="167"/>
      <c r="T39" s="168">
        <v>0.17299999999999999</v>
      </c>
      <c r="U39" s="167">
        <f>ROUND(E39*T39,2)</f>
        <v>0.35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120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55">
        <v>23</v>
      </c>
      <c r="B40" s="160" t="s">
        <v>206</v>
      </c>
      <c r="C40" s="185" t="s">
        <v>207</v>
      </c>
      <c r="D40" s="162" t="s">
        <v>147</v>
      </c>
      <c r="E40" s="164">
        <v>2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/>
      <c r="U40" s="167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>
        <v>24</v>
      </c>
      <c r="B41" s="160" t="s">
        <v>208</v>
      </c>
      <c r="C41" s="185" t="s">
        <v>209</v>
      </c>
      <c r="D41" s="162" t="s">
        <v>147</v>
      </c>
      <c r="E41" s="164">
        <v>2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8"/>
      <c r="U41" s="167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>
        <v>25</v>
      </c>
      <c r="B42" s="160" t="s">
        <v>199</v>
      </c>
      <c r="C42" s="185" t="s">
        <v>210</v>
      </c>
      <c r="D42" s="162" t="s">
        <v>140</v>
      </c>
      <c r="E42" s="164">
        <v>1.4E-2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8"/>
      <c r="U42" s="167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>
        <v>26</v>
      </c>
      <c r="B43" s="160" t="s">
        <v>211</v>
      </c>
      <c r="C43" s="185" t="s">
        <v>212</v>
      </c>
      <c r="D43" s="162" t="s">
        <v>140</v>
      </c>
      <c r="E43" s="164">
        <v>0.04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8"/>
      <c r="U43" s="167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55">
        <v>27</v>
      </c>
      <c r="B44" s="160" t="s">
        <v>204</v>
      </c>
      <c r="C44" s="185" t="s">
        <v>205</v>
      </c>
      <c r="D44" s="162" t="s">
        <v>147</v>
      </c>
      <c r="E44" s="164">
        <v>2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8"/>
      <c r="U44" s="167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55">
        <v>28</v>
      </c>
      <c r="B45" s="160" t="s">
        <v>156</v>
      </c>
      <c r="C45" s="185" t="s">
        <v>157</v>
      </c>
      <c r="D45" s="162" t="s">
        <v>152</v>
      </c>
      <c r="E45" s="164">
        <v>1</v>
      </c>
      <c r="F45" s="167"/>
      <c r="G45" s="167"/>
      <c r="H45" s="167">
        <v>0</v>
      </c>
      <c r="I45" s="167">
        <f>ROUND(E45*H45,2)</f>
        <v>0</v>
      </c>
      <c r="J45" s="167">
        <v>1943.5</v>
      </c>
      <c r="K45" s="167">
        <f>ROUND(E45*J45,2)</f>
        <v>1943.5</v>
      </c>
      <c r="L45" s="167">
        <v>0</v>
      </c>
      <c r="M45" s="167">
        <f>G45*(1+L45/100)</f>
        <v>0</v>
      </c>
      <c r="N45" s="167">
        <v>0</v>
      </c>
      <c r="O45" s="167">
        <f>ROUND(E45*N45,2)</f>
        <v>0</v>
      </c>
      <c r="P45" s="167">
        <v>2.1299999999999999E-3</v>
      </c>
      <c r="Q45" s="167">
        <f>ROUND(E45*P45,2)</f>
        <v>0</v>
      </c>
      <c r="R45" s="167"/>
      <c r="S45" s="167"/>
      <c r="T45" s="168">
        <v>6</v>
      </c>
      <c r="U45" s="167">
        <f>ROUND(E45*T45,2)</f>
        <v>6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120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x14ac:dyDescent="0.2">
      <c r="A46" s="156" t="s">
        <v>112</v>
      </c>
      <c r="B46" s="161" t="s">
        <v>71</v>
      </c>
      <c r="C46" s="186" t="s">
        <v>72</v>
      </c>
      <c r="D46" s="163"/>
      <c r="E46" s="165"/>
      <c r="F46" s="169"/>
      <c r="G46" s="169">
        <f>SUMIF(AE47:AE54,"&lt;&gt;NOR",G47:G54)</f>
        <v>0</v>
      </c>
      <c r="H46" s="169"/>
      <c r="I46" s="169">
        <f>SUM(I47:I54)</f>
        <v>22372</v>
      </c>
      <c r="J46" s="169"/>
      <c r="K46" s="169">
        <f>SUM(K47:K54)</f>
        <v>4342.5</v>
      </c>
      <c r="L46" s="169"/>
      <c r="M46" s="169">
        <f>SUM(M47:M54)</f>
        <v>0</v>
      </c>
      <c r="N46" s="169"/>
      <c r="O46" s="169">
        <f>SUM(O47:O54)</f>
        <v>0.11</v>
      </c>
      <c r="P46" s="169"/>
      <c r="Q46" s="169">
        <f>SUM(Q47:Q54)</f>
        <v>0</v>
      </c>
      <c r="R46" s="169"/>
      <c r="S46" s="169"/>
      <c r="T46" s="170"/>
      <c r="U46" s="169">
        <f>SUM(U47:U54)</f>
        <v>13.07</v>
      </c>
      <c r="AE46" t="s">
        <v>113</v>
      </c>
    </row>
    <row r="47" spans="1:60" outlineLevel="1" x14ac:dyDescent="0.2">
      <c r="A47" s="155">
        <v>29</v>
      </c>
      <c r="B47" s="160" t="s">
        <v>158</v>
      </c>
      <c r="C47" s="185" t="s">
        <v>159</v>
      </c>
      <c r="D47" s="162" t="s">
        <v>129</v>
      </c>
      <c r="E47" s="164">
        <v>1</v>
      </c>
      <c r="F47" s="167"/>
      <c r="G47" s="167"/>
      <c r="H47" s="167">
        <v>6.12</v>
      </c>
      <c r="I47" s="167">
        <f>ROUND(E47*H47,2)</f>
        <v>6.12</v>
      </c>
      <c r="J47" s="167">
        <v>142.38</v>
      </c>
      <c r="K47" s="167">
        <f>ROUND(E47*J47,2)</f>
        <v>142.38</v>
      </c>
      <c r="L47" s="167">
        <v>0</v>
      </c>
      <c r="M47" s="167">
        <f>G47*(1+L47/100)</f>
        <v>0</v>
      </c>
      <c r="N47" s="167">
        <v>4.0000000000000003E-5</v>
      </c>
      <c r="O47" s="167">
        <f>ROUND(E47*N47,2)</f>
        <v>0</v>
      </c>
      <c r="P47" s="167">
        <v>0</v>
      </c>
      <c r="Q47" s="167">
        <f>ROUND(E47*P47,2)</f>
        <v>0</v>
      </c>
      <c r="R47" s="167"/>
      <c r="S47" s="167"/>
      <c r="T47" s="168">
        <v>0.44500000000000001</v>
      </c>
      <c r="U47" s="167">
        <f>ROUND(E47*T47,2)</f>
        <v>0.45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120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55">
        <v>30</v>
      </c>
      <c r="B48" s="160" t="s">
        <v>160</v>
      </c>
      <c r="C48" s="185" t="s">
        <v>262</v>
      </c>
      <c r="D48" s="162" t="s">
        <v>129</v>
      </c>
      <c r="E48" s="164">
        <v>2</v>
      </c>
      <c r="F48" s="167"/>
      <c r="G48" s="167"/>
      <c r="H48" s="167">
        <v>4365.9799999999996</v>
      </c>
      <c r="I48" s="167">
        <f>ROUND(E48*H48,2)</f>
        <v>8731.9599999999991</v>
      </c>
      <c r="J48" s="167">
        <v>864.02000000000044</v>
      </c>
      <c r="K48" s="167">
        <f>ROUND(E48*J48,2)</f>
        <v>1728.04</v>
      </c>
      <c r="L48" s="167">
        <v>0</v>
      </c>
      <c r="M48" s="167">
        <f>G48*(1+L48/100)</f>
        <v>0</v>
      </c>
      <c r="N48" s="167">
        <v>3.2120000000000003E-2</v>
      </c>
      <c r="O48" s="167">
        <f>ROUND(E48*N48,2)</f>
        <v>0.06</v>
      </c>
      <c r="P48" s="167">
        <v>0</v>
      </c>
      <c r="Q48" s="167">
        <f>ROUND(E48*P48,2)</f>
        <v>0</v>
      </c>
      <c r="R48" s="167"/>
      <c r="S48" s="167"/>
      <c r="T48" s="168">
        <v>2.65503</v>
      </c>
      <c r="U48" s="167">
        <f>ROUND(E48*T48,2)</f>
        <v>5.31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120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ht="22.5" outlineLevel="1" x14ac:dyDescent="0.2">
      <c r="A49" s="155">
        <v>31</v>
      </c>
      <c r="B49" s="160" t="s">
        <v>161</v>
      </c>
      <c r="C49" s="185" t="s">
        <v>162</v>
      </c>
      <c r="D49" s="162" t="s">
        <v>129</v>
      </c>
      <c r="E49" s="164">
        <v>2</v>
      </c>
      <c r="F49" s="167"/>
      <c r="G49" s="167"/>
      <c r="H49" s="167">
        <v>3180.14</v>
      </c>
      <c r="I49" s="167">
        <f>ROUND(E49*H49,2)</f>
        <v>6360.28</v>
      </c>
      <c r="J49" s="167">
        <v>949.86000000000013</v>
      </c>
      <c r="K49" s="167">
        <f>ROUND(E49*J49,2)</f>
        <v>1899.72</v>
      </c>
      <c r="L49" s="167">
        <v>0</v>
      </c>
      <c r="M49" s="167">
        <f>G49*(1+L49/100)</f>
        <v>0</v>
      </c>
      <c r="N49" s="167">
        <v>1.8669999999999999E-2</v>
      </c>
      <c r="O49" s="167">
        <f>ROUND(E49*N49,2)</f>
        <v>0.04</v>
      </c>
      <c r="P49" s="167">
        <v>0</v>
      </c>
      <c r="Q49" s="167">
        <f>ROUND(E49*P49,2)</f>
        <v>0</v>
      </c>
      <c r="R49" s="167"/>
      <c r="S49" s="167"/>
      <c r="T49" s="168">
        <v>2.92136</v>
      </c>
      <c r="U49" s="167">
        <f>ROUND(E49*T49,2)</f>
        <v>5.84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120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55">
        <v>32</v>
      </c>
      <c r="B50" s="160" t="s">
        <v>163</v>
      </c>
      <c r="C50" s="185" t="s">
        <v>164</v>
      </c>
      <c r="D50" s="162" t="s">
        <v>165</v>
      </c>
      <c r="E50" s="164">
        <v>1</v>
      </c>
      <c r="F50" s="167"/>
      <c r="G50" s="167"/>
      <c r="H50" s="167">
        <v>4687.6400000000003</v>
      </c>
      <c r="I50" s="167">
        <f>ROUND(E50*H50,2)</f>
        <v>4687.6400000000003</v>
      </c>
      <c r="J50" s="167">
        <v>572.35999999999967</v>
      </c>
      <c r="K50" s="167">
        <f>ROUND(E50*J50,2)</f>
        <v>572.36</v>
      </c>
      <c r="L50" s="167">
        <v>0</v>
      </c>
      <c r="M50" s="167">
        <f>G50*(1+L50/100)</f>
        <v>0</v>
      </c>
      <c r="N50" s="167">
        <v>7.0000000000000001E-3</v>
      </c>
      <c r="O50" s="167">
        <f>ROUND(E50*N50,2)</f>
        <v>0.01</v>
      </c>
      <c r="P50" s="167">
        <v>0</v>
      </c>
      <c r="Q50" s="167">
        <f>ROUND(E50*P50,2)</f>
        <v>0</v>
      </c>
      <c r="R50" s="167"/>
      <c r="S50" s="167"/>
      <c r="T50" s="168">
        <v>1.47</v>
      </c>
      <c r="U50" s="167">
        <f>ROUND(E50*T50,2)</f>
        <v>1.47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120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55">
        <v>33</v>
      </c>
      <c r="B51" s="160" t="s">
        <v>201</v>
      </c>
      <c r="C51" s="185" t="s">
        <v>202</v>
      </c>
      <c r="D51" s="162" t="s">
        <v>203</v>
      </c>
      <c r="E51" s="164">
        <v>2</v>
      </c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8"/>
      <c r="U51" s="167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55">
        <v>34</v>
      </c>
      <c r="B52" s="160" t="s">
        <v>213</v>
      </c>
      <c r="C52" s="185" t="s">
        <v>214</v>
      </c>
      <c r="D52" s="162" t="s">
        <v>140</v>
      </c>
      <c r="E52" s="164">
        <v>0.02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8"/>
      <c r="U52" s="167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ht="22.5" outlineLevel="1" x14ac:dyDescent="0.2">
      <c r="A53" s="155">
        <v>35</v>
      </c>
      <c r="B53" s="160" t="s">
        <v>215</v>
      </c>
      <c r="C53" s="185" t="s">
        <v>216</v>
      </c>
      <c r="D53" s="162" t="s">
        <v>140</v>
      </c>
      <c r="E53" s="164">
        <v>0.11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8"/>
      <c r="U53" s="167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55">
        <v>36</v>
      </c>
      <c r="B54" s="160" t="s">
        <v>166</v>
      </c>
      <c r="C54" s="185" t="s">
        <v>260</v>
      </c>
      <c r="D54" s="162" t="s">
        <v>129</v>
      </c>
      <c r="E54" s="164">
        <v>2</v>
      </c>
      <c r="F54" s="167"/>
      <c r="G54" s="167"/>
      <c r="H54" s="167">
        <v>1293</v>
      </c>
      <c r="I54" s="167">
        <f>ROUND(E54*H54,2)</f>
        <v>2586</v>
      </c>
      <c r="J54" s="167">
        <v>0</v>
      </c>
      <c r="K54" s="167">
        <f>ROUND(E54*J54,2)</f>
        <v>0</v>
      </c>
      <c r="L54" s="167">
        <v>0</v>
      </c>
      <c r="M54" s="167">
        <f>G54*(1+L54/100)</f>
        <v>0</v>
      </c>
      <c r="N54" s="167">
        <v>1E-3</v>
      </c>
      <c r="O54" s="167">
        <f>ROUND(E54*N54,2)</f>
        <v>0</v>
      </c>
      <c r="P54" s="167">
        <v>0</v>
      </c>
      <c r="Q54" s="167">
        <f>ROUND(E54*P54,2)</f>
        <v>0</v>
      </c>
      <c r="R54" s="167"/>
      <c r="S54" s="167"/>
      <c r="T54" s="168">
        <v>0</v>
      </c>
      <c r="U54" s="167">
        <f>ROUND(E54*T54,2)</f>
        <v>0</v>
      </c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167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x14ac:dyDescent="0.2">
      <c r="A55" s="156" t="s">
        <v>112</v>
      </c>
      <c r="B55" s="161" t="s">
        <v>73</v>
      </c>
      <c r="C55" s="186" t="s">
        <v>74</v>
      </c>
      <c r="D55" s="163"/>
      <c r="E55" s="165"/>
      <c r="F55" s="169"/>
      <c r="G55" s="169">
        <f>SUMIF(AE56:AE56,"&lt;&gt;NOR",G56:G56)</f>
        <v>0</v>
      </c>
      <c r="H55" s="169"/>
      <c r="I55" s="169">
        <f>SUM(I56:I56)</f>
        <v>2120</v>
      </c>
      <c r="J55" s="169"/>
      <c r="K55" s="169">
        <f>SUM(K56:K56)</f>
        <v>0</v>
      </c>
      <c r="L55" s="169"/>
      <c r="M55" s="169">
        <f>SUM(M56:M56)</f>
        <v>0</v>
      </c>
      <c r="N55" s="169"/>
      <c r="O55" s="169">
        <f>SUM(O56:O56)</f>
        <v>0.01</v>
      </c>
      <c r="P55" s="169"/>
      <c r="Q55" s="169">
        <f>SUM(Q56:Q56)</f>
        <v>0</v>
      </c>
      <c r="R55" s="169"/>
      <c r="S55" s="169"/>
      <c r="T55" s="170"/>
      <c r="U55" s="169">
        <f>SUM(U56:U56)</f>
        <v>0</v>
      </c>
      <c r="AE55" t="s">
        <v>113</v>
      </c>
    </row>
    <row r="56" spans="1:60" outlineLevel="1" x14ac:dyDescent="0.2">
      <c r="A56" s="155">
        <v>37</v>
      </c>
      <c r="B56" s="160" t="s">
        <v>168</v>
      </c>
      <c r="C56" s="185" t="s">
        <v>169</v>
      </c>
      <c r="D56" s="162" t="s">
        <v>129</v>
      </c>
      <c r="E56" s="164">
        <v>1</v>
      </c>
      <c r="F56" s="167"/>
      <c r="G56" s="167"/>
      <c r="H56" s="167">
        <v>2120</v>
      </c>
      <c r="I56" s="167">
        <f>ROUND(E56*H56,2)</f>
        <v>2120</v>
      </c>
      <c r="J56" s="167">
        <v>0</v>
      </c>
      <c r="K56" s="167">
        <f>ROUND(E56*J56,2)</f>
        <v>0</v>
      </c>
      <c r="L56" s="167">
        <v>0</v>
      </c>
      <c r="M56" s="167">
        <f>G56*(1+L56/100)</f>
        <v>0</v>
      </c>
      <c r="N56" s="167">
        <v>8.9999999999999993E-3</v>
      </c>
      <c r="O56" s="167">
        <f>ROUND(E56*N56,2)</f>
        <v>0.01</v>
      </c>
      <c r="P56" s="167">
        <v>0</v>
      </c>
      <c r="Q56" s="167">
        <f>ROUND(E56*P56,2)</f>
        <v>0</v>
      </c>
      <c r="R56" s="167"/>
      <c r="S56" s="167"/>
      <c r="T56" s="168">
        <v>0</v>
      </c>
      <c r="U56" s="167">
        <f>ROUND(E56*T56,2)</f>
        <v>0</v>
      </c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167</v>
      </c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99" t="s">
        <v>112</v>
      </c>
      <c r="B57" s="204">
        <v>735</v>
      </c>
      <c r="C57" s="200" t="s">
        <v>225</v>
      </c>
      <c r="D57" s="201"/>
      <c r="E57" s="202"/>
      <c r="F57" s="203"/>
      <c r="G57" s="203">
        <f>SUM(G58:G61)</f>
        <v>0</v>
      </c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8"/>
      <c r="U57" s="167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>
        <v>38</v>
      </c>
      <c r="B58" s="160" t="s">
        <v>217</v>
      </c>
      <c r="C58" s="185" t="s">
        <v>218</v>
      </c>
      <c r="D58" s="162" t="s">
        <v>129</v>
      </c>
      <c r="E58" s="164">
        <v>2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8"/>
      <c r="U58" s="167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55">
        <v>39</v>
      </c>
      <c r="B59" s="160" t="s">
        <v>219</v>
      </c>
      <c r="C59" s="185" t="s">
        <v>254</v>
      </c>
      <c r="D59" s="162" t="s">
        <v>129</v>
      </c>
      <c r="E59" s="164">
        <v>2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8"/>
      <c r="U59" s="167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55">
        <v>40</v>
      </c>
      <c r="B60" s="160" t="s">
        <v>221</v>
      </c>
      <c r="C60" s="185" t="s">
        <v>222</v>
      </c>
      <c r="D60" s="162" t="s">
        <v>140</v>
      </c>
      <c r="E60" s="164">
        <v>0.1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8"/>
      <c r="U60" s="167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>
        <v>41</v>
      </c>
      <c r="B61" s="160" t="s">
        <v>220</v>
      </c>
      <c r="C61" s="185" t="s">
        <v>255</v>
      </c>
      <c r="D61" s="162" t="s">
        <v>129</v>
      </c>
      <c r="E61" s="164">
        <v>2</v>
      </c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8"/>
      <c r="U61" s="167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205" t="s">
        <v>112</v>
      </c>
      <c r="B62" s="212">
        <v>730</v>
      </c>
      <c r="C62" s="207" t="s">
        <v>232</v>
      </c>
      <c r="D62" s="208"/>
      <c r="E62" s="209"/>
      <c r="F62" s="210"/>
      <c r="G62" s="210">
        <f>SUM(G63)</f>
        <v>0</v>
      </c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8"/>
      <c r="U62" s="167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55">
        <v>42</v>
      </c>
      <c r="B63" s="160" t="s">
        <v>233</v>
      </c>
      <c r="C63" s="185" t="s">
        <v>256</v>
      </c>
      <c r="D63" s="162" t="s">
        <v>152</v>
      </c>
      <c r="E63" s="164">
        <v>2</v>
      </c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8"/>
      <c r="U63" s="167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x14ac:dyDescent="0.2">
      <c r="A64" s="156" t="s">
        <v>112</v>
      </c>
      <c r="B64" s="161" t="s">
        <v>75</v>
      </c>
      <c r="C64" s="186" t="s">
        <v>76</v>
      </c>
      <c r="D64" s="163"/>
      <c r="E64" s="165"/>
      <c r="F64" s="169"/>
      <c r="G64" s="169">
        <f>SUMIF(AE65:AE69,"&lt;&gt;NOR",G65:G69)</f>
        <v>0</v>
      </c>
      <c r="H64" s="169"/>
      <c r="I64" s="169">
        <f>SUM(I65:I69)</f>
        <v>4610.1399999999994</v>
      </c>
      <c r="J64" s="169"/>
      <c r="K64" s="169">
        <f>SUM(K65:K69)</f>
        <v>2277.8599999999997</v>
      </c>
      <c r="L64" s="169"/>
      <c r="M64" s="169">
        <f>SUM(M65:M69)</f>
        <v>0</v>
      </c>
      <c r="N64" s="169"/>
      <c r="O64" s="169">
        <f>SUM(O65:O69)</f>
        <v>7.0000000000000007E-2</v>
      </c>
      <c r="P64" s="169"/>
      <c r="Q64" s="169">
        <f>SUM(Q65:Q69)</f>
        <v>0</v>
      </c>
      <c r="R64" s="169"/>
      <c r="S64" s="169"/>
      <c r="T64" s="170"/>
      <c r="U64" s="169">
        <f>SUM(U65:U69)</f>
        <v>8.18</v>
      </c>
      <c r="AE64" t="s">
        <v>113</v>
      </c>
    </row>
    <row r="65" spans="1:60" outlineLevel="1" x14ac:dyDescent="0.2">
      <c r="A65" s="155">
        <v>43</v>
      </c>
      <c r="B65" s="160" t="s">
        <v>170</v>
      </c>
      <c r="C65" s="185" t="s">
        <v>171</v>
      </c>
      <c r="D65" s="162" t="s">
        <v>129</v>
      </c>
      <c r="E65" s="164">
        <v>2</v>
      </c>
      <c r="F65" s="167"/>
      <c r="G65" s="167"/>
      <c r="H65" s="167">
        <v>101.37</v>
      </c>
      <c r="I65" s="167">
        <f>ROUND(E65*H65,2)</f>
        <v>202.74</v>
      </c>
      <c r="J65" s="167">
        <v>569.63</v>
      </c>
      <c r="K65" s="167">
        <f>ROUND(E65*J65,2)</f>
        <v>1139.26</v>
      </c>
      <c r="L65" s="167">
        <v>0</v>
      </c>
      <c r="M65" s="167">
        <f>G65*(1+L65/100)</f>
        <v>0</v>
      </c>
      <c r="N65" s="167">
        <v>1.42E-3</v>
      </c>
      <c r="O65" s="167">
        <f>ROUND(E65*N65,2)</f>
        <v>0</v>
      </c>
      <c r="P65" s="167">
        <v>0</v>
      </c>
      <c r="Q65" s="167">
        <f>ROUND(E65*P65,2)</f>
        <v>0</v>
      </c>
      <c r="R65" s="167"/>
      <c r="S65" s="167"/>
      <c r="T65" s="168">
        <v>2.0434399999999999</v>
      </c>
      <c r="U65" s="167">
        <f>ROUND(E65*T65,2)</f>
        <v>4.09</v>
      </c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116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55">
        <v>44</v>
      </c>
      <c r="B66" s="160" t="s">
        <v>172</v>
      </c>
      <c r="C66" s="185" t="s">
        <v>173</v>
      </c>
      <c r="D66" s="162" t="s">
        <v>129</v>
      </c>
      <c r="E66" s="164">
        <v>2</v>
      </c>
      <c r="F66" s="167"/>
      <c r="G66" s="167"/>
      <c r="H66" s="167">
        <v>111.7</v>
      </c>
      <c r="I66" s="167">
        <f>ROUND(E66*H66,2)</f>
        <v>223.4</v>
      </c>
      <c r="J66" s="167">
        <v>569.29999999999995</v>
      </c>
      <c r="K66" s="167">
        <f>ROUND(E66*J66,2)</f>
        <v>1138.5999999999999</v>
      </c>
      <c r="L66" s="167">
        <v>0</v>
      </c>
      <c r="M66" s="167">
        <f>G66*(1+L66/100)</f>
        <v>0</v>
      </c>
      <c r="N66" s="167">
        <v>1.6199999999999999E-3</v>
      </c>
      <c r="O66" s="167">
        <f>ROUND(E66*N66,2)</f>
        <v>0</v>
      </c>
      <c r="P66" s="167">
        <v>0</v>
      </c>
      <c r="Q66" s="167">
        <f>ROUND(E66*P66,2)</f>
        <v>0</v>
      </c>
      <c r="R66" s="167"/>
      <c r="S66" s="167"/>
      <c r="T66" s="168">
        <v>2.04392</v>
      </c>
      <c r="U66" s="167">
        <f>ROUND(E66*T66,2)</f>
        <v>4.09</v>
      </c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116</v>
      </c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ht="22.5" outlineLevel="1" x14ac:dyDescent="0.2">
      <c r="A67" s="155">
        <v>45</v>
      </c>
      <c r="B67" s="160" t="s">
        <v>174</v>
      </c>
      <c r="C67" s="185" t="s">
        <v>175</v>
      </c>
      <c r="D67" s="162" t="s">
        <v>129</v>
      </c>
      <c r="E67" s="164">
        <v>2</v>
      </c>
      <c r="F67" s="167"/>
      <c r="G67" s="167"/>
      <c r="H67" s="167">
        <v>1046</v>
      </c>
      <c r="I67" s="167">
        <f>ROUND(E67*H67,2)</f>
        <v>2092</v>
      </c>
      <c r="J67" s="167">
        <v>0</v>
      </c>
      <c r="K67" s="167">
        <f>ROUND(E67*J67,2)</f>
        <v>0</v>
      </c>
      <c r="L67" s="167">
        <v>0</v>
      </c>
      <c r="M67" s="167">
        <f>G67*(1+L67/100)</f>
        <v>0</v>
      </c>
      <c r="N67" s="167">
        <v>1.6E-2</v>
      </c>
      <c r="O67" s="167">
        <f>ROUND(E67*N67,2)</f>
        <v>0.03</v>
      </c>
      <c r="P67" s="167">
        <v>0</v>
      </c>
      <c r="Q67" s="167">
        <f>ROUND(E67*P67,2)</f>
        <v>0</v>
      </c>
      <c r="R67" s="167"/>
      <c r="S67" s="167"/>
      <c r="T67" s="168">
        <v>0</v>
      </c>
      <c r="U67" s="167">
        <f>ROUND(E67*T67,2)</f>
        <v>0</v>
      </c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167</v>
      </c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55">
        <v>46</v>
      </c>
      <c r="B68" s="160" t="s">
        <v>176</v>
      </c>
      <c r="C68" s="185" t="s">
        <v>177</v>
      </c>
      <c r="D68" s="162" t="s">
        <v>129</v>
      </c>
      <c r="E68" s="164">
        <v>1</v>
      </c>
      <c r="F68" s="167"/>
      <c r="G68" s="167"/>
      <c r="H68" s="167">
        <v>1046</v>
      </c>
      <c r="I68" s="167">
        <f>ROUND(E68*H68,2)</f>
        <v>1046</v>
      </c>
      <c r="J68" s="167">
        <v>0</v>
      </c>
      <c r="K68" s="167">
        <f>ROUND(E68*J68,2)</f>
        <v>0</v>
      </c>
      <c r="L68" s="167">
        <v>0</v>
      </c>
      <c r="M68" s="167">
        <f>G68*(1+L68/100)</f>
        <v>0</v>
      </c>
      <c r="N68" s="167">
        <v>1.55E-2</v>
      </c>
      <c r="O68" s="167">
        <f>ROUND(E68*N68,2)</f>
        <v>0.02</v>
      </c>
      <c r="P68" s="167">
        <v>0</v>
      </c>
      <c r="Q68" s="167">
        <f>ROUND(E68*P68,2)</f>
        <v>0</v>
      </c>
      <c r="R68" s="167"/>
      <c r="S68" s="167"/>
      <c r="T68" s="168">
        <v>0</v>
      </c>
      <c r="U68" s="167">
        <f>ROUND(E68*T68,2)</f>
        <v>0</v>
      </c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167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55">
        <v>47</v>
      </c>
      <c r="B69" s="160" t="s">
        <v>178</v>
      </c>
      <c r="C69" s="185" t="s">
        <v>179</v>
      </c>
      <c r="D69" s="162" t="s">
        <v>129</v>
      </c>
      <c r="E69" s="164">
        <v>1</v>
      </c>
      <c r="F69" s="167"/>
      <c r="G69" s="167"/>
      <c r="H69" s="167">
        <v>1046</v>
      </c>
      <c r="I69" s="167">
        <f>ROUND(E69*H69,2)</f>
        <v>1046</v>
      </c>
      <c r="J69" s="167">
        <v>0</v>
      </c>
      <c r="K69" s="167">
        <f>ROUND(E69*J69,2)</f>
        <v>0</v>
      </c>
      <c r="L69" s="167">
        <v>0</v>
      </c>
      <c r="M69" s="167">
        <f>G69*(1+L69/100)</f>
        <v>0</v>
      </c>
      <c r="N69" s="167">
        <v>1.55E-2</v>
      </c>
      <c r="O69" s="167">
        <f>ROUND(E69*N69,2)</f>
        <v>0.02</v>
      </c>
      <c r="P69" s="167">
        <v>0</v>
      </c>
      <c r="Q69" s="167">
        <f>ROUND(E69*P69,2)</f>
        <v>0</v>
      </c>
      <c r="R69" s="167"/>
      <c r="S69" s="167"/>
      <c r="T69" s="168">
        <v>0</v>
      </c>
      <c r="U69" s="167">
        <f>ROUND(E69*T69,2)</f>
        <v>0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167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x14ac:dyDescent="0.2">
      <c r="A70" s="156" t="s">
        <v>112</v>
      </c>
      <c r="B70" s="161" t="s">
        <v>77</v>
      </c>
      <c r="C70" s="186" t="s">
        <v>78</v>
      </c>
      <c r="D70" s="163"/>
      <c r="E70" s="165"/>
      <c r="F70" s="169"/>
      <c r="G70" s="169">
        <f>SUMIF(AE71:AE72,"&lt;&gt;NOR",G71:G72)</f>
        <v>0</v>
      </c>
      <c r="H70" s="169"/>
      <c r="I70" s="169">
        <f>SUM(I71:I72)</f>
        <v>7724.69</v>
      </c>
      <c r="J70" s="169"/>
      <c r="K70" s="169">
        <f>SUM(K71:K72)</f>
        <v>2938.11</v>
      </c>
      <c r="L70" s="169"/>
      <c r="M70" s="169">
        <f>SUM(M71:M72)</f>
        <v>0</v>
      </c>
      <c r="N70" s="169"/>
      <c r="O70" s="169">
        <f>SUM(O71:O72)</f>
        <v>0.22</v>
      </c>
      <c r="P70" s="169"/>
      <c r="Q70" s="169">
        <f>SUM(Q71:Q72)</f>
        <v>0</v>
      </c>
      <c r="R70" s="169"/>
      <c r="S70" s="169"/>
      <c r="T70" s="170"/>
      <c r="U70" s="169">
        <f>SUM(U71:U72)</f>
        <v>9.16</v>
      </c>
      <c r="AE70" t="s">
        <v>113</v>
      </c>
    </row>
    <row r="71" spans="1:60" outlineLevel="1" x14ac:dyDescent="0.2">
      <c r="A71" s="155">
        <v>48</v>
      </c>
      <c r="B71" s="160" t="s">
        <v>180</v>
      </c>
      <c r="C71" s="185" t="s">
        <v>249</v>
      </c>
      <c r="D71" s="162" t="s">
        <v>115</v>
      </c>
      <c r="E71" s="164">
        <v>9.1999999999999993</v>
      </c>
      <c r="F71" s="167"/>
      <c r="G71" s="167"/>
      <c r="H71" s="167">
        <v>591</v>
      </c>
      <c r="I71" s="167">
        <f>ROUND(E71*H71,2)</f>
        <v>5437.2</v>
      </c>
      <c r="J71" s="167">
        <v>0</v>
      </c>
      <c r="K71" s="167">
        <f>ROUND(E71*J71,2)</f>
        <v>0</v>
      </c>
      <c r="L71" s="167">
        <v>0</v>
      </c>
      <c r="M71" s="167">
        <f>G71*(1+L71/100)</f>
        <v>0</v>
      </c>
      <c r="N71" s="167">
        <v>1.9199999999999998E-2</v>
      </c>
      <c r="O71" s="167">
        <f>ROUND(E71*N71,2)</f>
        <v>0.18</v>
      </c>
      <c r="P71" s="167">
        <v>0</v>
      </c>
      <c r="Q71" s="167">
        <f>ROUND(E71*P71,2)</f>
        <v>0</v>
      </c>
      <c r="R71" s="167"/>
      <c r="S71" s="167"/>
      <c r="T71" s="168">
        <v>0</v>
      </c>
      <c r="U71" s="167">
        <f>ROUND(E71*T71,2)</f>
        <v>0</v>
      </c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167</v>
      </c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55">
        <v>49</v>
      </c>
      <c r="B72" s="160" t="s">
        <v>181</v>
      </c>
      <c r="C72" s="185" t="s">
        <v>182</v>
      </c>
      <c r="D72" s="162" t="s">
        <v>115</v>
      </c>
      <c r="E72" s="164">
        <v>9.1999999999999993</v>
      </c>
      <c r="F72" s="167"/>
      <c r="G72" s="167"/>
      <c r="H72" s="167">
        <v>248.64</v>
      </c>
      <c r="I72" s="167">
        <f>ROUND(E72*H72,2)</f>
        <v>2287.4899999999998</v>
      </c>
      <c r="J72" s="167">
        <v>319.36</v>
      </c>
      <c r="K72" s="167">
        <f>ROUND(E72*J72,2)</f>
        <v>2938.11</v>
      </c>
      <c r="L72" s="167">
        <v>0</v>
      </c>
      <c r="M72" s="167">
        <f>G72*(1+L72/100)</f>
        <v>0</v>
      </c>
      <c r="N72" s="167">
        <v>4.6100000000000004E-3</v>
      </c>
      <c r="O72" s="167">
        <f>ROUND(E72*N72,2)</f>
        <v>0.04</v>
      </c>
      <c r="P72" s="167">
        <v>0</v>
      </c>
      <c r="Q72" s="167">
        <f>ROUND(E72*P72,2)</f>
        <v>0</v>
      </c>
      <c r="R72" s="167"/>
      <c r="S72" s="167"/>
      <c r="T72" s="168">
        <v>0.99573</v>
      </c>
      <c r="U72" s="167">
        <f>ROUND(E72*T72,2)</f>
        <v>9.16</v>
      </c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120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x14ac:dyDescent="0.2">
      <c r="A73" s="156" t="s">
        <v>112</v>
      </c>
      <c r="B73" s="161" t="s">
        <v>79</v>
      </c>
      <c r="C73" s="186" t="s">
        <v>80</v>
      </c>
      <c r="D73" s="163"/>
      <c r="E73" s="165"/>
      <c r="F73" s="169"/>
      <c r="G73" s="169">
        <f>SUMIF(AE74:AE74,"&lt;&gt;NOR",G74:G74)</f>
        <v>0</v>
      </c>
      <c r="H73" s="169"/>
      <c r="I73" s="169">
        <f>SUM(I74:I74)</f>
        <v>9991.2900000000009</v>
      </c>
      <c r="J73" s="169"/>
      <c r="K73" s="169">
        <f>SUM(K74:K74)</f>
        <v>19774.71</v>
      </c>
      <c r="L73" s="169"/>
      <c r="M73" s="169">
        <f>SUM(M74:M74)</f>
        <v>0</v>
      </c>
      <c r="N73" s="169"/>
      <c r="O73" s="169">
        <f>SUM(O74:O74)</f>
        <v>0.18</v>
      </c>
      <c r="P73" s="169"/>
      <c r="Q73" s="169">
        <f>SUM(Q74:Q74)</f>
        <v>0</v>
      </c>
      <c r="R73" s="169"/>
      <c r="S73" s="169"/>
      <c r="T73" s="170"/>
      <c r="U73" s="169">
        <f>SUM(U74:U74)</f>
        <v>48.48</v>
      </c>
      <c r="AE73" t="s">
        <v>113</v>
      </c>
    </row>
    <row r="74" spans="1:60" ht="22.5" outlineLevel="1" x14ac:dyDescent="0.2">
      <c r="A74" s="155">
        <v>50</v>
      </c>
      <c r="B74" s="160" t="s">
        <v>183</v>
      </c>
      <c r="C74" s="185" t="s">
        <v>184</v>
      </c>
      <c r="D74" s="162" t="s">
        <v>115</v>
      </c>
      <c r="E74" s="164">
        <v>41</v>
      </c>
      <c r="F74" s="167"/>
      <c r="G74" s="167"/>
      <c r="H74" s="167">
        <v>243.69</v>
      </c>
      <c r="I74" s="167">
        <f>ROUND(E74*H74,2)</f>
        <v>9991.2900000000009</v>
      </c>
      <c r="J74" s="167">
        <v>482.31</v>
      </c>
      <c r="K74" s="167">
        <f>ROUND(E74*J74,2)</f>
        <v>19774.71</v>
      </c>
      <c r="L74" s="167">
        <v>0</v>
      </c>
      <c r="M74" s="167">
        <f>G74*(1+L74/100)</f>
        <v>0</v>
      </c>
      <c r="N74" s="167">
        <v>4.28E-3</v>
      </c>
      <c r="O74" s="167">
        <f>ROUND(E74*N74,2)</f>
        <v>0.18</v>
      </c>
      <c r="P74" s="167">
        <v>0</v>
      </c>
      <c r="Q74" s="167">
        <f>ROUND(E74*P74,2)</f>
        <v>0</v>
      </c>
      <c r="R74" s="167"/>
      <c r="S74" s="167"/>
      <c r="T74" s="168">
        <v>1.18251</v>
      </c>
      <c r="U74" s="167">
        <f>ROUND(E74*T74,2)</f>
        <v>48.48</v>
      </c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120</v>
      </c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x14ac:dyDescent="0.2">
      <c r="A75" s="156" t="s">
        <v>112</v>
      </c>
      <c r="B75" s="161" t="s">
        <v>81</v>
      </c>
      <c r="C75" s="186" t="s">
        <v>82</v>
      </c>
      <c r="D75" s="163"/>
      <c r="E75" s="165"/>
      <c r="F75" s="169"/>
      <c r="G75" s="169">
        <f>SUMIF(AE76:AE76,"&lt;&gt;NOR",G76:G76)</f>
        <v>0</v>
      </c>
      <c r="H75" s="169"/>
      <c r="I75" s="169">
        <f>SUM(I76:I76)</f>
        <v>1745.65</v>
      </c>
      <c r="J75" s="169"/>
      <c r="K75" s="169">
        <f>SUM(K76:K76)</f>
        <v>4013.96</v>
      </c>
      <c r="L75" s="169"/>
      <c r="M75" s="169">
        <f>SUM(M76:M76)</f>
        <v>0</v>
      </c>
      <c r="N75" s="169"/>
      <c r="O75" s="169">
        <f>SUM(O76:O76)</f>
        <v>0.03</v>
      </c>
      <c r="P75" s="169"/>
      <c r="Q75" s="169">
        <f>SUM(Q76:Q76)</f>
        <v>0</v>
      </c>
      <c r="R75" s="169"/>
      <c r="S75" s="169"/>
      <c r="T75" s="170"/>
      <c r="U75" s="169">
        <f>SUM(U76:U76)</f>
        <v>13.23</v>
      </c>
      <c r="AE75" t="s">
        <v>113</v>
      </c>
    </row>
    <row r="76" spans="1:60" ht="22.5" outlineLevel="1" x14ac:dyDescent="0.2">
      <c r="A76" s="155">
        <v>51</v>
      </c>
      <c r="B76" s="160" t="s">
        <v>185</v>
      </c>
      <c r="C76" s="185" t="s">
        <v>186</v>
      </c>
      <c r="D76" s="162" t="s">
        <v>115</v>
      </c>
      <c r="E76" s="164">
        <v>93.5</v>
      </c>
      <c r="F76" s="167"/>
      <c r="G76" s="167"/>
      <c r="H76" s="167">
        <v>18.670000000000002</v>
      </c>
      <c r="I76" s="167">
        <f>ROUND(E76*H76,2)</f>
        <v>1745.65</v>
      </c>
      <c r="J76" s="167">
        <v>42.93</v>
      </c>
      <c r="K76" s="167">
        <f>ROUND(E76*J76,2)</f>
        <v>4013.96</v>
      </c>
      <c r="L76" s="167">
        <v>0</v>
      </c>
      <c r="M76" s="167">
        <f>G76*(1+L76/100)</f>
        <v>0</v>
      </c>
      <c r="N76" s="167">
        <v>3.6999999999999999E-4</v>
      </c>
      <c r="O76" s="167">
        <f>ROUND(E76*N76,2)</f>
        <v>0.03</v>
      </c>
      <c r="P76" s="167">
        <v>0</v>
      </c>
      <c r="Q76" s="167">
        <f>ROUND(E76*P76,2)</f>
        <v>0</v>
      </c>
      <c r="R76" s="167"/>
      <c r="S76" s="167"/>
      <c r="T76" s="168">
        <v>0.14149999999999999</v>
      </c>
      <c r="U76" s="167">
        <f>ROUND(E76*T76,2)</f>
        <v>13.23</v>
      </c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116</v>
      </c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x14ac:dyDescent="0.2">
      <c r="A77" s="156" t="s">
        <v>112</v>
      </c>
      <c r="B77" s="161" t="s">
        <v>83</v>
      </c>
      <c r="C77" s="186" t="s">
        <v>84</v>
      </c>
      <c r="D77" s="163"/>
      <c r="E77" s="165"/>
      <c r="F77" s="169"/>
      <c r="G77" s="169">
        <f>SUMIF(AE78:AE80,"&lt;&gt;NOR",G78:G80)</f>
        <v>0</v>
      </c>
      <c r="H77" s="169"/>
      <c r="I77" s="169">
        <f>SUM(I78:I80)</f>
        <v>4815</v>
      </c>
      <c r="J77" s="169"/>
      <c r="K77" s="169">
        <f>SUM(K78:K80)</f>
        <v>150.5</v>
      </c>
      <c r="L77" s="169"/>
      <c r="M77" s="169">
        <f>SUM(M78:M80)</f>
        <v>0</v>
      </c>
      <c r="N77" s="169"/>
      <c r="O77" s="169">
        <f>SUM(O78:O80)</f>
        <v>0.01</v>
      </c>
      <c r="P77" s="169"/>
      <c r="Q77" s="169">
        <f>SUM(Q78:Q80)</f>
        <v>0</v>
      </c>
      <c r="R77" s="169"/>
      <c r="S77" s="169"/>
      <c r="T77" s="170"/>
      <c r="U77" s="169">
        <f>SUM(U78:U80)</f>
        <v>0.54</v>
      </c>
      <c r="Y77" s="99"/>
      <c r="AE77" t="s">
        <v>113</v>
      </c>
    </row>
    <row r="78" spans="1:60" outlineLevel="1" x14ac:dyDescent="0.2">
      <c r="A78" s="155">
        <v>52</v>
      </c>
      <c r="B78" s="160" t="s">
        <v>187</v>
      </c>
      <c r="C78" s="185" t="s">
        <v>188</v>
      </c>
      <c r="D78" s="162" t="s">
        <v>129</v>
      </c>
      <c r="E78" s="164">
        <v>1</v>
      </c>
      <c r="F78" s="167"/>
      <c r="G78" s="167"/>
      <c r="H78" s="167">
        <v>0</v>
      </c>
      <c r="I78" s="167">
        <f>ROUND(E78*H78,2)</f>
        <v>0</v>
      </c>
      <c r="J78" s="167">
        <v>150.5</v>
      </c>
      <c r="K78" s="167">
        <f>ROUND(E78*J78,2)</f>
        <v>150.5</v>
      </c>
      <c r="L78" s="167">
        <v>0</v>
      </c>
      <c r="M78" s="167">
        <f>G78*(1+L78/100)</f>
        <v>0</v>
      </c>
      <c r="N78" s="167">
        <v>0</v>
      </c>
      <c r="O78" s="167">
        <f>ROUND(E78*N78,2)</f>
        <v>0</v>
      </c>
      <c r="P78" s="167">
        <v>0</v>
      </c>
      <c r="Q78" s="167">
        <f>ROUND(E78*P78,2)</f>
        <v>0</v>
      </c>
      <c r="R78" s="167"/>
      <c r="S78" s="167"/>
      <c r="T78" s="168">
        <v>0.54</v>
      </c>
      <c r="U78" s="167">
        <f>ROUND(E78*T78,2)</f>
        <v>0.54</v>
      </c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120</v>
      </c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55">
        <v>53</v>
      </c>
      <c r="B79" s="160" t="s">
        <v>223</v>
      </c>
      <c r="C79" s="185" t="s">
        <v>224</v>
      </c>
      <c r="D79" s="162" t="s">
        <v>140</v>
      </c>
      <c r="E79" s="164">
        <v>0.03</v>
      </c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8"/>
      <c r="U79" s="167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55">
        <v>54</v>
      </c>
      <c r="B80" s="160" t="s">
        <v>189</v>
      </c>
      <c r="C80" s="185" t="s">
        <v>190</v>
      </c>
      <c r="D80" s="162" t="s">
        <v>129</v>
      </c>
      <c r="E80" s="164">
        <v>1</v>
      </c>
      <c r="F80" s="167"/>
      <c r="G80" s="167"/>
      <c r="H80" s="167">
        <v>4815</v>
      </c>
      <c r="I80" s="167">
        <f>ROUND(E80*H80,2)</f>
        <v>4815</v>
      </c>
      <c r="J80" s="167">
        <v>0</v>
      </c>
      <c r="K80" s="167">
        <f>ROUND(E80*J80,2)</f>
        <v>0</v>
      </c>
      <c r="L80" s="167">
        <v>0</v>
      </c>
      <c r="M80" s="167">
        <f>G80*(1+L80/100)</f>
        <v>0</v>
      </c>
      <c r="N80" s="167">
        <v>7.0000000000000001E-3</v>
      </c>
      <c r="O80" s="167">
        <f>ROUND(E80*N80,2)</f>
        <v>0.01</v>
      </c>
      <c r="P80" s="167">
        <v>0</v>
      </c>
      <c r="Q80" s="167">
        <f>ROUND(E80*P80,2)</f>
        <v>0</v>
      </c>
      <c r="R80" s="167"/>
      <c r="S80" s="167"/>
      <c r="T80" s="168">
        <v>0</v>
      </c>
      <c r="U80" s="167">
        <f>ROUND(E80*T80,2)</f>
        <v>0</v>
      </c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167</v>
      </c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205" t="s">
        <v>112</v>
      </c>
      <c r="B81" s="206" t="s">
        <v>226</v>
      </c>
      <c r="C81" s="207" t="s">
        <v>227</v>
      </c>
      <c r="D81" s="208"/>
      <c r="E81" s="209"/>
      <c r="F81" s="210"/>
      <c r="G81" s="210">
        <f>SUM(G82:G84)</f>
        <v>0</v>
      </c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8"/>
      <c r="U81" s="167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ht="22.5" outlineLevel="1" x14ac:dyDescent="0.2">
      <c r="A82" s="155">
        <v>55</v>
      </c>
      <c r="B82" s="160" t="s">
        <v>228</v>
      </c>
      <c r="C82" s="185" t="s">
        <v>258</v>
      </c>
      <c r="D82" s="162" t="s">
        <v>152</v>
      </c>
      <c r="E82" s="164">
        <v>1</v>
      </c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8"/>
      <c r="U82" s="167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ht="22.5" outlineLevel="1" x14ac:dyDescent="0.2">
      <c r="A83" s="155">
        <v>56</v>
      </c>
      <c r="B83" s="160" t="s">
        <v>229</v>
      </c>
      <c r="C83" s="185" t="s">
        <v>257</v>
      </c>
      <c r="D83" s="162" t="s">
        <v>152</v>
      </c>
      <c r="E83" s="164">
        <v>1</v>
      </c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8"/>
      <c r="U83" s="167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55">
        <v>57</v>
      </c>
      <c r="B84" s="160" t="s">
        <v>230</v>
      </c>
      <c r="C84" s="185" t="s">
        <v>231</v>
      </c>
      <c r="D84" s="162" t="s">
        <v>203</v>
      </c>
      <c r="E84" s="164">
        <v>4</v>
      </c>
      <c r="F84" s="167"/>
      <c r="G84" s="167">
        <f>E84*F84</f>
        <v>0</v>
      </c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8"/>
      <c r="U84" s="167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x14ac:dyDescent="0.2">
      <c r="A85" s="156" t="s">
        <v>112</v>
      </c>
      <c r="B85" s="161" t="s">
        <v>234</v>
      </c>
      <c r="C85" s="186" t="s">
        <v>235</v>
      </c>
      <c r="D85" s="163"/>
      <c r="E85" s="165"/>
      <c r="F85" s="169"/>
      <c r="G85" s="169">
        <f>SUMIF(AE86:AE92,"&lt;&gt;NOR",G86:G92)</f>
        <v>0</v>
      </c>
      <c r="AE85" t="s">
        <v>196</v>
      </c>
    </row>
    <row r="86" spans="1:60" x14ac:dyDescent="0.2">
      <c r="A86" s="155">
        <v>58</v>
      </c>
      <c r="B86" s="160" t="s">
        <v>236</v>
      </c>
      <c r="C86" s="185" t="s">
        <v>237</v>
      </c>
      <c r="D86" s="162" t="s">
        <v>140</v>
      </c>
      <c r="E86" s="164">
        <v>0.1</v>
      </c>
      <c r="F86" s="167"/>
      <c r="G86" s="167">
        <f t="shared" ref="G86:G92" si="0">E86*F86</f>
        <v>0</v>
      </c>
    </row>
    <row r="87" spans="1:60" x14ac:dyDescent="0.2">
      <c r="A87" s="155">
        <v>59</v>
      </c>
      <c r="B87" s="160" t="s">
        <v>238</v>
      </c>
      <c r="C87" s="185" t="s">
        <v>239</v>
      </c>
      <c r="D87" s="162" t="s">
        <v>140</v>
      </c>
      <c r="E87" s="164">
        <v>0.1</v>
      </c>
      <c r="F87" s="167"/>
      <c r="G87" s="167">
        <f t="shared" si="0"/>
        <v>0</v>
      </c>
    </row>
    <row r="88" spans="1:60" x14ac:dyDescent="0.2">
      <c r="A88" s="155">
        <v>60</v>
      </c>
      <c r="B88" s="160" t="s">
        <v>141</v>
      </c>
      <c r="C88" s="185" t="s">
        <v>142</v>
      </c>
      <c r="D88" s="162" t="s">
        <v>140</v>
      </c>
      <c r="E88" s="164">
        <v>0.1</v>
      </c>
      <c r="F88" s="167"/>
      <c r="G88" s="167">
        <f t="shared" si="0"/>
        <v>0</v>
      </c>
    </row>
    <row r="89" spans="1:60" x14ac:dyDescent="0.2">
      <c r="A89" s="155">
        <v>61</v>
      </c>
      <c r="B89" s="160" t="s">
        <v>240</v>
      </c>
      <c r="C89" s="185" t="s">
        <v>241</v>
      </c>
      <c r="D89" s="162" t="s">
        <v>140</v>
      </c>
      <c r="E89" s="164">
        <v>0.1</v>
      </c>
      <c r="F89" s="167"/>
      <c r="G89" s="167">
        <f t="shared" si="0"/>
        <v>0</v>
      </c>
    </row>
    <row r="90" spans="1:60" x14ac:dyDescent="0.2">
      <c r="A90" s="155">
        <v>62</v>
      </c>
      <c r="B90" s="160" t="s">
        <v>242</v>
      </c>
      <c r="C90" s="185" t="s">
        <v>243</v>
      </c>
      <c r="D90" s="162" t="s">
        <v>140</v>
      </c>
      <c r="E90" s="164">
        <v>0.3</v>
      </c>
      <c r="F90" s="167"/>
      <c r="G90" s="167">
        <f t="shared" si="0"/>
        <v>0</v>
      </c>
    </row>
    <row r="91" spans="1:60" x14ac:dyDescent="0.2">
      <c r="A91" s="155">
        <v>63</v>
      </c>
      <c r="B91" s="160" t="s">
        <v>244</v>
      </c>
      <c r="C91" s="185" t="s">
        <v>245</v>
      </c>
      <c r="D91" s="162" t="s">
        <v>140</v>
      </c>
      <c r="E91" s="164">
        <v>0.1</v>
      </c>
      <c r="F91" s="167"/>
      <c r="G91" s="167">
        <f t="shared" si="0"/>
        <v>0</v>
      </c>
    </row>
    <row r="92" spans="1:60" x14ac:dyDescent="0.2">
      <c r="A92" s="155">
        <v>64</v>
      </c>
      <c r="B92" s="160" t="s">
        <v>246</v>
      </c>
      <c r="C92" s="185" t="s">
        <v>247</v>
      </c>
      <c r="D92" s="162" t="s">
        <v>140</v>
      </c>
      <c r="E92" s="164">
        <v>0.2</v>
      </c>
      <c r="F92" s="167"/>
      <c r="G92" s="167">
        <f t="shared" si="0"/>
        <v>0</v>
      </c>
    </row>
    <row r="93" spans="1:60" x14ac:dyDescent="0.2">
      <c r="A93" s="156" t="s">
        <v>112</v>
      </c>
      <c r="B93" s="161" t="s">
        <v>85</v>
      </c>
      <c r="C93" s="186" t="s">
        <v>27</v>
      </c>
      <c r="D93" s="163"/>
      <c r="E93" s="165"/>
      <c r="F93" s="169"/>
      <c r="G93" s="169">
        <f>SUM(G94:G95)</f>
        <v>0</v>
      </c>
    </row>
    <row r="94" spans="1:60" x14ac:dyDescent="0.2">
      <c r="A94" s="155">
        <v>65</v>
      </c>
      <c r="B94" s="160" t="s">
        <v>191</v>
      </c>
      <c r="C94" s="185" t="s">
        <v>192</v>
      </c>
      <c r="D94" s="162" t="s">
        <v>152</v>
      </c>
      <c r="E94" s="164">
        <v>1</v>
      </c>
      <c r="F94" s="167"/>
      <c r="G94" s="167"/>
    </row>
    <row r="95" spans="1:60" x14ac:dyDescent="0.2">
      <c r="A95" s="155">
        <v>66</v>
      </c>
      <c r="B95" s="198">
        <v>2</v>
      </c>
      <c r="C95" s="185" t="s">
        <v>261</v>
      </c>
      <c r="D95" s="162" t="s">
        <v>203</v>
      </c>
      <c r="E95" s="164">
        <v>2</v>
      </c>
      <c r="F95" s="167"/>
      <c r="G95" s="167"/>
    </row>
    <row r="96" spans="1:60" x14ac:dyDescent="0.2">
      <c r="A96" s="156" t="s">
        <v>112</v>
      </c>
      <c r="B96" s="161" t="s">
        <v>86</v>
      </c>
      <c r="C96" s="186" t="s">
        <v>26</v>
      </c>
      <c r="D96" s="163"/>
      <c r="E96" s="165"/>
      <c r="F96" s="169"/>
      <c r="G96" s="169">
        <f>SUM(G97:G99)</f>
        <v>0</v>
      </c>
    </row>
    <row r="97" spans="1:7" x14ac:dyDescent="0.2">
      <c r="A97" s="180">
        <v>67</v>
      </c>
      <c r="B97" s="181" t="s">
        <v>193</v>
      </c>
      <c r="C97" s="187" t="s">
        <v>194</v>
      </c>
      <c r="D97" s="182" t="s">
        <v>195</v>
      </c>
      <c r="E97" s="183">
        <v>1</v>
      </c>
      <c r="F97" s="184"/>
      <c r="G97" s="184">
        <v>0</v>
      </c>
    </row>
    <row r="98" spans="1:7" x14ac:dyDescent="0.2">
      <c r="A98" s="218">
        <v>68</v>
      </c>
      <c r="B98" s="219" t="s">
        <v>263</v>
      </c>
      <c r="C98" s="220" t="s">
        <v>264</v>
      </c>
      <c r="D98" s="221" t="s">
        <v>165</v>
      </c>
      <c r="E98" s="222">
        <v>1</v>
      </c>
      <c r="F98" s="218"/>
      <c r="G98" s="218">
        <v>0</v>
      </c>
    </row>
    <row r="99" spans="1:7" x14ac:dyDescent="0.2">
      <c r="A99" s="282">
        <v>69</v>
      </c>
      <c r="B99" s="283" t="s">
        <v>265</v>
      </c>
      <c r="C99" s="284" t="s">
        <v>266</v>
      </c>
      <c r="D99" s="285" t="s">
        <v>195</v>
      </c>
      <c r="E99" s="286">
        <v>1</v>
      </c>
      <c r="F99" s="287"/>
      <c r="G99" s="288">
        <v>0</v>
      </c>
    </row>
    <row r="100" spans="1:7" x14ac:dyDescent="0.2">
      <c r="A100" s="155"/>
      <c r="B100" s="160"/>
      <c r="C100" s="185"/>
      <c r="D100" s="162"/>
      <c r="E100" s="164"/>
      <c r="F100" s="167"/>
    </row>
    <row r="101" spans="1:7" x14ac:dyDescent="0.2">
      <c r="A101" s="155"/>
      <c r="B101" s="160"/>
      <c r="C101" s="185"/>
      <c r="D101" s="162"/>
      <c r="E101" s="164"/>
      <c r="F101" s="167"/>
    </row>
    <row r="102" spans="1:7" x14ac:dyDescent="0.2">
      <c r="D102" s="142"/>
    </row>
    <row r="103" spans="1:7" x14ac:dyDescent="0.2">
      <c r="A103" s="155"/>
      <c r="B103" s="160"/>
      <c r="C103" s="185"/>
      <c r="D103" s="162"/>
      <c r="E103" s="164"/>
      <c r="F103" s="167"/>
    </row>
    <row r="104" spans="1:7" x14ac:dyDescent="0.2">
      <c r="A104" s="155"/>
      <c r="B104" s="160"/>
      <c r="C104" s="185"/>
      <c r="D104" s="162"/>
      <c r="E104" s="164"/>
      <c r="F104" s="167"/>
    </row>
    <row r="105" spans="1:7" x14ac:dyDescent="0.2">
      <c r="A105" s="155"/>
      <c r="B105" s="160"/>
      <c r="C105" s="185"/>
      <c r="D105" s="162"/>
      <c r="E105" s="164"/>
      <c r="F105" s="167"/>
    </row>
    <row r="106" spans="1:7" x14ac:dyDescent="0.2">
      <c r="A106" s="155"/>
      <c r="B106" s="160"/>
      <c r="C106" s="185"/>
      <c r="D106" s="162"/>
      <c r="E106" s="164"/>
      <c r="F106" s="167"/>
    </row>
    <row r="107" spans="1:7" x14ac:dyDescent="0.2">
      <c r="A107" s="155"/>
      <c r="B107" s="160"/>
      <c r="C107" s="185"/>
      <c r="D107" s="162"/>
      <c r="E107" s="164"/>
      <c r="F107" s="167"/>
    </row>
    <row r="108" spans="1:7" x14ac:dyDescent="0.2">
      <c r="A108" s="155"/>
      <c r="B108" s="160"/>
      <c r="C108" s="185"/>
      <c r="D108" s="162"/>
      <c r="E108" s="164"/>
      <c r="F108" s="167"/>
    </row>
    <row r="109" spans="1:7" x14ac:dyDescent="0.2">
      <c r="A109" s="155"/>
      <c r="B109" s="160"/>
      <c r="C109" s="185"/>
      <c r="D109" s="162"/>
      <c r="E109" s="164"/>
      <c r="F109" s="167"/>
    </row>
    <row r="110" spans="1:7" x14ac:dyDescent="0.2">
      <c r="A110" s="155"/>
      <c r="B110" s="160"/>
      <c r="C110" s="185"/>
      <c r="D110" s="162"/>
      <c r="E110" s="164"/>
      <c r="F110" s="167"/>
    </row>
    <row r="111" spans="1:7" x14ac:dyDescent="0.2">
      <c r="A111" s="155"/>
      <c r="B111" s="160"/>
      <c r="C111" s="185"/>
      <c r="D111" s="162"/>
      <c r="E111" s="164"/>
      <c r="F111" s="167"/>
    </row>
    <row r="112" spans="1:7" x14ac:dyDescent="0.2">
      <c r="A112" s="155"/>
      <c r="B112" s="160"/>
      <c r="C112" s="185"/>
      <c r="D112" s="162"/>
      <c r="E112" s="164"/>
      <c r="F112" s="167"/>
    </row>
    <row r="113" spans="1:6" x14ac:dyDescent="0.2">
      <c r="A113" s="155"/>
      <c r="B113" s="160"/>
      <c r="C113" s="185"/>
      <c r="D113" s="162"/>
      <c r="E113" s="164"/>
      <c r="F113" s="167"/>
    </row>
    <row r="114" spans="1:6" x14ac:dyDescent="0.2">
      <c r="A114" s="155"/>
      <c r="B114" s="160"/>
      <c r="C114" s="185"/>
      <c r="D114" s="162"/>
      <c r="E114" s="164"/>
      <c r="F114" s="167"/>
    </row>
    <row r="115" spans="1:6" x14ac:dyDescent="0.2">
      <c r="A115" s="155"/>
      <c r="B115" s="160"/>
      <c r="C115" s="185"/>
      <c r="D115" s="162"/>
      <c r="E115" s="164"/>
      <c r="F115" s="167"/>
    </row>
    <row r="116" spans="1:6" x14ac:dyDescent="0.2">
      <c r="A116" s="155"/>
      <c r="B116" s="160"/>
      <c r="C116" s="185"/>
      <c r="D116" s="162"/>
      <c r="E116" s="164"/>
      <c r="F116" s="167"/>
    </row>
    <row r="117" spans="1:6" x14ac:dyDescent="0.2">
      <c r="A117" s="155"/>
      <c r="B117" s="160"/>
      <c r="C117" s="185"/>
      <c r="D117" s="162"/>
      <c r="E117" s="164"/>
      <c r="F117" s="167"/>
    </row>
    <row r="118" spans="1:6" x14ac:dyDescent="0.2">
      <c r="A118" s="155"/>
      <c r="B118" s="160"/>
      <c r="C118" s="185"/>
      <c r="D118" s="162"/>
      <c r="E118" s="164"/>
      <c r="F118" s="167"/>
    </row>
    <row r="119" spans="1:6" x14ac:dyDescent="0.2">
      <c r="A119" s="155"/>
      <c r="B119" s="160"/>
      <c r="C119" s="185"/>
      <c r="D119" s="162"/>
      <c r="E119" s="164"/>
      <c r="F119" s="167"/>
    </row>
    <row r="120" spans="1:6" x14ac:dyDescent="0.2">
      <c r="A120" s="155"/>
      <c r="B120" s="160"/>
      <c r="C120" s="185"/>
      <c r="D120" s="162"/>
      <c r="E120" s="164"/>
      <c r="F120" s="167"/>
    </row>
    <row r="121" spans="1:6" x14ac:dyDescent="0.2">
      <c r="A121" s="155"/>
      <c r="B121" s="160"/>
      <c r="C121" s="185"/>
      <c r="D121" s="162"/>
      <c r="E121" s="164"/>
      <c r="F121" s="167"/>
    </row>
    <row r="122" spans="1:6" x14ac:dyDescent="0.2">
      <c r="A122" s="155"/>
      <c r="B122" s="160"/>
      <c r="C122" s="185"/>
      <c r="D122" s="162"/>
      <c r="E122" s="164"/>
      <c r="F122" s="167"/>
    </row>
    <row r="123" spans="1:6" x14ac:dyDescent="0.2">
      <c r="D123" s="142"/>
    </row>
    <row r="124" spans="1:6" x14ac:dyDescent="0.2">
      <c r="A124" s="155"/>
      <c r="B124" s="160"/>
      <c r="C124" s="185"/>
      <c r="D124" s="162"/>
      <c r="E124" s="164"/>
      <c r="F124" s="167"/>
    </row>
    <row r="125" spans="1:6" x14ac:dyDescent="0.2">
      <c r="A125" s="155"/>
      <c r="B125" s="160"/>
      <c r="C125" s="185"/>
      <c r="D125" s="162"/>
      <c r="E125" s="164"/>
      <c r="F125" s="167"/>
    </row>
    <row r="126" spans="1:6" x14ac:dyDescent="0.2">
      <c r="A126" s="155"/>
      <c r="B126" s="160"/>
      <c r="C126" s="185"/>
      <c r="D126" s="162"/>
      <c r="E126" s="164"/>
      <c r="F126" s="167"/>
    </row>
    <row r="127" spans="1:6" x14ac:dyDescent="0.2">
      <c r="A127" s="155"/>
      <c r="B127" s="160"/>
      <c r="C127" s="185"/>
      <c r="D127" s="162"/>
      <c r="E127" s="164"/>
      <c r="F127" s="167"/>
    </row>
    <row r="128" spans="1:6" x14ac:dyDescent="0.2">
      <c r="A128" s="155"/>
      <c r="B128" s="160"/>
      <c r="C128" s="185"/>
      <c r="D128" s="162"/>
      <c r="E128" s="164"/>
      <c r="F128" s="167"/>
    </row>
    <row r="129" spans="1:6" x14ac:dyDescent="0.2">
      <c r="A129" s="155"/>
      <c r="B129" s="160"/>
      <c r="C129" s="185"/>
      <c r="D129" s="162"/>
      <c r="E129" s="164"/>
      <c r="F129" s="167"/>
    </row>
    <row r="130" spans="1:6" x14ac:dyDescent="0.2">
      <c r="A130" s="155"/>
      <c r="B130" s="160"/>
      <c r="C130" s="185"/>
      <c r="D130" s="162"/>
      <c r="E130" s="164"/>
      <c r="F130" s="167"/>
    </row>
    <row r="131" spans="1:6" x14ac:dyDescent="0.2">
      <c r="A131" s="155"/>
      <c r="B131" s="160"/>
      <c r="C131" s="185"/>
      <c r="D131" s="162"/>
      <c r="E131" s="164"/>
      <c r="F131" s="167"/>
    </row>
    <row r="132" spans="1:6" x14ac:dyDescent="0.2">
      <c r="A132" s="155"/>
      <c r="B132" s="160"/>
      <c r="C132" s="185"/>
      <c r="D132" s="162"/>
      <c r="E132" s="164"/>
      <c r="F132" s="167"/>
    </row>
    <row r="133" spans="1:6" x14ac:dyDescent="0.2">
      <c r="D133" s="142"/>
    </row>
    <row r="134" spans="1:6" x14ac:dyDescent="0.2">
      <c r="A134" s="155"/>
      <c r="B134" s="160"/>
      <c r="C134" s="185"/>
      <c r="D134" s="162"/>
      <c r="E134" s="164"/>
      <c r="F134" s="167"/>
    </row>
    <row r="135" spans="1:6" x14ac:dyDescent="0.2">
      <c r="A135" s="155"/>
      <c r="B135" s="160"/>
      <c r="C135" s="185"/>
      <c r="D135" s="162"/>
      <c r="E135" s="164"/>
      <c r="F135" s="167"/>
    </row>
    <row r="136" spans="1:6" x14ac:dyDescent="0.2">
      <c r="A136" s="155"/>
      <c r="B136" s="160"/>
      <c r="C136" s="185"/>
      <c r="D136" s="162"/>
      <c r="E136" s="164"/>
      <c r="F136" s="167"/>
    </row>
    <row r="137" spans="1:6" x14ac:dyDescent="0.2">
      <c r="A137" s="155"/>
      <c r="B137" s="160"/>
      <c r="C137" s="185"/>
      <c r="D137" s="162"/>
      <c r="E137" s="164"/>
      <c r="F137" s="167"/>
    </row>
    <row r="138" spans="1:6" x14ac:dyDescent="0.2">
      <c r="D138" s="142"/>
    </row>
    <row r="139" spans="1:6" x14ac:dyDescent="0.2">
      <c r="D139" s="142"/>
    </row>
    <row r="140" spans="1:6" x14ac:dyDescent="0.2">
      <c r="D140" s="142"/>
    </row>
    <row r="141" spans="1:6" x14ac:dyDescent="0.2">
      <c r="D141" s="142"/>
    </row>
    <row r="142" spans="1:6" x14ac:dyDescent="0.2">
      <c r="D142" s="142"/>
    </row>
    <row r="143" spans="1:6" x14ac:dyDescent="0.2">
      <c r="D143" s="142"/>
    </row>
    <row r="144" spans="1:6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  <row r="5001" spans="4:4" x14ac:dyDescent="0.2">
      <c r="D5001" s="142"/>
    </row>
    <row r="5002" spans="4:4" x14ac:dyDescent="0.2">
      <c r="D5002" s="142"/>
    </row>
    <row r="5003" spans="4:4" x14ac:dyDescent="0.2">
      <c r="D5003" s="142"/>
    </row>
    <row r="5004" spans="4:4" x14ac:dyDescent="0.2">
      <c r="D5004" s="142"/>
    </row>
    <row r="5005" spans="4:4" x14ac:dyDescent="0.2">
      <c r="D5005" s="142"/>
    </row>
    <row r="5006" spans="4:4" x14ac:dyDescent="0.2">
      <c r="D5006" s="142"/>
    </row>
    <row r="5007" spans="4:4" x14ac:dyDescent="0.2">
      <c r="D5007" s="142"/>
    </row>
    <row r="5008" spans="4:4" x14ac:dyDescent="0.2">
      <c r="D5008" s="142"/>
    </row>
    <row r="5009" spans="4:4" x14ac:dyDescent="0.2">
      <c r="D5009" s="142"/>
    </row>
    <row r="5010" spans="4:4" x14ac:dyDescent="0.2">
      <c r="D5010" s="142"/>
    </row>
    <row r="5011" spans="4:4" x14ac:dyDescent="0.2">
      <c r="D5011" s="142"/>
    </row>
    <row r="5012" spans="4:4" x14ac:dyDescent="0.2">
      <c r="D5012" s="142"/>
    </row>
    <row r="5013" spans="4:4" x14ac:dyDescent="0.2">
      <c r="D5013" s="142"/>
    </row>
    <row r="5014" spans="4:4" x14ac:dyDescent="0.2">
      <c r="D5014" s="142"/>
    </row>
    <row r="5015" spans="4:4" x14ac:dyDescent="0.2">
      <c r="D5015" s="142"/>
    </row>
    <row r="5016" spans="4:4" x14ac:dyDescent="0.2">
      <c r="D5016" s="142"/>
    </row>
    <row r="5017" spans="4:4" x14ac:dyDescent="0.2">
      <c r="D5017" s="142"/>
    </row>
    <row r="5018" spans="4:4" x14ac:dyDescent="0.2">
      <c r="D5018" s="142"/>
    </row>
    <row r="5019" spans="4:4" x14ac:dyDescent="0.2">
      <c r="D5019" s="142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</dc:creator>
  <cp:lastModifiedBy>henkova.s</cp:lastModifiedBy>
  <cp:lastPrinted>2014-02-28T09:52:57Z</cp:lastPrinted>
  <dcterms:created xsi:type="dcterms:W3CDTF">2009-04-08T07:15:50Z</dcterms:created>
  <dcterms:modified xsi:type="dcterms:W3CDTF">2016-03-17T10:46:15Z</dcterms:modified>
</cp:coreProperties>
</file>