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zpočty EXTERNĚ\Patočkovi\Janáčkovo nám\Rozpočty\"/>
    </mc:Choice>
  </mc:AlternateContent>
  <bookViews>
    <workbookView xWindow="-120" yWindow="-120" windowWidth="24240" windowHeight="13020" activeTab="1"/>
  </bookViews>
  <sheets>
    <sheet name="Pokyny pro vyplnění" sheetId="11" r:id="rId1"/>
    <sheet name="Stavba" sheetId="1" r:id="rId2"/>
    <sheet name="VzorPolozky" sheetId="10" state="hidden" r:id="rId3"/>
    <sheet name="SO401 202406401 Pol" sheetId="12" r:id="rId4"/>
    <sheet name="SO402 2024064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'SO401 202406401 Pol'!$1:$7</definedName>
    <definedName name="_xlnm.Print_Titles" localSheetId="4">'SO402 202406402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'SO401 202406401 Pol'!$A$1:$Y$148</definedName>
    <definedName name="_xlnm.Print_Area" localSheetId="4">'SO402 202406402 Pol'!$A$1:$Y$64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0" i="13"/>
  <c r="I20" i="13"/>
  <c r="K20" i="13"/>
  <c r="M20" i="13"/>
  <c r="O20" i="13"/>
  <c r="Q20" i="13"/>
  <c r="V20" i="13"/>
  <c r="G22" i="13"/>
  <c r="M22" i="13" s="1"/>
  <c r="I22" i="13"/>
  <c r="K22" i="13"/>
  <c r="O22" i="13"/>
  <c r="Q22" i="13"/>
  <c r="V22" i="13"/>
  <c r="G25" i="13"/>
  <c r="M25" i="13" s="1"/>
  <c r="I25" i="13"/>
  <c r="I24" i="13" s="1"/>
  <c r="K25" i="13"/>
  <c r="K24" i="13" s="1"/>
  <c r="O25" i="13"/>
  <c r="O24" i="13" s="1"/>
  <c r="Q25" i="13"/>
  <c r="V25" i="13"/>
  <c r="V24" i="13" s="1"/>
  <c r="G26" i="13"/>
  <c r="M26" i="13" s="1"/>
  <c r="I26" i="13"/>
  <c r="K26" i="13"/>
  <c r="O26" i="13"/>
  <c r="Q26" i="13"/>
  <c r="Q24" i="13" s="1"/>
  <c r="V26" i="13"/>
  <c r="G28" i="13"/>
  <c r="I28" i="13"/>
  <c r="K28" i="13"/>
  <c r="M28" i="13"/>
  <c r="O28" i="13"/>
  <c r="Q28" i="13"/>
  <c r="V28" i="13"/>
  <c r="G30" i="13"/>
  <c r="I30" i="13"/>
  <c r="K30" i="13"/>
  <c r="M30" i="13"/>
  <c r="O30" i="13"/>
  <c r="Q30" i="13"/>
  <c r="V30" i="13"/>
  <c r="G31" i="13"/>
  <c r="O31" i="13"/>
  <c r="Q31" i="13"/>
  <c r="G32" i="13"/>
  <c r="I32" i="13"/>
  <c r="I31" i="13" s="1"/>
  <c r="K32" i="13"/>
  <c r="K31" i="13" s="1"/>
  <c r="M32" i="13"/>
  <c r="O32" i="13"/>
  <c r="Q32" i="13"/>
  <c r="V32" i="13"/>
  <c r="V31" i="13" s="1"/>
  <c r="G34" i="13"/>
  <c r="M34" i="13" s="1"/>
  <c r="I34" i="13"/>
  <c r="K34" i="13"/>
  <c r="O34" i="13"/>
  <c r="Q34" i="13"/>
  <c r="V34" i="13"/>
  <c r="G35" i="13"/>
  <c r="G36" i="13"/>
  <c r="M36" i="13" s="1"/>
  <c r="M35" i="13" s="1"/>
  <c r="I36" i="13"/>
  <c r="I35" i="13" s="1"/>
  <c r="K36" i="13"/>
  <c r="K35" i="13" s="1"/>
  <c r="O36" i="13"/>
  <c r="O35" i="13" s="1"/>
  <c r="Q36" i="13"/>
  <c r="Q35" i="13" s="1"/>
  <c r="V36" i="13"/>
  <c r="V35" i="13" s="1"/>
  <c r="G38" i="13"/>
  <c r="K38" i="13"/>
  <c r="Q38" i="13"/>
  <c r="G39" i="13"/>
  <c r="I39" i="13"/>
  <c r="I38" i="13" s="1"/>
  <c r="K39" i="13"/>
  <c r="M39" i="13"/>
  <c r="M38" i="13" s="1"/>
  <c r="O39" i="13"/>
  <c r="O38" i="13" s="1"/>
  <c r="Q39" i="13"/>
  <c r="V39" i="13"/>
  <c r="V38" i="13" s="1"/>
  <c r="K40" i="13"/>
  <c r="O40" i="13"/>
  <c r="G41" i="13"/>
  <c r="G40" i="13" s="1"/>
  <c r="I41" i="13"/>
  <c r="I40" i="13" s="1"/>
  <c r="K41" i="13"/>
  <c r="O41" i="13"/>
  <c r="Q41" i="13"/>
  <c r="Q40" i="13" s="1"/>
  <c r="V41" i="13"/>
  <c r="V40" i="13" s="1"/>
  <c r="I42" i="13"/>
  <c r="O42" i="13"/>
  <c r="V42" i="13"/>
  <c r="G43" i="13"/>
  <c r="M43" i="13" s="1"/>
  <c r="M42" i="13" s="1"/>
  <c r="I43" i="13"/>
  <c r="K43" i="13"/>
  <c r="K42" i="13" s="1"/>
  <c r="O43" i="13"/>
  <c r="Q43" i="13"/>
  <c r="Q42" i="13" s="1"/>
  <c r="V43" i="13"/>
  <c r="G45" i="13"/>
  <c r="M45" i="13" s="1"/>
  <c r="I45" i="13"/>
  <c r="I44" i="13" s="1"/>
  <c r="K45" i="13"/>
  <c r="O45" i="13"/>
  <c r="O44" i="13" s="1"/>
  <c r="Q45" i="13"/>
  <c r="Q44" i="13" s="1"/>
  <c r="V45" i="13"/>
  <c r="G46" i="13"/>
  <c r="M46" i="13" s="1"/>
  <c r="I46" i="13"/>
  <c r="K46" i="13"/>
  <c r="K44" i="13" s="1"/>
  <c r="O46" i="13"/>
  <c r="Q46" i="13"/>
  <c r="V46" i="13"/>
  <c r="G47" i="13"/>
  <c r="I47" i="13"/>
  <c r="K47" i="13"/>
  <c r="M47" i="13"/>
  <c r="O47" i="13"/>
  <c r="Q47" i="13"/>
  <c r="V47" i="13"/>
  <c r="V44" i="13" s="1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AE54" i="13"/>
  <c r="F43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O11" i="12"/>
  <c r="Q11" i="12"/>
  <c r="V11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26" i="12"/>
  <c r="G8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7" i="12"/>
  <c r="K57" i="12"/>
  <c r="Q57" i="12"/>
  <c r="V57" i="12"/>
  <c r="G58" i="12"/>
  <c r="M58" i="12" s="1"/>
  <c r="M57" i="12" s="1"/>
  <c r="I58" i="12"/>
  <c r="I57" i="12" s="1"/>
  <c r="K58" i="12"/>
  <c r="O58" i="12"/>
  <c r="O57" i="12" s="1"/>
  <c r="Q58" i="12"/>
  <c r="V58" i="12"/>
  <c r="G60" i="12"/>
  <c r="G59" i="12" s="1"/>
  <c r="I60" i="12"/>
  <c r="I59" i="12" s="1"/>
  <c r="K60" i="12"/>
  <c r="O60" i="12"/>
  <c r="O59" i="12" s="1"/>
  <c r="Q60" i="12"/>
  <c r="Q59" i="12" s="1"/>
  <c r="V60" i="12"/>
  <c r="V59" i="12" s="1"/>
  <c r="G62" i="12"/>
  <c r="M62" i="12" s="1"/>
  <c r="I62" i="12"/>
  <c r="K62" i="12"/>
  <c r="K59" i="12" s="1"/>
  <c r="O62" i="12"/>
  <c r="Q62" i="12"/>
  <c r="V62" i="12"/>
  <c r="G64" i="12"/>
  <c r="I64" i="12"/>
  <c r="K64" i="12"/>
  <c r="M64" i="12"/>
  <c r="O64" i="12"/>
  <c r="Q64" i="12"/>
  <c r="V64" i="12"/>
  <c r="G66" i="12"/>
  <c r="M66" i="12" s="1"/>
  <c r="I66" i="12"/>
  <c r="I65" i="12" s="1"/>
  <c r="K66" i="12"/>
  <c r="K65" i="12" s="1"/>
  <c r="O66" i="12"/>
  <c r="Q66" i="12"/>
  <c r="Q65" i="12" s="1"/>
  <c r="V66" i="12"/>
  <c r="G70" i="12"/>
  <c r="M70" i="12" s="1"/>
  <c r="I70" i="12"/>
  <c r="K70" i="12"/>
  <c r="O70" i="12"/>
  <c r="Q70" i="12"/>
  <c r="V70" i="12"/>
  <c r="V65" i="12" s="1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O65" i="12" s="1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6" i="12"/>
  <c r="M86" i="12" s="1"/>
  <c r="I86" i="12"/>
  <c r="K86" i="12"/>
  <c r="O86" i="12"/>
  <c r="Q86" i="12"/>
  <c r="V86" i="12"/>
  <c r="G89" i="12"/>
  <c r="M89" i="12" s="1"/>
  <c r="I89" i="12"/>
  <c r="I88" i="12" s="1"/>
  <c r="K89" i="12"/>
  <c r="O89" i="12"/>
  <c r="Q89" i="12"/>
  <c r="Q88" i="12" s="1"/>
  <c r="V89" i="12"/>
  <c r="V88" i="12" s="1"/>
  <c r="G90" i="12"/>
  <c r="M90" i="12" s="1"/>
  <c r="I90" i="12"/>
  <c r="K90" i="12"/>
  <c r="K88" i="12" s="1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O88" i="12" s="1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G88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2" i="12"/>
  <c r="G111" i="12" s="1"/>
  <c r="I56" i="1" s="1"/>
  <c r="I112" i="12"/>
  <c r="I111" i="12" s="1"/>
  <c r="K112" i="12"/>
  <c r="K111" i="12" s="1"/>
  <c r="O112" i="12"/>
  <c r="O111" i="12" s="1"/>
  <c r="Q112" i="12"/>
  <c r="Q111" i="12" s="1"/>
  <c r="V112" i="12"/>
  <c r="V111" i="12" s="1"/>
  <c r="I113" i="12"/>
  <c r="Q113" i="12"/>
  <c r="G114" i="12"/>
  <c r="G113" i="12" s="1"/>
  <c r="I57" i="1" s="1"/>
  <c r="I114" i="12"/>
  <c r="K114" i="12"/>
  <c r="K113" i="12" s="1"/>
  <c r="O114" i="12"/>
  <c r="O113" i="12" s="1"/>
  <c r="Q114" i="12"/>
  <c r="V114" i="12"/>
  <c r="V113" i="12" s="1"/>
  <c r="G115" i="12"/>
  <c r="M115" i="12" s="1"/>
  <c r="I115" i="12"/>
  <c r="K115" i="12"/>
  <c r="O115" i="12"/>
  <c r="Q115" i="12"/>
  <c r="V115" i="12"/>
  <c r="O118" i="12"/>
  <c r="G119" i="12"/>
  <c r="M119" i="12" s="1"/>
  <c r="M118" i="12" s="1"/>
  <c r="I119" i="12"/>
  <c r="I118" i="12" s="1"/>
  <c r="K119" i="12"/>
  <c r="K118" i="12" s="1"/>
  <c r="O119" i="12"/>
  <c r="Q119" i="12"/>
  <c r="Q118" i="12" s="1"/>
  <c r="V119" i="12"/>
  <c r="V118" i="12" s="1"/>
  <c r="K120" i="12"/>
  <c r="Q120" i="12"/>
  <c r="V120" i="12"/>
  <c r="G121" i="12"/>
  <c r="G120" i="12" s="1"/>
  <c r="I121" i="12"/>
  <c r="I120" i="12" s="1"/>
  <c r="K121" i="12"/>
  <c r="M121" i="12"/>
  <c r="M120" i="12" s="1"/>
  <c r="O121" i="12"/>
  <c r="O120" i="12" s="1"/>
  <c r="Q121" i="12"/>
  <c r="V121" i="12"/>
  <c r="G122" i="12"/>
  <c r="I60" i="1" s="1"/>
  <c r="G123" i="12"/>
  <c r="M123" i="12" s="1"/>
  <c r="I123" i="12"/>
  <c r="I122" i="12" s="1"/>
  <c r="K123" i="12"/>
  <c r="K122" i="12" s="1"/>
  <c r="O123" i="12"/>
  <c r="Q123" i="12"/>
  <c r="Q122" i="12" s="1"/>
  <c r="V123" i="12"/>
  <c r="V122" i="12" s="1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O122" i="12" s="1"/>
  <c r="Q126" i="12"/>
  <c r="V126" i="12"/>
  <c r="G129" i="12"/>
  <c r="G128" i="12" s="1"/>
  <c r="I129" i="12"/>
  <c r="K129" i="12"/>
  <c r="K128" i="12" s="1"/>
  <c r="O129" i="12"/>
  <c r="Q129" i="12"/>
  <c r="V129" i="12"/>
  <c r="V128" i="12" s="1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O128" i="12" s="1"/>
  <c r="Q131" i="12"/>
  <c r="V131" i="12"/>
  <c r="G132" i="12"/>
  <c r="M132" i="12" s="1"/>
  <c r="I132" i="12"/>
  <c r="I128" i="12" s="1"/>
  <c r="K132" i="12"/>
  <c r="O132" i="12"/>
  <c r="Q132" i="12"/>
  <c r="V132" i="12"/>
  <c r="G133" i="12"/>
  <c r="I133" i="12"/>
  <c r="K133" i="12"/>
  <c r="M133" i="12"/>
  <c r="O133" i="12"/>
  <c r="Q133" i="12"/>
  <c r="V133" i="12"/>
  <c r="G134" i="12"/>
  <c r="I134" i="12"/>
  <c r="K134" i="12"/>
  <c r="M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Q128" i="12" s="1"/>
  <c r="V136" i="12"/>
  <c r="AE138" i="12"/>
  <c r="F40" i="1" s="1"/>
  <c r="I20" i="1"/>
  <c r="I17" i="1"/>
  <c r="J28" i="1"/>
  <c r="J26" i="1"/>
  <c r="G38" i="1"/>
  <c r="F38" i="1"/>
  <c r="J23" i="1"/>
  <c r="J24" i="1"/>
  <c r="J25" i="1"/>
  <c r="J27" i="1"/>
  <c r="E24" i="1"/>
  <c r="E26" i="1"/>
  <c r="AF138" i="12" l="1"/>
  <c r="G40" i="1" s="1"/>
  <c r="H40" i="1" s="1"/>
  <c r="I40" i="1" s="1"/>
  <c r="M114" i="12"/>
  <c r="M113" i="12" s="1"/>
  <c r="M60" i="12"/>
  <c r="M59" i="12" s="1"/>
  <c r="M11" i="12"/>
  <c r="M8" i="12" s="1"/>
  <c r="G118" i="12"/>
  <c r="I53" i="1"/>
  <c r="M122" i="12"/>
  <c r="I58" i="1"/>
  <c r="I55" i="1"/>
  <c r="G42" i="13"/>
  <c r="I59" i="1" s="1"/>
  <c r="I18" i="1" s="1"/>
  <c r="G24" i="13"/>
  <c r="I52" i="1" s="1"/>
  <c r="G8" i="13"/>
  <c r="I51" i="1" s="1"/>
  <c r="F41" i="1"/>
  <c r="AF54" i="13"/>
  <c r="G42" i="1" s="1"/>
  <c r="G44" i="13"/>
  <c r="I61" i="1" s="1"/>
  <c r="F42" i="1"/>
  <c r="F39" i="1"/>
  <c r="M44" i="13"/>
  <c r="M8" i="13"/>
  <c r="M31" i="13"/>
  <c r="M24" i="13"/>
  <c r="M41" i="13"/>
  <c r="M40" i="13" s="1"/>
  <c r="M65" i="12"/>
  <c r="M129" i="12"/>
  <c r="M128" i="12" s="1"/>
  <c r="G65" i="12"/>
  <c r="I54" i="1" s="1"/>
  <c r="M112" i="12"/>
  <c r="M111" i="12" s="1"/>
  <c r="M96" i="12"/>
  <c r="M88" i="12" s="1"/>
  <c r="M26" i="12"/>
  <c r="G41" i="1" l="1"/>
  <c r="H41" i="1" s="1"/>
  <c r="I41" i="1" s="1"/>
  <c r="G138" i="12"/>
  <c r="I16" i="1"/>
  <c r="H42" i="1"/>
  <c r="I42" i="1" s="1"/>
  <c r="G43" i="1"/>
  <c r="H43" i="1" s="1"/>
  <c r="I43" i="1" s="1"/>
  <c r="G39" i="1"/>
  <c r="G44" i="1" s="1"/>
  <c r="G25" i="1" s="1"/>
  <c r="A25" i="1" s="1"/>
  <c r="A26" i="1" s="1"/>
  <c r="G54" i="13"/>
  <c r="I62" i="1"/>
  <c r="J61" i="1" s="1"/>
  <c r="I19" i="1"/>
  <c r="F44" i="1"/>
  <c r="J52" i="1" l="1"/>
  <c r="J53" i="1"/>
  <c r="J57" i="1"/>
  <c r="J58" i="1"/>
  <c r="J54" i="1"/>
  <c r="J51" i="1"/>
  <c r="J56" i="1"/>
  <c r="J59" i="1"/>
  <c r="J55" i="1"/>
  <c r="J60" i="1"/>
  <c r="G26" i="1"/>
  <c r="H39" i="1"/>
  <c r="I21" i="1"/>
  <c r="G23" i="1"/>
  <c r="A23" i="1" s="1"/>
  <c r="G28" i="1"/>
  <c r="J62" i="1" l="1"/>
  <c r="H44" i="1"/>
  <c r="I39" i="1"/>
  <c r="I44" i="1" s="1"/>
  <c r="A24" i="1"/>
  <c r="G24" i="1"/>
  <c r="A27" i="1" s="1"/>
  <c r="J43" i="1" l="1"/>
  <c r="J41" i="1"/>
  <c r="J42" i="1"/>
  <c r="J40" i="1"/>
  <c r="J39" i="1"/>
  <c r="J44" i="1" s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<sst xmlns="http://schemas.openxmlformats.org/spreadsheetml/2006/main" count="1197" uniqueCount="341">
  <si>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</si>
  <si>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</si>
  <si>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</si>
  <si>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</si>
  <si>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</si>
  <si>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</si>
  <si>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</si>
  <si>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</si>
  <si>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</si>
  <si>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</si>
  <si>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</si>
  <si>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</si>
  <si>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</si>
  <si>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</si>
  <si>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</si>
  <si>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</si>
  <si>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</si>
  <si>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</si>
  <si>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</si>
  <si>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</si>
  <si>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</si>
  <si>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</si>
  <si>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</si>
  <si>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</si>
  <si>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</si>
  <si>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</si>
  <si>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</si>
  <si>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</si>
  <si>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</si>
  <si>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</si>
  <si>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</si>
  <si>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</si>
  <si>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</si>
  <si>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</si>
  <si>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</si>
  <si>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</si>
  <si>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</si>
  <si>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</si>
  <si>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</si>
  <si>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</si>
  <si>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</si>
  <si>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</si>
  <si>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</si>
  <si>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202406</t>
  </si>
  <si>
    <t>Janáčkovo nám.</t>
  </si>
  <si>
    <t>Stavba</t>
  </si>
  <si>
    <t>SO401</t>
  </si>
  <si>
    <t>Přípojka vody</t>
  </si>
  <si>
    <t>202406401</t>
  </si>
  <si>
    <t>Janáčkovo nám.přípojka vody</t>
  </si>
  <si>
    <t>SO402</t>
  </si>
  <si>
    <t>Pítko</t>
  </si>
  <si>
    <t>202406402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</si>
  <si>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</si>
  <si>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</si>
  <si>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</si>
  <si>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</si>
  <si>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</si>
  <si>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</si>
  <si>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</si>
  <si>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</si>
  <si>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</si>
  <si>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</si>
  <si>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</si>
  <si>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</si>
  <si>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</si>
  <si>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</si>
  <si>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</si>
  <si>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</si>
  <si>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91</t>
  </si>
  <si>
    <t>Doplňující práce na komunikaci</t>
  </si>
  <si>
    <t>99</t>
  </si>
  <si>
    <t>Staveništní přesun hmot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</si>
  <si>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</si>
  <si>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</si>
  <si>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</si>
  <si>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</si>
  <si>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</si>
  <si>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</si>
  <si>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</si>
  <si>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</si>
  <si>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</si>
  <si>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</si>
  <si>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</si>
  <si>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</si>
  <si>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</si>
  <si>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</si>
  <si>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</si>
  <si>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</si>
  <si>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</si>
  <si>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</si>
  <si>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</si>
  <si>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</si>
  <si>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</si>
  <si>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</si>
  <si>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</si>
  <si>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</si>
  <si>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</si>
  <si>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</si>
  <si>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</si>
  <si>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</si>
  <si>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</si>
  <si>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</si>
  <si>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</si>
  <si>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</si>
  <si>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</si>
  <si>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</si>
  <si>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</si>
  <si>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</si>
  <si>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dlažeb ze zámkové dlažby v kamenivu</t>
  </si>
  <si>
    <t>m2</t>
  </si>
  <si>
    <t>RTS 24/ I</t>
  </si>
  <si>
    <t>Práce</t>
  </si>
  <si>
    <t>Běžná</t>
  </si>
  <si>
    <t>POL1_1</t>
  </si>
  <si>
    <t>chodník : 2*3</t>
  </si>
  <si>
    <t>VV</t>
  </si>
  <si>
    <t>113107520R00</t>
  </si>
  <si>
    <t>Odstranění podkladu pl. 50 m2,kam.drcené tl.20 cm</t>
  </si>
  <si>
    <t>POL1_0</t>
  </si>
  <si>
    <t>pod dlažbou : 6</t>
  </si>
  <si>
    <t>chodník v parku : 2</t>
  </si>
  <si>
    <t>komunikace : 1</t>
  </si>
  <si>
    <t>113107630R00</t>
  </si>
  <si>
    <t>Odstranění podkladu nad 50 m2,kam.drcené tl.30 cm</t>
  </si>
  <si>
    <t>mlatové plochy : 3*3+2*2</t>
  </si>
  <si>
    <t>113108310R00</t>
  </si>
  <si>
    <t>Odstranění podkladu pl.do 50 m2, živice tl. 10 cm</t>
  </si>
  <si>
    <t>cesta park : 1*2</t>
  </si>
  <si>
    <t>113108320R00</t>
  </si>
  <si>
    <t>Odstranění podkladu pl.do 50 m2, živice tl. 20 cm</t>
  </si>
  <si>
    <t>113109315R00</t>
  </si>
  <si>
    <t>Odstranění podkladu pl.50 m2, bet.prostý tl.15 cm</t>
  </si>
  <si>
    <t>asf.cesta : 2</t>
  </si>
  <si>
    <t>chodník : 6</t>
  </si>
  <si>
    <t>113109320R00</t>
  </si>
  <si>
    <t>Odstranění podkladu pl.50 m2, bet.prostý tl.20 cm</t>
  </si>
  <si>
    <t>119001421R00</t>
  </si>
  <si>
    <t>Dočasné zajištění kabelů - do počtu 3 kabelů</t>
  </si>
  <si>
    <t>m</t>
  </si>
  <si>
    <t>2*2</t>
  </si>
  <si>
    <t>130001101R00</t>
  </si>
  <si>
    <t>Příplatek za ztížené hloubení v blízkosti vedení</t>
  </si>
  <si>
    <t>m3</t>
  </si>
  <si>
    <t>139601102R00</t>
  </si>
  <si>
    <t>Ruční výkop jam, rýh a šachet v hornině tř. 3</t>
  </si>
  <si>
    <t>rýha : 10,4*1,7*0,8</t>
  </si>
  <si>
    <t>šachta : 2,36*2,06*2,3</t>
  </si>
  <si>
    <t>151101101R00</t>
  </si>
  <si>
    <t>Pažení a rozepření stěn rýh - příložné - hl. do 2m</t>
  </si>
  <si>
    <t>10,4*1,7*2</t>
  </si>
  <si>
    <t>151101102R00</t>
  </si>
  <si>
    <t>Pažení a rozepření stěn rýh - příložné - hl. do 4m</t>
  </si>
  <si>
    <t>2,36*2*2,3+2,06*2,3*2</t>
  </si>
  <si>
    <t>151101111R00</t>
  </si>
  <si>
    <t>Odstranění pažení stěn rýh - příložné - hl. do 2 m</t>
  </si>
  <si>
    <t>151101112R00</t>
  </si>
  <si>
    <t>Odstranění pažení stěn rýh - příložné - hl. do 4 m</t>
  </si>
  <si>
    <t>162701105R00</t>
  </si>
  <si>
    <t>Vodorovné přemístění výkopku z hor.1-4 do 10000 m</t>
  </si>
  <si>
    <t>25,3257</t>
  </si>
  <si>
    <t>174101101R00</t>
  </si>
  <si>
    <t>Zásyp jam, rýh, šachet se zhutněním</t>
  </si>
  <si>
    <t>rýha vodovodu : 10,4*0,8*(1,7-0,15*2-0,33)</t>
  </si>
  <si>
    <t>obsyp šachty : 2,36*2,06*2-1,36*1,06*2</t>
  </si>
  <si>
    <t>175101101RT2</t>
  </si>
  <si>
    <t>Obsyp potrubí bez prohození sypaniny s dodáním štěrkopísku frakce 0 - 22 mm</t>
  </si>
  <si>
    <t>10,4*0,8*0,34</t>
  </si>
  <si>
    <t>181101111R00</t>
  </si>
  <si>
    <t>Úprava pláně v zářezech se zhutněním - ručně</t>
  </si>
  <si>
    <t>v rýze : 10,4*0,8</t>
  </si>
  <si>
    <t>cesta v parku : 2</t>
  </si>
  <si>
    <t>pod šachtu : 2,36*2,06</t>
  </si>
  <si>
    <t>182001121R00</t>
  </si>
  <si>
    <t>Plošná úprava terénu, nerovnosti do 15 cm v rovině</t>
  </si>
  <si>
    <t>10,5*2</t>
  </si>
  <si>
    <t>199000002R00</t>
  </si>
  <si>
    <t>Poplatek za skládku horniny 1- 4</t>
  </si>
  <si>
    <t>583427602R</t>
  </si>
  <si>
    <t>Kamenivo drcené 32/63, JHK</t>
  </si>
  <si>
    <t>t</t>
  </si>
  <si>
    <t>SPCM</t>
  </si>
  <si>
    <t>Specifikace</t>
  </si>
  <si>
    <t>POL3_1</t>
  </si>
  <si>
    <t>zásyp : 15,7424*1,6</t>
  </si>
  <si>
    <t>212752113R00</t>
  </si>
  <si>
    <t>Trativody z drenážních trubek, lože, DN 160 mm</t>
  </si>
  <si>
    <t>RTS 18/ I</t>
  </si>
  <si>
    <t>451572111R00</t>
  </si>
  <si>
    <t>Lože pod potrubí z kameniva těženého 0 - 4 mm</t>
  </si>
  <si>
    <t>10,4*0,15*0,8</t>
  </si>
  <si>
    <t>451971112R00</t>
  </si>
  <si>
    <t>Položení vrstvy z geotextilie, uchycení sponami</t>
  </si>
  <si>
    <t>10,4*0,8</t>
  </si>
  <si>
    <t>67313115</t>
  </si>
  <si>
    <t>Tkanina jutová JH 305 g/m2 šíře 105 cm přírodní</t>
  </si>
  <si>
    <t>564761111R00</t>
  </si>
  <si>
    <t>Podklad z kameniva drceného vel.32-63 mm,tl. 20 cm</t>
  </si>
  <si>
    <t>asf.cesta park : 2</t>
  </si>
  <si>
    <t>564782111R00</t>
  </si>
  <si>
    <t>Podklad z kam.drceného 32-63 s výplň.kamen. 30 cm</t>
  </si>
  <si>
    <t>564972121R00</t>
  </si>
  <si>
    <t>Podklad z mechanicky zpevněného kameniva tl. 30 cm</t>
  </si>
  <si>
    <t>3*3+2*2</t>
  </si>
  <si>
    <t>567123114R00</t>
  </si>
  <si>
    <t>Podklad z kameniva zpev.cementem KZC 2 tl.15 cm</t>
  </si>
  <si>
    <t>567132115R00</t>
  </si>
  <si>
    <t>Podklad z kameniva zpev.cementem KZC 1 tl.20 cm</t>
  </si>
  <si>
    <t>573231127R00</t>
  </si>
  <si>
    <t>Postřik spojovací z KAE, množství zbytkového asfaltu 0,7 kg/m2</t>
  </si>
  <si>
    <t>596215040R00</t>
  </si>
  <si>
    <t>Kladení zámkové dlažby tl. 8 cm do drtě tl. 4 cm</t>
  </si>
  <si>
    <t>596215044R00</t>
  </si>
  <si>
    <t>Příplatek za kladení dlažby tl.8 cm, drť, do 50 m2</t>
  </si>
  <si>
    <t>RTS 15/ II</t>
  </si>
  <si>
    <t>555</t>
  </si>
  <si>
    <t>zajištění DIO</t>
  </si>
  <si>
    <t>kpl</t>
  </si>
  <si>
    <t>Vlastní</t>
  </si>
  <si>
    <t>Indiv</t>
  </si>
  <si>
    <t>565176111U00</t>
  </si>
  <si>
    <t>Asf beton podkl ACP22 tl100mm -3m</t>
  </si>
  <si>
    <t>cesta park : 2</t>
  </si>
  <si>
    <t>577144111U00</t>
  </si>
  <si>
    <t>Asf bet obrus ACO11 I tl 50mm -3m</t>
  </si>
  <si>
    <t>871161121R00</t>
  </si>
  <si>
    <t>Montáž trubek polyetylenových ve výkopu d 32 mm</t>
  </si>
  <si>
    <t>877162121R00</t>
  </si>
  <si>
    <t>Přirážka za 1 spoj elektrotvarovky d 32 mm</t>
  </si>
  <si>
    <t>kus</t>
  </si>
  <si>
    <t>891181111R00</t>
  </si>
  <si>
    <t>Montáž vodovodních šoupátek ve výkopu DN 40</t>
  </si>
  <si>
    <t>891269111R00</t>
  </si>
  <si>
    <t>Montáž navrtávacích pasů DN 100</t>
  </si>
  <si>
    <t>892241111R00</t>
  </si>
  <si>
    <t>Tlaková zkouška vodovodního potrubí DN 80</t>
  </si>
  <si>
    <t>892372111R00</t>
  </si>
  <si>
    <t>Zabezpečení konců vodovod. potrubí DN 300</t>
  </si>
  <si>
    <t>úsek</t>
  </si>
  <si>
    <t>892233111R00</t>
  </si>
  <si>
    <t>Desinfekce vodovodního potrubí DN 70</t>
  </si>
  <si>
    <t>893111121R00</t>
  </si>
  <si>
    <t>Šachta vodoměrná prefa 1,2 x 0,9 m, výška 2,0 m</t>
  </si>
  <si>
    <t>899103111RT2</t>
  </si>
  <si>
    <t>Osazení poklopu s rámem do 150 kg včetně dodávky poklopu lit. kruhového D 600</t>
  </si>
  <si>
    <t>899401112R00</t>
  </si>
  <si>
    <t>Osazení poklopů litinových šoupátkových</t>
  </si>
  <si>
    <t>899711122R00</t>
  </si>
  <si>
    <t>Fólie výstražná z PVC, šířka 30 cm</t>
  </si>
  <si>
    <t>877161121U00</t>
  </si>
  <si>
    <t>MTŽ eltv výkop tr PE sv DN 32</t>
  </si>
  <si>
    <t>87717</t>
  </si>
  <si>
    <t>MTŽ eltv výkop tr PE sv DN 32,elkoleno</t>
  </si>
  <si>
    <t>89971OA0</t>
  </si>
  <si>
    <t>Signální vodič</t>
  </si>
  <si>
    <t>Agregovaná položka</t>
  </si>
  <si>
    <t>POL2_</t>
  </si>
  <si>
    <t>28613045.M</t>
  </si>
  <si>
    <t>Koleno 90° d  32 mm PE 100 +GF+</t>
  </si>
  <si>
    <t>28613102.M</t>
  </si>
  <si>
    <t>Elektrospojka d  32 mm SDR 11 PE 100 ELGEF Plus</t>
  </si>
  <si>
    <t>286134601</t>
  </si>
  <si>
    <t>Trubka vodovodní PE RC Protect SDR 11  32x3,0 mm</t>
  </si>
  <si>
    <t>42220701R</t>
  </si>
  <si>
    <t>Šoupátko IKO PLUS kovotěsnicí s ručním kolem, sedla nerez, PN 10 DN 40</t>
  </si>
  <si>
    <t>42273502</t>
  </si>
  <si>
    <t>Pás navrtávací ze šedé litiny H 5008 DN 100</t>
  </si>
  <si>
    <t>42291353R</t>
  </si>
  <si>
    <t>Poklop litinový 504 - šoupátkový</t>
  </si>
  <si>
    <t>42291510</t>
  </si>
  <si>
    <t>Deska podkladová AVK pod poklopy 7.2.10</t>
  </si>
  <si>
    <t>55118</t>
  </si>
  <si>
    <t>Souprava vodoměrná -vystrojení komplet</t>
  </si>
  <si>
    <t>POL3_</t>
  </si>
  <si>
    <t>Zkoušky hutnící</t>
  </si>
  <si>
    <t>917862111R00</t>
  </si>
  <si>
    <t>Osazení stojat. obrub.bet. s opěrou,lože z C 12/15</t>
  </si>
  <si>
    <t>919735112R00</t>
  </si>
  <si>
    <t>Řezání stávajícího živičného krytu tl. 5 - 10 cm</t>
  </si>
  <si>
    <t>vozovka  : 3*1</t>
  </si>
  <si>
    <t>chodník v parku : 2*2</t>
  </si>
  <si>
    <t>998276101R00</t>
  </si>
  <si>
    <t>Přesun hmot, trubní vedení plastová, otevř. výkop</t>
  </si>
  <si>
    <t>POL1_</t>
  </si>
  <si>
    <t>460010025U00</t>
  </si>
  <si>
    <t>Vytyčení inženýrská síť zástavba</t>
  </si>
  <si>
    <t>979990261R00</t>
  </si>
  <si>
    <t>Poplatek za uložení asfaltové směsi obsahující dehet</t>
  </si>
  <si>
    <t>POL1_3</t>
  </si>
  <si>
    <t>979083117R00</t>
  </si>
  <si>
    <t>Vodorovné přemístění suti na skládku do 6000 m</t>
  </si>
  <si>
    <t>979083191R00</t>
  </si>
  <si>
    <t>Příplatek za dalších započatých 1000 m nad 6000 m</t>
  </si>
  <si>
    <t>979999996R00</t>
  </si>
  <si>
    <t>Poplatek za skládku suti a vybouraných hmot</t>
  </si>
  <si>
    <t>10,35-0,22</t>
  </si>
  <si>
    <t>005121 R</t>
  </si>
  <si>
    <t>Zařízení staveniště</t>
  </si>
  <si>
    <t>Soubor</t>
  </si>
  <si>
    <t>VRN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</si>
  <si>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</si>
  <si>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</si>
  <si>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</si>
  <si>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</si>
  <si>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</si>
  <si>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</si>
  <si>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</si>
  <si>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</si>
  <si>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</si>
  <si>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</si>
  <si>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</si>
  <si>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</si>
  <si>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</si>
  <si>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</si>
  <si>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</si>
  <si>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</si>
  <si>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Poznámky uchazeče k zadání</t>
  </si>
  <si>
    <t>POPUZIV</t>
  </si>
  <si>
    <t>END</t>
  </si>
  <si>
    <t>mlatová plocha : 1*1*0,3</t>
  </si>
  <si>
    <t>pro základ pítka : 1*1*0,5</t>
  </si>
  <si>
    <t>rýha drenáž : 5*0,5*0,3</t>
  </si>
  <si>
    <t>0,3+1,25</t>
  </si>
  <si>
    <t>174101102R00</t>
  </si>
  <si>
    <t>Zásyp ruční se zhutněním</t>
  </si>
  <si>
    <t>0,5-0,128</t>
  </si>
  <si>
    <t>5*2</t>
  </si>
  <si>
    <t>1,55</t>
  </si>
  <si>
    <t>zásyp : 0,372*1,6</t>
  </si>
  <si>
    <t>275311116R00</t>
  </si>
  <si>
    <t>Beton základ. patek prostý z cem. portlad. C 16/20</t>
  </si>
  <si>
    <t>0,4*0,4*0,8</t>
  </si>
  <si>
    <t>275354111R00</t>
  </si>
  <si>
    <t>Bednění stěn základových patek zřízení</t>
  </si>
  <si>
    <t>0,4*4*0,8</t>
  </si>
  <si>
    <t>275354211R00</t>
  </si>
  <si>
    <t>Bednění základových patek odstranění</t>
  </si>
  <si>
    <t>drenáž : 5*(03*2+0,5)</t>
  </si>
  <si>
    <t>mlat : (1*1-0,4*0,4)</t>
  </si>
  <si>
    <t>55199</t>
  </si>
  <si>
    <t>D+M pítko pro lidi a psy,napojení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</si>
</sst>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5">
      <c r="A2" s="2"/>
      <c r="B2" s="76" t="s">
        <v>24</v>
      </c>
      <c r="C2" s="77"/>
      <c r="D2" s="78" t="s">
        <v>43</v>
      </c>
      <c r="E2" s="230" t="s">
        <v>44</v>
      </c>
      <c r="F2" s="231"/>
      <c r="G2" s="231"/>
      <c r="H2" s="231"/>
      <c r="I2" s="231"/>
      <c r="J2" s="232"/>
      <c r="O2" s="1"/>
    </row>
    <row r="3" spans="1:15" ht="27" hidden="1" customHeight="1" x14ac:dyDescent="0.25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5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5">
      <c r="A5" s="2"/>
      <c r="B5" s="31" t="s">
        <v>23</v>
      </c>
      <c r="D5" s="218"/>
      <c r="E5" s="219"/>
      <c r="F5" s="219"/>
      <c r="G5" s="219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0"/>
      <c r="E6" s="221"/>
      <c r="F6" s="221"/>
      <c r="G6" s="221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7"/>
      <c r="E11" s="237"/>
      <c r="F11" s="237"/>
      <c r="G11" s="237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13"/>
      <c r="E12" s="213"/>
      <c r="F12" s="213"/>
      <c r="G12" s="213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6"/>
      <c r="F13" s="217"/>
      <c r="G13" s="217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SUMIF(F51:F61,A16,I51:I61)+SUMIF(F51:F61,"PSU",I51:I61)</f>
        <v>0</v>
      </c>
      <c r="J16" s="204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SUMIF(F51:F61,A17,I51:I61)</f>
        <v>0</v>
      </c>
      <c r="J17" s="204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SUMIF(F51:F61,A18,I51:I61)</f>
        <v>0</v>
      </c>
      <c r="J18" s="204"/>
    </row>
    <row r="19" spans="1:10" ht="23.25" customHeight="1" x14ac:dyDescent="0.25">
      <c r="A19" s="138" t="s">
        <v>78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SUMIF(F51:F61,A19,I51:I61)</f>
        <v>0</v>
      </c>
      <c r="J19" s="204"/>
    </row>
    <row r="20" spans="1:10" ht="23.25" customHeight="1" x14ac:dyDescent="0.25">
      <c r="A20" s="138" t="s">
        <v>79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SUMIF(F51:F61,A20,I51:I61)</f>
        <v>0</v>
      </c>
      <c r="J20" s="204"/>
    </row>
    <row r="21" spans="1:10" ht="23.25" customHeight="1" x14ac:dyDescent="0.25">
      <c r="A21" s="2"/>
      <c r="B21" s="48" t="s">
        <v>31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07">
        <f>ZakladDPHSniVypocet+ZakladDPHZaklVypocet</f>
        <v>0</v>
      </c>
      <c r="H28" s="208"/>
      <c r="I28" s="208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7">
        <f>A27</f>
        <v>0</v>
      </c>
      <c r="H29" s="207"/>
      <c r="I29" s="207"/>
      <c r="J29" s="118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5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195"/>
      <c r="D39" s="195"/>
      <c r="E39" s="195"/>
      <c r="F39" s="98">
        <f>'SO401 202406401 Pol'!AE138+'SO402 202406402 Pol'!AE54</f>
        <v>0</v>
      </c>
      <c r="G39" s="99">
        <f>'SO401 202406401 Pol'!AF138+'SO402 202406402 Pol'!AF54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5">
      <c r="A40" s="87">
        <v>2</v>
      </c>
      <c r="B40" s="102" t="s">
        <v>46</v>
      </c>
      <c r="C40" s="196" t="s">
        <v>47</v>
      </c>
      <c r="D40" s="196"/>
      <c r="E40" s="196"/>
      <c r="F40" s="103">
        <f>'SO401 202406401 Pol'!AE138</f>
        <v>0</v>
      </c>
      <c r="G40" s="104">
        <f>'SO401 202406401 Pol'!AF138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5">
      <c r="A41" s="87">
        <v>3</v>
      </c>
      <c r="B41" s="106" t="s">
        <v>48</v>
      </c>
      <c r="C41" s="195" t="s">
        <v>49</v>
      </c>
      <c r="D41" s="195"/>
      <c r="E41" s="195"/>
      <c r="F41" s="107">
        <f>'SO401 202406401 Pol'!AE138</f>
        <v>0</v>
      </c>
      <c r="G41" s="100">
        <f>'SO401 202406401 Pol'!AF138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5">
      <c r="A42" s="87">
        <v>2</v>
      </c>
      <c r="B42" s="102" t="s">
        <v>50</v>
      </c>
      <c r="C42" s="196" t="s">
        <v>51</v>
      </c>
      <c r="D42" s="196"/>
      <c r="E42" s="196"/>
      <c r="F42" s="103">
        <f>'SO402 202406402 Pol'!AE54</f>
        <v>0</v>
      </c>
      <c r="G42" s="104">
        <f>'SO402 202406402 Pol'!AF54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 x14ac:dyDescent="0.25">
      <c r="A43" s="87">
        <v>3</v>
      </c>
      <c r="B43" s="106" t="s">
        <v>52</v>
      </c>
      <c r="C43" s="195" t="s">
        <v>51</v>
      </c>
      <c r="D43" s="195"/>
      <c r="E43" s="195"/>
      <c r="F43" s="107">
        <f>'SO402 202406402 Pol'!AE54</f>
        <v>0</v>
      </c>
      <c r="G43" s="100">
        <f>'SO402 202406402 Pol'!AF54</f>
        <v>0</v>
      </c>
      <c r="H43" s="100">
        <f>(F43*SazbaDPH1/100)+(G43*SazbaDPH2/100)</f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5">
      <c r="A44" s="87"/>
      <c r="B44" s="192" t="s">
        <v>53</v>
      </c>
      <c r="C44" s="193"/>
      <c r="D44" s="193"/>
      <c r="E44" s="194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6" x14ac:dyDescent="0.3">
      <c r="B48" s="119" t="s">
        <v>55</v>
      </c>
    </row>
    <row r="50" spans="1:10" ht="25.5" customHeight="1" x14ac:dyDescent="0.25">
      <c r="A50" s="121"/>
      <c r="B50" s="124" t="s">
        <v>18</v>
      </c>
      <c r="C50" s="124" t="s">
        <v>6</v>
      </c>
      <c r="D50" s="125"/>
      <c r="E50" s="125"/>
      <c r="F50" s="126" t="s">
        <v>56</v>
      </c>
      <c r="G50" s="126"/>
      <c r="H50" s="126"/>
      <c r="I50" s="126" t="s">
        <v>31</v>
      </c>
      <c r="J50" s="126" t="s">
        <v>0</v>
      </c>
    </row>
    <row r="51" spans="1:10" ht="36.75" customHeight="1" x14ac:dyDescent="0.25">
      <c r="A51" s="122"/>
      <c r="B51" s="127" t="s">
        <v>57</v>
      </c>
      <c r="C51" s="190" t="s">
        <v>58</v>
      </c>
      <c r="D51" s="191"/>
      <c r="E51" s="191"/>
      <c r="F51" s="136" t="s">
        <v>26</v>
      </c>
      <c r="G51" s="128"/>
      <c r="H51" s="128"/>
      <c r="I51" s="128">
        <f>'SO401 202406401 Pol'!G8+'SO402 202406402 Pol'!G8</f>
        <v>0</v>
      </c>
      <c r="J51" s="133" t="str">
        <f>IF(I62=0,"",I51/I62*100)</f>
        <v/>
      </c>
    </row>
    <row r="52" spans="1:10" ht="36.75" customHeight="1" x14ac:dyDescent="0.25">
      <c r="A52" s="122"/>
      <c r="B52" s="127" t="s">
        <v>59</v>
      </c>
      <c r="C52" s="190" t="s">
        <v>60</v>
      </c>
      <c r="D52" s="191"/>
      <c r="E52" s="191"/>
      <c r="F52" s="136" t="s">
        <v>26</v>
      </c>
      <c r="G52" s="128"/>
      <c r="H52" s="128"/>
      <c r="I52" s="128">
        <f>'SO401 202406401 Pol'!G57+'SO402 202406402 Pol'!G24</f>
        <v>0</v>
      </c>
      <c r="J52" s="133" t="str">
        <f>IF(I62=0,"",I52/I62*100)</f>
        <v/>
      </c>
    </row>
    <row r="53" spans="1:10" ht="36.75" customHeight="1" x14ac:dyDescent="0.25">
      <c r="A53" s="122"/>
      <c r="B53" s="127" t="s">
        <v>61</v>
      </c>
      <c r="C53" s="190" t="s">
        <v>62</v>
      </c>
      <c r="D53" s="191"/>
      <c r="E53" s="191"/>
      <c r="F53" s="136" t="s">
        <v>26</v>
      </c>
      <c r="G53" s="128"/>
      <c r="H53" s="128"/>
      <c r="I53" s="128">
        <f>'SO401 202406401 Pol'!G59+'SO402 202406402 Pol'!G31</f>
        <v>0</v>
      </c>
      <c r="J53" s="133" t="str">
        <f>IF(I62=0,"",I53/I62*100)</f>
        <v/>
      </c>
    </row>
    <row r="54" spans="1:10" ht="36.75" customHeight="1" x14ac:dyDescent="0.25">
      <c r="A54" s="122"/>
      <c r="B54" s="127" t="s">
        <v>63</v>
      </c>
      <c r="C54" s="190" t="s">
        <v>64</v>
      </c>
      <c r="D54" s="191"/>
      <c r="E54" s="191"/>
      <c r="F54" s="136" t="s">
        <v>26</v>
      </c>
      <c r="G54" s="128"/>
      <c r="H54" s="128"/>
      <c r="I54" s="128">
        <f>'SO401 202406401 Pol'!G65+'SO402 202406402 Pol'!G35</f>
        <v>0</v>
      </c>
      <c r="J54" s="133" t="str">
        <f>IF(I62=0,"",I54/I62*100)</f>
        <v/>
      </c>
    </row>
    <row r="55" spans="1:10" ht="36.75" customHeight="1" x14ac:dyDescent="0.25">
      <c r="A55" s="122"/>
      <c r="B55" s="127" t="s">
        <v>65</v>
      </c>
      <c r="C55" s="190" t="s">
        <v>66</v>
      </c>
      <c r="D55" s="191"/>
      <c r="E55" s="191"/>
      <c r="F55" s="136" t="s">
        <v>26</v>
      </c>
      <c r="G55" s="128"/>
      <c r="H55" s="128"/>
      <c r="I55" s="128">
        <f>'SO401 202406401 Pol'!G88+'SO402 202406402 Pol'!G38</f>
        <v>0</v>
      </c>
      <c r="J55" s="133" t="str">
        <f>IF(I62=0,"",I55/I62*100)</f>
        <v/>
      </c>
    </row>
    <row r="56" spans="1:10" ht="36.75" customHeight="1" x14ac:dyDescent="0.25">
      <c r="A56" s="122"/>
      <c r="B56" s="127" t="s">
        <v>67</v>
      </c>
      <c r="C56" s="190" t="s">
        <v>68</v>
      </c>
      <c r="D56" s="191"/>
      <c r="E56" s="191"/>
      <c r="F56" s="136" t="s">
        <v>26</v>
      </c>
      <c r="G56" s="128"/>
      <c r="H56" s="128"/>
      <c r="I56" s="128">
        <f>'SO401 202406401 Pol'!G111</f>
        <v>0</v>
      </c>
      <c r="J56" s="133" t="str">
        <f>IF(I62=0,"",I56/I62*100)</f>
        <v/>
      </c>
    </row>
    <row r="57" spans="1:10" ht="36.75" customHeight="1" x14ac:dyDescent="0.25">
      <c r="A57" s="122"/>
      <c r="B57" s="127" t="s">
        <v>69</v>
      </c>
      <c r="C57" s="190" t="s">
        <v>70</v>
      </c>
      <c r="D57" s="191"/>
      <c r="E57" s="191"/>
      <c r="F57" s="136" t="s">
        <v>26</v>
      </c>
      <c r="G57" s="128"/>
      <c r="H57" s="128"/>
      <c r="I57" s="128">
        <f>'SO401 202406401 Pol'!G113</f>
        <v>0</v>
      </c>
      <c r="J57" s="133" t="str">
        <f>IF(I62=0,"",I57/I62*100)</f>
        <v/>
      </c>
    </row>
    <row r="58" spans="1:10" ht="36.75" customHeight="1" x14ac:dyDescent="0.25">
      <c r="A58" s="122"/>
      <c r="B58" s="127" t="s">
        <v>71</v>
      </c>
      <c r="C58" s="190" t="s">
        <v>72</v>
      </c>
      <c r="D58" s="191"/>
      <c r="E58" s="191"/>
      <c r="F58" s="136" t="s">
        <v>26</v>
      </c>
      <c r="G58" s="128"/>
      <c r="H58" s="128"/>
      <c r="I58" s="128">
        <f>'SO401 202406401 Pol'!G118+'SO402 202406402 Pol'!G40</f>
        <v>0</v>
      </c>
      <c r="J58" s="133" t="str">
        <f>IF(I62=0,"",I58/I62*100)</f>
        <v/>
      </c>
    </row>
    <row r="59" spans="1:10" ht="36.75" customHeight="1" x14ac:dyDescent="0.25">
      <c r="A59" s="122"/>
      <c r="B59" s="127" t="s">
        <v>73</v>
      </c>
      <c r="C59" s="190" t="s">
        <v>74</v>
      </c>
      <c r="D59" s="191"/>
      <c r="E59" s="191"/>
      <c r="F59" s="136" t="s">
        <v>28</v>
      </c>
      <c r="G59" s="128"/>
      <c r="H59" s="128"/>
      <c r="I59" s="128">
        <f>'SO401 202406401 Pol'!G120+'SO402 202406402 Pol'!G42</f>
        <v>0</v>
      </c>
      <c r="J59" s="133" t="str">
        <f>IF(I62=0,"",I59/I62*100)</f>
        <v/>
      </c>
    </row>
    <row r="60" spans="1:10" ht="36.75" customHeight="1" x14ac:dyDescent="0.25">
      <c r="A60" s="122"/>
      <c r="B60" s="127" t="s">
        <v>75</v>
      </c>
      <c r="C60" s="190" t="s">
        <v>76</v>
      </c>
      <c r="D60" s="191"/>
      <c r="E60" s="191"/>
      <c r="F60" s="136" t="s">
        <v>77</v>
      </c>
      <c r="G60" s="128"/>
      <c r="H60" s="128"/>
      <c r="I60" s="128">
        <f>'SO401 202406401 Pol'!G122</f>
        <v>0</v>
      </c>
      <c r="J60" s="133" t="str">
        <f>IF(I62=0,"",I60/I62*100)</f>
        <v/>
      </c>
    </row>
    <row r="61" spans="1:10" ht="36.75" customHeight="1" x14ac:dyDescent="0.25">
      <c r="A61" s="122"/>
      <c r="B61" s="127" t="s">
        <v>78</v>
      </c>
      <c r="C61" s="190" t="s">
        <v>29</v>
      </c>
      <c r="D61" s="191"/>
      <c r="E61" s="191"/>
      <c r="F61" s="136" t="s">
        <v>78</v>
      </c>
      <c r="G61" s="128"/>
      <c r="H61" s="128"/>
      <c r="I61" s="128">
        <f>'SO401 202406401 Pol'!G128+'SO402 202406402 Pol'!G44</f>
        <v>0</v>
      </c>
      <c r="J61" s="133" t="str">
        <f>IF(I62=0,"",I61/I62*100)</f>
        <v/>
      </c>
    </row>
    <row r="62" spans="1:10" ht="25.5" customHeight="1" x14ac:dyDescent="0.25">
      <c r="A62" s="123"/>
      <c r="B62" s="129" t="s">
        <v>1</v>
      </c>
      <c r="C62" s="130"/>
      <c r="D62" s="131"/>
      <c r="E62" s="131"/>
      <c r="F62" s="137"/>
      <c r="G62" s="132"/>
      <c r="H62" s="132"/>
      <c r="I62" s="132">
        <f>SUM(I51:I61)</f>
        <v>0</v>
      </c>
      <c r="J62" s="134">
        <f>SUM(J51:J61)</f>
        <v>0</v>
      </c>
    </row>
    <row r="63" spans="1:10" x14ac:dyDescent="0.25">
      <c r="F63" s="86"/>
      <c r="G63" s="86"/>
      <c r="H63" s="86"/>
      <c r="I63" s="86"/>
      <c r="J63" s="135"/>
    </row>
    <row r="64" spans="1:10" x14ac:dyDescent="0.25">
      <c r="F64" s="86"/>
      <c r="G64" s="86"/>
      <c r="H64" s="86"/>
      <c r="I64" s="86"/>
      <c r="J64" s="135"/>
    </row>
    <row r="65" spans="6:10" x14ac:dyDescent="0.25">
      <c r="F65" s="86"/>
      <c r="G65" s="86"/>
      <c r="H65" s="86"/>
      <c r="I65" s="86"/>
      <c r="J65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1" t="s">
        <v>7</v>
      </c>
      <c r="B1" s="241"/>
      <c r="C1" s="242"/>
      <c r="D1" s="241"/>
      <c r="E1" s="241"/>
      <c r="F1" s="241"/>
      <c r="G1" s="241"/>
    </row>
    <row r="2" spans="1:7" ht="24.9" customHeight="1" x14ac:dyDescent="0.25">
      <c r="A2" s="50" t="s">
        <v>8</v>
      </c>
      <c r="B2" s="49"/>
      <c r="C2" s="243"/>
      <c r="D2" s="243"/>
      <c r="E2" s="243"/>
      <c r="F2" s="243"/>
      <c r="G2" s="244"/>
    </row>
    <row r="3" spans="1:7" ht="24.9" customHeight="1" x14ac:dyDescent="0.25">
      <c r="A3" s="50" t="s">
        <v>9</v>
      </c>
      <c r="B3" s="49"/>
      <c r="C3" s="243"/>
      <c r="D3" s="243"/>
      <c r="E3" s="243"/>
      <c r="F3" s="243"/>
      <c r="G3" s="244"/>
    </row>
    <row r="4" spans="1:7" ht="24.9" customHeight="1" x14ac:dyDescent="0.25">
      <c r="A4" s="50" t="s">
        <v>10</v>
      </c>
      <c r="B4" s="49"/>
      <c r="C4" s="243"/>
      <c r="D4" s="243"/>
      <c r="E4" s="243"/>
      <c r="F4" s="243"/>
      <c r="G4" s="24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3" activePane="bottomLeft" state="frozen"/>
      <selection pane="bottomLeft" activeCell="F131" sqref="F131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5" t="s">
        <v>7</v>
      </c>
      <c r="B1" s="245"/>
      <c r="C1" s="245"/>
      <c r="D1" s="245"/>
      <c r="E1" s="245"/>
      <c r="F1" s="245"/>
      <c r="G1" s="245"/>
      <c r="AG1" t="s">
        <v>80</v>
      </c>
    </row>
    <row r="2" spans="1:60" ht="24.9" customHeight="1" x14ac:dyDescent="0.25">
      <c r="A2" s="139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81</v>
      </c>
    </row>
    <row r="3" spans="1:60" ht="24.9" customHeight="1" x14ac:dyDescent="0.25">
      <c r="A3" s="139" t="s">
        <v>9</v>
      </c>
      <c r="B3" s="49" t="s">
        <v>46</v>
      </c>
      <c r="C3" s="246" t="s">
        <v>47</v>
      </c>
      <c r="D3" s="247"/>
      <c r="E3" s="247"/>
      <c r="F3" s="247"/>
      <c r="G3" s="248"/>
      <c r="AC3" s="120" t="s">
        <v>81</v>
      </c>
      <c r="AG3" t="s">
        <v>82</v>
      </c>
    </row>
    <row r="4" spans="1:60" ht="24.9" customHeight="1" x14ac:dyDescent="0.25">
      <c r="A4" s="140" t="s">
        <v>10</v>
      </c>
      <c r="B4" s="141" t="s">
        <v>48</v>
      </c>
      <c r="C4" s="249" t="s">
        <v>49</v>
      </c>
      <c r="D4" s="250"/>
      <c r="E4" s="250"/>
      <c r="F4" s="250"/>
      <c r="G4" s="251"/>
      <c r="AG4" t="s">
        <v>83</v>
      </c>
    </row>
    <row r="5" spans="1:60" x14ac:dyDescent="0.25">
      <c r="D5" s="10"/>
    </row>
    <row r="6" spans="1:60" ht="39.6" x14ac:dyDescent="0.25">
      <c r="A6" s="143" t="s">
        <v>84</v>
      </c>
      <c r="B6" s="145" t="s">
        <v>85</v>
      </c>
      <c r="C6" s="145" t="s">
        <v>86</v>
      </c>
      <c r="D6" s="144" t="s">
        <v>87</v>
      </c>
      <c r="E6" s="143" t="s">
        <v>88</v>
      </c>
      <c r="F6" s="142" t="s">
        <v>89</v>
      </c>
      <c r="G6" s="143" t="s">
        <v>31</v>
      </c>
      <c r="H6" s="146" t="s">
        <v>32</v>
      </c>
      <c r="I6" s="146" t="s">
        <v>90</v>
      </c>
      <c r="J6" s="146" t="s">
        <v>33</v>
      </c>
      <c r="K6" s="146" t="s">
        <v>91</v>
      </c>
      <c r="L6" s="146" t="s">
        <v>92</v>
      </c>
      <c r="M6" s="146" t="s">
        <v>93</v>
      </c>
      <c r="N6" s="146" t="s">
        <v>94</v>
      </c>
      <c r="O6" s="146" t="s">
        <v>95</v>
      </c>
      <c r="P6" s="146" t="s">
        <v>96</v>
      </c>
      <c r="Q6" s="146" t="s">
        <v>97</v>
      </c>
      <c r="R6" s="146" t="s">
        <v>98</v>
      </c>
      <c r="S6" s="146" t="s">
        <v>99</v>
      </c>
      <c r="T6" s="146" t="s">
        <v>100</v>
      </c>
      <c r="U6" s="146" t="s">
        <v>101</v>
      </c>
      <c r="V6" s="146" t="s">
        <v>102</v>
      </c>
      <c r="W6" s="146" t="s">
        <v>103</v>
      </c>
      <c r="X6" s="146" t="s">
        <v>104</v>
      </c>
      <c r="Y6" s="146" t="s">
        <v>105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106</v>
      </c>
      <c r="B8" s="164" t="s">
        <v>57</v>
      </c>
      <c r="C8" s="182" t="s">
        <v>58</v>
      </c>
      <c r="D8" s="165"/>
      <c r="E8" s="166"/>
      <c r="F8" s="167"/>
      <c r="G8" s="168">
        <f>SUMIF(AG9:AG56,"&lt;&gt;NOR",G9:G56)</f>
        <v>0</v>
      </c>
      <c r="H8" s="162"/>
      <c r="I8" s="162">
        <f>SUM(I9:I56)</f>
        <v>16732.080000000002</v>
      </c>
      <c r="J8" s="162"/>
      <c r="K8" s="162">
        <f>SUM(K9:K56)</f>
        <v>117754.88000000002</v>
      </c>
      <c r="L8" s="162"/>
      <c r="M8" s="162">
        <f>SUM(M9:M56)</f>
        <v>0</v>
      </c>
      <c r="N8" s="161"/>
      <c r="O8" s="161">
        <f>SUM(O9:O56)</f>
        <v>30.16</v>
      </c>
      <c r="P8" s="161"/>
      <c r="Q8" s="161">
        <f>SUM(Q9:Q56)</f>
        <v>18.13</v>
      </c>
      <c r="R8" s="162"/>
      <c r="S8" s="162"/>
      <c r="T8" s="162"/>
      <c r="U8" s="162"/>
      <c r="V8" s="162">
        <f>SUM(V9:V56)</f>
        <v>197.31000000000003</v>
      </c>
      <c r="W8" s="162"/>
      <c r="X8" s="162"/>
      <c r="Y8" s="162"/>
      <c r="AG8" t="s">
        <v>107</v>
      </c>
    </row>
    <row r="9" spans="1:60" outlineLevel="1" x14ac:dyDescent="0.25">
      <c r="A9" s="170">
        <v>1</v>
      </c>
      <c r="B9" s="171" t="s">
        <v>108</v>
      </c>
      <c r="C9" s="183" t="s">
        <v>109</v>
      </c>
      <c r="D9" s="172" t="s">
        <v>110</v>
      </c>
      <c r="E9" s="173">
        <v>6</v>
      </c>
      <c r="F9" s="174"/>
      <c r="G9" s="175">
        <f>ROUND(E9*F9,2)</f>
        <v>0</v>
      </c>
      <c r="H9" s="158">
        <v>0</v>
      </c>
      <c r="I9" s="157">
        <f>ROUND(E9*H9,2)</f>
        <v>0</v>
      </c>
      <c r="J9" s="158">
        <v>64.400000000000006</v>
      </c>
      <c r="K9" s="157">
        <f>ROUND(E9*J9,2)</f>
        <v>386.4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0.22500000000000001</v>
      </c>
      <c r="Q9" s="156">
        <f>ROUND(E9*P9,2)</f>
        <v>1.35</v>
      </c>
      <c r="R9" s="157"/>
      <c r="S9" s="157" t="s">
        <v>111</v>
      </c>
      <c r="T9" s="157" t="s">
        <v>111</v>
      </c>
      <c r="U9" s="157">
        <v>0.14199999999999999</v>
      </c>
      <c r="V9" s="157">
        <f>ROUND(E9*U9,2)</f>
        <v>0.85</v>
      </c>
      <c r="W9" s="157"/>
      <c r="X9" s="157" t="s">
        <v>112</v>
      </c>
      <c r="Y9" s="157" t="s">
        <v>113</v>
      </c>
      <c r="Z9" s="147"/>
      <c r="AA9" s="147"/>
      <c r="AB9" s="147"/>
      <c r="AC9" s="147"/>
      <c r="AD9" s="147"/>
      <c r="AE9" s="147"/>
      <c r="AF9" s="147"/>
      <c r="AG9" s="147" t="s">
        <v>114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4" t="s">
        <v>115</v>
      </c>
      <c r="D10" s="159"/>
      <c r="E10" s="160">
        <v>6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117</v>
      </c>
      <c r="C11" s="183" t="s">
        <v>118</v>
      </c>
      <c r="D11" s="172" t="s">
        <v>110</v>
      </c>
      <c r="E11" s="173">
        <v>9</v>
      </c>
      <c r="F11" s="174"/>
      <c r="G11" s="175">
        <f>ROUND(E11*F11,2)</f>
        <v>0</v>
      </c>
      <c r="H11" s="158">
        <v>0</v>
      </c>
      <c r="I11" s="157">
        <f>ROUND(E11*H11,2)</f>
        <v>0</v>
      </c>
      <c r="J11" s="158">
        <v>398</v>
      </c>
      <c r="K11" s="157">
        <f>ROUND(E11*J11,2)</f>
        <v>3582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0.44</v>
      </c>
      <c r="Q11" s="156">
        <f>ROUND(E11*P11,2)</f>
        <v>3.96</v>
      </c>
      <c r="R11" s="157"/>
      <c r="S11" s="157" t="s">
        <v>111</v>
      </c>
      <c r="T11" s="157" t="s">
        <v>111</v>
      </c>
      <c r="U11" s="157">
        <v>0.63200000000000001</v>
      </c>
      <c r="V11" s="157">
        <f>ROUND(E11*U11,2)</f>
        <v>5.69</v>
      </c>
      <c r="W11" s="157"/>
      <c r="X11" s="157" t="s">
        <v>112</v>
      </c>
      <c r="Y11" s="157" t="s">
        <v>113</v>
      </c>
      <c r="Z11" s="147"/>
      <c r="AA11" s="147"/>
      <c r="AB11" s="147"/>
      <c r="AC11" s="147"/>
      <c r="AD11" s="147"/>
      <c r="AE11" s="147"/>
      <c r="AF11" s="147"/>
      <c r="AG11" s="147" t="s">
        <v>119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84" t="s">
        <v>120</v>
      </c>
      <c r="D12" s="159"/>
      <c r="E12" s="160">
        <v>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184" t="s">
        <v>121</v>
      </c>
      <c r="D13" s="159"/>
      <c r="E13" s="160">
        <v>2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116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84" t="s">
        <v>122</v>
      </c>
      <c r="D14" s="159"/>
      <c r="E14" s="160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116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3</v>
      </c>
      <c r="B15" s="171" t="s">
        <v>123</v>
      </c>
      <c r="C15" s="183" t="s">
        <v>124</v>
      </c>
      <c r="D15" s="172" t="s">
        <v>110</v>
      </c>
      <c r="E15" s="173">
        <v>13</v>
      </c>
      <c r="F15" s="174"/>
      <c r="G15" s="175">
        <f>ROUND(E15*F15,2)</f>
        <v>0</v>
      </c>
      <c r="H15" s="158">
        <v>0</v>
      </c>
      <c r="I15" s="157">
        <f>ROUND(E15*H15,2)</f>
        <v>0</v>
      </c>
      <c r="J15" s="158">
        <v>82.8</v>
      </c>
      <c r="K15" s="157">
        <f>ROUND(E15*J15,2)</f>
        <v>1076.4000000000001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0.66</v>
      </c>
      <c r="Q15" s="156">
        <f>ROUND(E15*P15,2)</f>
        <v>8.58</v>
      </c>
      <c r="R15" s="157"/>
      <c r="S15" s="157" t="s">
        <v>111</v>
      </c>
      <c r="T15" s="157" t="s">
        <v>111</v>
      </c>
      <c r="U15" s="157">
        <v>0.11899999999999999</v>
      </c>
      <c r="V15" s="157">
        <f>ROUND(E15*U15,2)</f>
        <v>1.55</v>
      </c>
      <c r="W15" s="157"/>
      <c r="X15" s="157" t="s">
        <v>112</v>
      </c>
      <c r="Y15" s="157" t="s">
        <v>113</v>
      </c>
      <c r="Z15" s="147"/>
      <c r="AA15" s="147"/>
      <c r="AB15" s="147"/>
      <c r="AC15" s="147"/>
      <c r="AD15" s="147"/>
      <c r="AE15" s="147"/>
      <c r="AF15" s="147"/>
      <c r="AG15" s="147" t="s">
        <v>114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4" t="s">
        <v>125</v>
      </c>
      <c r="D16" s="159"/>
      <c r="E16" s="160">
        <v>13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116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4</v>
      </c>
      <c r="B17" s="171" t="s">
        <v>126</v>
      </c>
      <c r="C17" s="183" t="s">
        <v>127</v>
      </c>
      <c r="D17" s="172" t="s">
        <v>110</v>
      </c>
      <c r="E17" s="173">
        <v>2</v>
      </c>
      <c r="F17" s="174"/>
      <c r="G17" s="175">
        <f>ROUND(E17*F17,2)</f>
        <v>0</v>
      </c>
      <c r="H17" s="158">
        <v>0</v>
      </c>
      <c r="I17" s="157">
        <f>ROUND(E17*H17,2)</f>
        <v>0</v>
      </c>
      <c r="J17" s="158">
        <v>236.5</v>
      </c>
      <c r="K17" s="157">
        <f>ROUND(E17*J17,2)</f>
        <v>473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0.22</v>
      </c>
      <c r="Q17" s="156">
        <f>ROUND(E17*P17,2)</f>
        <v>0.44</v>
      </c>
      <c r="R17" s="157"/>
      <c r="S17" s="157" t="s">
        <v>111</v>
      </c>
      <c r="T17" s="157" t="s">
        <v>111</v>
      </c>
      <c r="U17" s="157">
        <v>0.375</v>
      </c>
      <c r="V17" s="157">
        <f>ROUND(E17*U17,2)</f>
        <v>0.75</v>
      </c>
      <c r="W17" s="157"/>
      <c r="X17" s="157" t="s">
        <v>112</v>
      </c>
      <c r="Y17" s="157" t="s">
        <v>113</v>
      </c>
      <c r="Z17" s="147"/>
      <c r="AA17" s="147"/>
      <c r="AB17" s="147"/>
      <c r="AC17" s="147"/>
      <c r="AD17" s="147"/>
      <c r="AE17" s="147"/>
      <c r="AF17" s="147"/>
      <c r="AG17" s="147" t="s">
        <v>119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4" t="s">
        <v>128</v>
      </c>
      <c r="D18" s="159"/>
      <c r="E18" s="160">
        <v>2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116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5</v>
      </c>
      <c r="B19" s="171" t="s">
        <v>129</v>
      </c>
      <c r="C19" s="183" t="s">
        <v>130</v>
      </c>
      <c r="D19" s="172" t="s">
        <v>110</v>
      </c>
      <c r="E19" s="173">
        <v>1</v>
      </c>
      <c r="F19" s="174"/>
      <c r="G19" s="175">
        <f>ROUND(E19*F19,2)</f>
        <v>0</v>
      </c>
      <c r="H19" s="158">
        <v>0</v>
      </c>
      <c r="I19" s="157">
        <f>ROUND(E19*H19,2)</f>
        <v>0</v>
      </c>
      <c r="J19" s="158">
        <v>551</v>
      </c>
      <c r="K19" s="157">
        <f>ROUND(E19*J19,2)</f>
        <v>551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0.44</v>
      </c>
      <c r="Q19" s="156">
        <f>ROUND(E19*P19,2)</f>
        <v>0.44</v>
      </c>
      <c r="R19" s="157"/>
      <c r="S19" s="157" t="s">
        <v>111</v>
      </c>
      <c r="T19" s="157" t="s">
        <v>111</v>
      </c>
      <c r="U19" s="157">
        <v>0.875</v>
      </c>
      <c r="V19" s="157">
        <f>ROUND(E19*U19,2)</f>
        <v>0.88</v>
      </c>
      <c r="W19" s="157"/>
      <c r="X19" s="157" t="s">
        <v>112</v>
      </c>
      <c r="Y19" s="157" t="s">
        <v>113</v>
      </c>
      <c r="Z19" s="147"/>
      <c r="AA19" s="147"/>
      <c r="AB19" s="147"/>
      <c r="AC19" s="147"/>
      <c r="AD19" s="147"/>
      <c r="AE19" s="147"/>
      <c r="AF19" s="147"/>
      <c r="AG19" s="147" t="s">
        <v>114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4" t="s">
        <v>122</v>
      </c>
      <c r="D20" s="159"/>
      <c r="E20" s="160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116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6</v>
      </c>
      <c r="B21" s="171" t="s">
        <v>131</v>
      </c>
      <c r="C21" s="183" t="s">
        <v>132</v>
      </c>
      <c r="D21" s="172" t="s">
        <v>110</v>
      </c>
      <c r="E21" s="173">
        <v>8</v>
      </c>
      <c r="F21" s="174"/>
      <c r="G21" s="175">
        <f>ROUND(E21*F21,2)</f>
        <v>0</v>
      </c>
      <c r="H21" s="158">
        <v>0</v>
      </c>
      <c r="I21" s="157">
        <f>ROUND(E21*H21,2)</f>
        <v>0</v>
      </c>
      <c r="J21" s="158">
        <v>795</v>
      </c>
      <c r="K21" s="157">
        <f>ROUND(E21*J21,2)</f>
        <v>6360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0.36</v>
      </c>
      <c r="Q21" s="156">
        <f>ROUND(E21*P21,2)</f>
        <v>2.88</v>
      </c>
      <c r="R21" s="157"/>
      <c r="S21" s="157" t="s">
        <v>111</v>
      </c>
      <c r="T21" s="157" t="s">
        <v>111</v>
      </c>
      <c r="U21" s="157">
        <v>1.2270000000000001</v>
      </c>
      <c r="V21" s="157">
        <f>ROUND(E21*U21,2)</f>
        <v>9.82</v>
      </c>
      <c r="W21" s="157"/>
      <c r="X21" s="157" t="s">
        <v>112</v>
      </c>
      <c r="Y21" s="157" t="s">
        <v>113</v>
      </c>
      <c r="Z21" s="147"/>
      <c r="AA21" s="147"/>
      <c r="AB21" s="147"/>
      <c r="AC21" s="147"/>
      <c r="AD21" s="147"/>
      <c r="AE21" s="147"/>
      <c r="AF21" s="147"/>
      <c r="AG21" s="147" t="s">
        <v>114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4" t="s">
        <v>133</v>
      </c>
      <c r="D22" s="159"/>
      <c r="E22" s="160">
        <v>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116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84" t="s">
        <v>134</v>
      </c>
      <c r="D23" s="159"/>
      <c r="E23" s="160">
        <v>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116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7</v>
      </c>
      <c r="B24" s="171" t="s">
        <v>135</v>
      </c>
      <c r="C24" s="183" t="s">
        <v>136</v>
      </c>
      <c r="D24" s="172" t="s">
        <v>110</v>
      </c>
      <c r="E24" s="173">
        <v>1</v>
      </c>
      <c r="F24" s="174"/>
      <c r="G24" s="175">
        <f>ROUND(E24*F24,2)</f>
        <v>0</v>
      </c>
      <c r="H24" s="158">
        <v>0</v>
      </c>
      <c r="I24" s="157">
        <f>ROUND(E24*H24,2)</f>
        <v>0</v>
      </c>
      <c r="J24" s="158">
        <v>976</v>
      </c>
      <c r="K24" s="157">
        <f>ROUND(E24*J24,2)</f>
        <v>976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0.48</v>
      </c>
      <c r="Q24" s="156">
        <f>ROUND(E24*P24,2)</f>
        <v>0.48</v>
      </c>
      <c r="R24" s="157"/>
      <c r="S24" s="157" t="s">
        <v>111</v>
      </c>
      <c r="T24" s="157" t="s">
        <v>111</v>
      </c>
      <c r="U24" s="157">
        <v>1.5069999999999999</v>
      </c>
      <c r="V24" s="157">
        <f>ROUND(E24*U24,2)</f>
        <v>1.51</v>
      </c>
      <c r="W24" s="157"/>
      <c r="X24" s="157" t="s">
        <v>112</v>
      </c>
      <c r="Y24" s="157" t="s">
        <v>113</v>
      </c>
      <c r="Z24" s="147"/>
      <c r="AA24" s="147"/>
      <c r="AB24" s="147"/>
      <c r="AC24" s="147"/>
      <c r="AD24" s="147"/>
      <c r="AE24" s="147"/>
      <c r="AF24" s="147"/>
      <c r="AG24" s="147" t="s">
        <v>114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4" t="s">
        <v>122</v>
      </c>
      <c r="D25" s="159"/>
      <c r="E25" s="160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116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0">
        <v>8</v>
      </c>
      <c r="B26" s="171" t="s">
        <v>137</v>
      </c>
      <c r="C26" s="183" t="s">
        <v>138</v>
      </c>
      <c r="D26" s="172" t="s">
        <v>139</v>
      </c>
      <c r="E26" s="173">
        <v>4</v>
      </c>
      <c r="F26" s="174"/>
      <c r="G26" s="175">
        <f>ROUND(E26*F26,2)</f>
        <v>0</v>
      </c>
      <c r="H26" s="158">
        <v>106.86</v>
      </c>
      <c r="I26" s="157">
        <f>ROUND(E26*H26,2)</f>
        <v>427.44</v>
      </c>
      <c r="J26" s="158">
        <v>259.14</v>
      </c>
      <c r="K26" s="157">
        <f>ROUND(E26*J26,2)</f>
        <v>1036.56</v>
      </c>
      <c r="L26" s="157">
        <v>21</v>
      </c>
      <c r="M26" s="157">
        <f>G26*(1+L26/100)</f>
        <v>0</v>
      </c>
      <c r="N26" s="156">
        <v>2.478E-2</v>
      </c>
      <c r="O26" s="156">
        <f>ROUND(E26*N26,2)</f>
        <v>0.1</v>
      </c>
      <c r="P26" s="156">
        <v>0</v>
      </c>
      <c r="Q26" s="156">
        <f>ROUND(E26*P26,2)</f>
        <v>0</v>
      </c>
      <c r="R26" s="157"/>
      <c r="S26" s="157" t="s">
        <v>111</v>
      </c>
      <c r="T26" s="157" t="s">
        <v>111</v>
      </c>
      <c r="U26" s="157">
        <v>0.54700000000000004</v>
      </c>
      <c r="V26" s="157">
        <f>ROUND(E26*U26,2)</f>
        <v>2.19</v>
      </c>
      <c r="W26" s="157"/>
      <c r="X26" s="157" t="s">
        <v>112</v>
      </c>
      <c r="Y26" s="157" t="s">
        <v>113</v>
      </c>
      <c r="Z26" s="147"/>
      <c r="AA26" s="147"/>
      <c r="AB26" s="147"/>
      <c r="AC26" s="147"/>
      <c r="AD26" s="147"/>
      <c r="AE26" s="147"/>
      <c r="AF26" s="147"/>
      <c r="AG26" s="147" t="s">
        <v>114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84" t="s">
        <v>140</v>
      </c>
      <c r="D27" s="159"/>
      <c r="E27" s="160">
        <v>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116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6">
        <v>9</v>
      </c>
      <c r="B28" s="177" t="s">
        <v>141</v>
      </c>
      <c r="C28" s="185" t="s">
        <v>142</v>
      </c>
      <c r="D28" s="178" t="s">
        <v>143</v>
      </c>
      <c r="E28" s="179">
        <v>25.325700000000001</v>
      </c>
      <c r="F28" s="180"/>
      <c r="G28" s="181">
        <f>ROUND(E28*F28,2)</f>
        <v>0</v>
      </c>
      <c r="H28" s="158">
        <v>0</v>
      </c>
      <c r="I28" s="157">
        <f>ROUND(E28*H28,2)</f>
        <v>0</v>
      </c>
      <c r="J28" s="158">
        <v>848</v>
      </c>
      <c r="K28" s="157">
        <f>ROUND(E28*J28,2)</f>
        <v>21476.19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111</v>
      </c>
      <c r="T28" s="157" t="s">
        <v>111</v>
      </c>
      <c r="U28" s="157">
        <v>1.7629999999999999</v>
      </c>
      <c r="V28" s="157">
        <f>ROUND(E28*U28,2)</f>
        <v>44.65</v>
      </c>
      <c r="W28" s="157"/>
      <c r="X28" s="157" t="s">
        <v>112</v>
      </c>
      <c r="Y28" s="157" t="s">
        <v>113</v>
      </c>
      <c r="Z28" s="147"/>
      <c r="AA28" s="147"/>
      <c r="AB28" s="147"/>
      <c r="AC28" s="147"/>
      <c r="AD28" s="147"/>
      <c r="AE28" s="147"/>
      <c r="AF28" s="147"/>
      <c r="AG28" s="147" t="s">
        <v>114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10</v>
      </c>
      <c r="B29" s="171" t="s">
        <v>144</v>
      </c>
      <c r="C29" s="183" t="s">
        <v>145</v>
      </c>
      <c r="D29" s="172" t="s">
        <v>143</v>
      </c>
      <c r="E29" s="173">
        <v>25.325700000000001</v>
      </c>
      <c r="F29" s="174"/>
      <c r="G29" s="175">
        <f>ROUND(E29*F29,2)</f>
        <v>0</v>
      </c>
      <c r="H29" s="158">
        <v>0</v>
      </c>
      <c r="I29" s="157">
        <f>ROUND(E29*H29,2)</f>
        <v>0</v>
      </c>
      <c r="J29" s="158">
        <v>1557</v>
      </c>
      <c r="K29" s="157">
        <f>ROUND(E29*J29,2)</f>
        <v>39432.11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111</v>
      </c>
      <c r="T29" s="157" t="s">
        <v>111</v>
      </c>
      <c r="U29" s="157">
        <v>3.5329999999999999</v>
      </c>
      <c r="V29" s="157">
        <f>ROUND(E29*U29,2)</f>
        <v>89.48</v>
      </c>
      <c r="W29" s="157"/>
      <c r="X29" s="157" t="s">
        <v>112</v>
      </c>
      <c r="Y29" s="157" t="s">
        <v>113</v>
      </c>
      <c r="Z29" s="147"/>
      <c r="AA29" s="147"/>
      <c r="AB29" s="147"/>
      <c r="AC29" s="147"/>
      <c r="AD29" s="147"/>
      <c r="AE29" s="147"/>
      <c r="AF29" s="147"/>
      <c r="AG29" s="147" t="s">
        <v>114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84" t="s">
        <v>146</v>
      </c>
      <c r="D30" s="159"/>
      <c r="E30" s="160">
        <v>14.14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116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4" t="s">
        <v>147</v>
      </c>
      <c r="D31" s="159"/>
      <c r="E31" s="160">
        <v>11.18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116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0">
        <v>11</v>
      </c>
      <c r="B32" s="171" t="s">
        <v>148</v>
      </c>
      <c r="C32" s="183" t="s">
        <v>149</v>
      </c>
      <c r="D32" s="172" t="s">
        <v>110</v>
      </c>
      <c r="E32" s="173">
        <v>35.36</v>
      </c>
      <c r="F32" s="174"/>
      <c r="G32" s="175">
        <f>ROUND(E32*F32,2)</f>
        <v>0</v>
      </c>
      <c r="H32" s="158">
        <v>14.15</v>
      </c>
      <c r="I32" s="157">
        <f>ROUND(E32*H32,2)</f>
        <v>500.34</v>
      </c>
      <c r="J32" s="158">
        <v>140.85</v>
      </c>
      <c r="K32" s="157">
        <f>ROUND(E32*J32,2)</f>
        <v>4980.46</v>
      </c>
      <c r="L32" s="157">
        <v>21</v>
      </c>
      <c r="M32" s="157">
        <f>G32*(1+L32/100)</f>
        <v>0</v>
      </c>
      <c r="N32" s="156">
        <v>9.8999999999999999E-4</v>
      </c>
      <c r="O32" s="156">
        <f>ROUND(E32*N32,2)</f>
        <v>0.04</v>
      </c>
      <c r="P32" s="156">
        <v>0</v>
      </c>
      <c r="Q32" s="156">
        <f>ROUND(E32*P32,2)</f>
        <v>0</v>
      </c>
      <c r="R32" s="157"/>
      <c r="S32" s="157" t="s">
        <v>111</v>
      </c>
      <c r="T32" s="157" t="s">
        <v>111</v>
      </c>
      <c r="U32" s="157">
        <v>0.23599999999999999</v>
      </c>
      <c r="V32" s="157">
        <f>ROUND(E32*U32,2)</f>
        <v>8.34</v>
      </c>
      <c r="W32" s="157"/>
      <c r="X32" s="157" t="s">
        <v>112</v>
      </c>
      <c r="Y32" s="157" t="s">
        <v>113</v>
      </c>
      <c r="Z32" s="147"/>
      <c r="AA32" s="147"/>
      <c r="AB32" s="147"/>
      <c r="AC32" s="147"/>
      <c r="AD32" s="147"/>
      <c r="AE32" s="147"/>
      <c r="AF32" s="147"/>
      <c r="AG32" s="147" t="s">
        <v>114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84" t="s">
        <v>150</v>
      </c>
      <c r="D33" s="159"/>
      <c r="E33" s="160">
        <v>35.36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116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0">
        <v>12</v>
      </c>
      <c r="B34" s="171" t="s">
        <v>151</v>
      </c>
      <c r="C34" s="183" t="s">
        <v>152</v>
      </c>
      <c r="D34" s="172" t="s">
        <v>110</v>
      </c>
      <c r="E34" s="173">
        <v>20.332000000000001</v>
      </c>
      <c r="F34" s="174"/>
      <c r="G34" s="175">
        <f>ROUND(E34*F34,2)</f>
        <v>0</v>
      </c>
      <c r="H34" s="158">
        <v>26.47</v>
      </c>
      <c r="I34" s="157">
        <f>ROUND(E34*H34,2)</f>
        <v>538.19000000000005</v>
      </c>
      <c r="J34" s="158">
        <v>272.02999999999997</v>
      </c>
      <c r="K34" s="157">
        <f>ROUND(E34*J34,2)</f>
        <v>5530.91</v>
      </c>
      <c r="L34" s="157">
        <v>21</v>
      </c>
      <c r="M34" s="157">
        <f>G34*(1+L34/100)</f>
        <v>0</v>
      </c>
      <c r="N34" s="156">
        <v>8.5999999999999998E-4</v>
      </c>
      <c r="O34" s="156">
        <f>ROUND(E34*N34,2)</f>
        <v>0.02</v>
      </c>
      <c r="P34" s="156">
        <v>0</v>
      </c>
      <c r="Q34" s="156">
        <f>ROUND(E34*P34,2)</f>
        <v>0</v>
      </c>
      <c r="R34" s="157"/>
      <c r="S34" s="157" t="s">
        <v>111</v>
      </c>
      <c r="T34" s="157" t="s">
        <v>111</v>
      </c>
      <c r="U34" s="157">
        <v>0.47899999999999998</v>
      </c>
      <c r="V34" s="157">
        <f>ROUND(E34*U34,2)</f>
        <v>9.74</v>
      </c>
      <c r="W34" s="157"/>
      <c r="X34" s="157" t="s">
        <v>112</v>
      </c>
      <c r="Y34" s="157" t="s">
        <v>113</v>
      </c>
      <c r="Z34" s="147"/>
      <c r="AA34" s="147"/>
      <c r="AB34" s="147"/>
      <c r="AC34" s="147"/>
      <c r="AD34" s="147"/>
      <c r="AE34" s="147"/>
      <c r="AF34" s="147"/>
      <c r="AG34" s="147" t="s">
        <v>114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5">
      <c r="A35" s="154"/>
      <c r="B35" s="155"/>
      <c r="C35" s="184" t="s">
        <v>153</v>
      </c>
      <c r="D35" s="159"/>
      <c r="E35" s="160">
        <v>20.329999999999998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116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6">
        <v>13</v>
      </c>
      <c r="B36" s="177" t="s">
        <v>154</v>
      </c>
      <c r="C36" s="185" t="s">
        <v>155</v>
      </c>
      <c r="D36" s="178" t="s">
        <v>110</v>
      </c>
      <c r="E36" s="179">
        <v>35.36</v>
      </c>
      <c r="F36" s="180"/>
      <c r="G36" s="181">
        <f>ROUND(E36*F36,2)</f>
        <v>0</v>
      </c>
      <c r="H36" s="158">
        <v>0</v>
      </c>
      <c r="I36" s="157">
        <f>ROUND(E36*H36,2)</f>
        <v>0</v>
      </c>
      <c r="J36" s="158">
        <v>33.700000000000003</v>
      </c>
      <c r="K36" s="157">
        <f>ROUND(E36*J36,2)</f>
        <v>1191.6300000000001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111</v>
      </c>
      <c r="T36" s="157" t="s">
        <v>111</v>
      </c>
      <c r="U36" s="157">
        <v>7.0000000000000007E-2</v>
      </c>
      <c r="V36" s="157">
        <f>ROUND(E36*U36,2)</f>
        <v>2.48</v>
      </c>
      <c r="W36" s="157"/>
      <c r="X36" s="157" t="s">
        <v>112</v>
      </c>
      <c r="Y36" s="157" t="s">
        <v>113</v>
      </c>
      <c r="Z36" s="147"/>
      <c r="AA36" s="147"/>
      <c r="AB36" s="147"/>
      <c r="AC36" s="147"/>
      <c r="AD36" s="147"/>
      <c r="AE36" s="147"/>
      <c r="AF36" s="147"/>
      <c r="AG36" s="147" t="s">
        <v>114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6">
        <v>14</v>
      </c>
      <c r="B37" s="177" t="s">
        <v>156</v>
      </c>
      <c r="C37" s="185" t="s">
        <v>157</v>
      </c>
      <c r="D37" s="178" t="s">
        <v>110</v>
      </c>
      <c r="E37" s="179">
        <v>20.332000000000001</v>
      </c>
      <c r="F37" s="180"/>
      <c r="G37" s="181">
        <f>ROUND(E37*F37,2)</f>
        <v>0</v>
      </c>
      <c r="H37" s="158">
        <v>0</v>
      </c>
      <c r="I37" s="157">
        <f>ROUND(E37*H37,2)</f>
        <v>0</v>
      </c>
      <c r="J37" s="158">
        <v>157.5</v>
      </c>
      <c r="K37" s="157">
        <f>ROUND(E37*J37,2)</f>
        <v>3202.29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111</v>
      </c>
      <c r="T37" s="157" t="s">
        <v>111</v>
      </c>
      <c r="U37" s="157">
        <v>0.32700000000000001</v>
      </c>
      <c r="V37" s="157">
        <f>ROUND(E37*U37,2)</f>
        <v>6.65</v>
      </c>
      <c r="W37" s="157"/>
      <c r="X37" s="157" t="s">
        <v>112</v>
      </c>
      <c r="Y37" s="157" t="s">
        <v>113</v>
      </c>
      <c r="Z37" s="147"/>
      <c r="AA37" s="147"/>
      <c r="AB37" s="147"/>
      <c r="AC37" s="147"/>
      <c r="AD37" s="147"/>
      <c r="AE37" s="147"/>
      <c r="AF37" s="147"/>
      <c r="AG37" s="147" t="s">
        <v>114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0">
        <v>15</v>
      </c>
      <c r="B38" s="171" t="s">
        <v>158</v>
      </c>
      <c r="C38" s="183" t="s">
        <v>159</v>
      </c>
      <c r="D38" s="172" t="s">
        <v>143</v>
      </c>
      <c r="E38" s="173">
        <v>25.325700000000001</v>
      </c>
      <c r="F38" s="174"/>
      <c r="G38" s="175">
        <f>ROUND(E38*F38,2)</f>
        <v>0</v>
      </c>
      <c r="H38" s="158">
        <v>0</v>
      </c>
      <c r="I38" s="157">
        <f>ROUND(E38*H38,2)</f>
        <v>0</v>
      </c>
      <c r="J38" s="158">
        <v>296.5</v>
      </c>
      <c r="K38" s="157">
        <f>ROUND(E38*J38,2)</f>
        <v>7509.07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111</v>
      </c>
      <c r="T38" s="157" t="s">
        <v>111</v>
      </c>
      <c r="U38" s="157">
        <v>1.0999999999999999E-2</v>
      </c>
      <c r="V38" s="157">
        <f>ROUND(E38*U38,2)</f>
        <v>0.28000000000000003</v>
      </c>
      <c r="W38" s="157"/>
      <c r="X38" s="157" t="s">
        <v>112</v>
      </c>
      <c r="Y38" s="157" t="s">
        <v>113</v>
      </c>
      <c r="Z38" s="147"/>
      <c r="AA38" s="147"/>
      <c r="AB38" s="147"/>
      <c r="AC38" s="147"/>
      <c r="AD38" s="147"/>
      <c r="AE38" s="147"/>
      <c r="AF38" s="147"/>
      <c r="AG38" s="147" t="s">
        <v>114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84" t="s">
        <v>160</v>
      </c>
      <c r="D39" s="159"/>
      <c r="E39" s="160">
        <v>25.33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116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0">
        <v>16</v>
      </c>
      <c r="B40" s="171" t="s">
        <v>161</v>
      </c>
      <c r="C40" s="183" t="s">
        <v>162</v>
      </c>
      <c r="D40" s="172" t="s">
        <v>143</v>
      </c>
      <c r="E40" s="173">
        <v>15.7424</v>
      </c>
      <c r="F40" s="174"/>
      <c r="G40" s="175">
        <f>ROUND(E40*F40,2)</f>
        <v>0</v>
      </c>
      <c r="H40" s="158">
        <v>0</v>
      </c>
      <c r="I40" s="157">
        <f>ROUND(E40*H40,2)</f>
        <v>0</v>
      </c>
      <c r="J40" s="158">
        <v>147</v>
      </c>
      <c r="K40" s="157">
        <f>ROUND(E40*J40,2)</f>
        <v>2314.13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111</v>
      </c>
      <c r="T40" s="157" t="s">
        <v>111</v>
      </c>
      <c r="U40" s="157">
        <v>0.20200000000000001</v>
      </c>
      <c r="V40" s="157">
        <f>ROUND(E40*U40,2)</f>
        <v>3.18</v>
      </c>
      <c r="W40" s="157"/>
      <c r="X40" s="157" t="s">
        <v>112</v>
      </c>
      <c r="Y40" s="157" t="s">
        <v>113</v>
      </c>
      <c r="Z40" s="147"/>
      <c r="AA40" s="147"/>
      <c r="AB40" s="147"/>
      <c r="AC40" s="147"/>
      <c r="AD40" s="147"/>
      <c r="AE40" s="147"/>
      <c r="AF40" s="147"/>
      <c r="AG40" s="147" t="s">
        <v>114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84" t="s">
        <v>163</v>
      </c>
      <c r="D41" s="159"/>
      <c r="E41" s="160">
        <v>8.9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116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84" t="s">
        <v>164</v>
      </c>
      <c r="D42" s="159"/>
      <c r="E42" s="160">
        <v>6.84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116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 x14ac:dyDescent="0.25">
      <c r="A43" s="170">
        <v>17</v>
      </c>
      <c r="B43" s="171" t="s">
        <v>165</v>
      </c>
      <c r="C43" s="183" t="s">
        <v>166</v>
      </c>
      <c r="D43" s="172" t="s">
        <v>143</v>
      </c>
      <c r="E43" s="173">
        <v>2.8288000000000002</v>
      </c>
      <c r="F43" s="174"/>
      <c r="G43" s="175">
        <f>ROUND(E43*F43,2)</f>
        <v>0</v>
      </c>
      <c r="H43" s="158">
        <v>757.66</v>
      </c>
      <c r="I43" s="157">
        <f>ROUND(E43*H43,2)</f>
        <v>2143.27</v>
      </c>
      <c r="J43" s="158">
        <v>719.34</v>
      </c>
      <c r="K43" s="157">
        <f>ROUND(E43*J43,2)</f>
        <v>2034.87</v>
      </c>
      <c r="L43" s="157">
        <v>21</v>
      </c>
      <c r="M43" s="157">
        <f>G43*(1+L43/100)</f>
        <v>0</v>
      </c>
      <c r="N43" s="156">
        <v>1.7</v>
      </c>
      <c r="O43" s="156">
        <f>ROUND(E43*N43,2)</f>
        <v>4.8099999999999996</v>
      </c>
      <c r="P43" s="156">
        <v>0</v>
      </c>
      <c r="Q43" s="156">
        <f>ROUND(E43*P43,2)</f>
        <v>0</v>
      </c>
      <c r="R43" s="157"/>
      <c r="S43" s="157" t="s">
        <v>111</v>
      </c>
      <c r="T43" s="157" t="s">
        <v>111</v>
      </c>
      <c r="U43" s="157">
        <v>1.587</v>
      </c>
      <c r="V43" s="157">
        <f>ROUND(E43*U43,2)</f>
        <v>4.49</v>
      </c>
      <c r="W43" s="157"/>
      <c r="X43" s="157" t="s">
        <v>112</v>
      </c>
      <c r="Y43" s="157" t="s">
        <v>113</v>
      </c>
      <c r="Z43" s="147"/>
      <c r="AA43" s="147"/>
      <c r="AB43" s="147"/>
      <c r="AC43" s="147"/>
      <c r="AD43" s="147"/>
      <c r="AE43" s="147"/>
      <c r="AF43" s="147"/>
      <c r="AG43" s="147" t="s">
        <v>114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84" t="s">
        <v>167</v>
      </c>
      <c r="D44" s="159"/>
      <c r="E44" s="160">
        <v>2.83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116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18</v>
      </c>
      <c r="B45" s="171" t="s">
        <v>168</v>
      </c>
      <c r="C45" s="183" t="s">
        <v>169</v>
      </c>
      <c r="D45" s="172" t="s">
        <v>110</v>
      </c>
      <c r="E45" s="173">
        <v>22.1816</v>
      </c>
      <c r="F45" s="174"/>
      <c r="G45" s="175">
        <f>ROUND(E45*F45,2)</f>
        <v>0</v>
      </c>
      <c r="H45" s="158">
        <v>0</v>
      </c>
      <c r="I45" s="157">
        <f>ROUND(E45*H45,2)</f>
        <v>0</v>
      </c>
      <c r="J45" s="158">
        <v>65.400000000000006</v>
      </c>
      <c r="K45" s="157">
        <f>ROUND(E45*J45,2)</f>
        <v>1450.68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111</v>
      </c>
      <c r="T45" s="157" t="s">
        <v>111</v>
      </c>
      <c r="U45" s="157">
        <v>9.6000000000000002E-2</v>
      </c>
      <c r="V45" s="157">
        <f>ROUND(E45*U45,2)</f>
        <v>2.13</v>
      </c>
      <c r="W45" s="157"/>
      <c r="X45" s="157" t="s">
        <v>112</v>
      </c>
      <c r="Y45" s="157" t="s">
        <v>113</v>
      </c>
      <c r="Z45" s="147"/>
      <c r="AA45" s="147"/>
      <c r="AB45" s="147"/>
      <c r="AC45" s="147"/>
      <c r="AD45" s="147"/>
      <c r="AE45" s="147"/>
      <c r="AF45" s="147"/>
      <c r="AG45" s="147" t="s">
        <v>114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84" t="s">
        <v>170</v>
      </c>
      <c r="D46" s="159"/>
      <c r="E46" s="160">
        <v>8.32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116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84" t="s">
        <v>122</v>
      </c>
      <c r="D47" s="159"/>
      <c r="E47" s="160">
        <v>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116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4" t="s">
        <v>134</v>
      </c>
      <c r="D48" s="159"/>
      <c r="E48" s="160">
        <v>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116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84" t="s">
        <v>171</v>
      </c>
      <c r="D49" s="159"/>
      <c r="E49" s="160">
        <v>2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116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84" t="s">
        <v>172</v>
      </c>
      <c r="D50" s="159"/>
      <c r="E50" s="160">
        <v>4.8600000000000003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116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19</v>
      </c>
      <c r="B51" s="171" t="s">
        <v>173</v>
      </c>
      <c r="C51" s="183" t="s">
        <v>174</v>
      </c>
      <c r="D51" s="172" t="s">
        <v>110</v>
      </c>
      <c r="E51" s="173">
        <v>21</v>
      </c>
      <c r="F51" s="174"/>
      <c r="G51" s="175">
        <f>ROUND(E51*F51,2)</f>
        <v>0</v>
      </c>
      <c r="H51" s="158">
        <v>0</v>
      </c>
      <c r="I51" s="157">
        <f>ROUND(E51*H51,2)</f>
        <v>0</v>
      </c>
      <c r="J51" s="158">
        <v>57.1</v>
      </c>
      <c r="K51" s="157">
        <f>ROUND(E51*J51,2)</f>
        <v>1199.0999999999999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111</v>
      </c>
      <c r="T51" s="157" t="s">
        <v>111</v>
      </c>
      <c r="U51" s="157">
        <v>0.126</v>
      </c>
      <c r="V51" s="157">
        <f>ROUND(E51*U51,2)</f>
        <v>2.65</v>
      </c>
      <c r="W51" s="157"/>
      <c r="X51" s="157" t="s">
        <v>112</v>
      </c>
      <c r="Y51" s="157" t="s">
        <v>113</v>
      </c>
      <c r="Z51" s="147"/>
      <c r="AA51" s="147"/>
      <c r="AB51" s="147"/>
      <c r="AC51" s="147"/>
      <c r="AD51" s="147"/>
      <c r="AE51" s="147"/>
      <c r="AF51" s="147"/>
      <c r="AG51" s="147" t="s">
        <v>114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84" t="s">
        <v>175</v>
      </c>
      <c r="D52" s="159"/>
      <c r="E52" s="160">
        <v>21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116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20</v>
      </c>
      <c r="B53" s="171" t="s">
        <v>176</v>
      </c>
      <c r="C53" s="183" t="s">
        <v>177</v>
      </c>
      <c r="D53" s="172" t="s">
        <v>143</v>
      </c>
      <c r="E53" s="173">
        <v>25.325700000000001</v>
      </c>
      <c r="F53" s="174"/>
      <c r="G53" s="175">
        <f>ROUND(E53*F53,2)</f>
        <v>0</v>
      </c>
      <c r="H53" s="158">
        <v>0</v>
      </c>
      <c r="I53" s="157">
        <f>ROUND(E53*H53,2)</f>
        <v>0</v>
      </c>
      <c r="J53" s="158">
        <v>513</v>
      </c>
      <c r="K53" s="157">
        <f>ROUND(E53*J53,2)</f>
        <v>12992.08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111</v>
      </c>
      <c r="T53" s="157" t="s">
        <v>111</v>
      </c>
      <c r="U53" s="157">
        <v>0</v>
      </c>
      <c r="V53" s="157">
        <f>ROUND(E53*U53,2)</f>
        <v>0</v>
      </c>
      <c r="W53" s="157"/>
      <c r="X53" s="157" t="s">
        <v>112</v>
      </c>
      <c r="Y53" s="157" t="s">
        <v>113</v>
      </c>
      <c r="Z53" s="147"/>
      <c r="AA53" s="147"/>
      <c r="AB53" s="147"/>
      <c r="AC53" s="147"/>
      <c r="AD53" s="147"/>
      <c r="AE53" s="147"/>
      <c r="AF53" s="147"/>
      <c r="AG53" s="147" t="s">
        <v>114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184" t="s">
        <v>160</v>
      </c>
      <c r="D54" s="159"/>
      <c r="E54" s="160">
        <v>25.33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116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21</v>
      </c>
      <c r="B55" s="171" t="s">
        <v>178</v>
      </c>
      <c r="C55" s="183" t="s">
        <v>179</v>
      </c>
      <c r="D55" s="172" t="s">
        <v>180</v>
      </c>
      <c r="E55" s="173">
        <v>25.187799999999999</v>
      </c>
      <c r="F55" s="174"/>
      <c r="G55" s="175">
        <f>ROUND(E55*F55,2)</f>
        <v>0</v>
      </c>
      <c r="H55" s="158">
        <v>521</v>
      </c>
      <c r="I55" s="157">
        <f>ROUND(E55*H55,2)</f>
        <v>13122.84</v>
      </c>
      <c r="J55" s="158">
        <v>0</v>
      </c>
      <c r="K55" s="157">
        <f>ROUND(E55*J55,2)</f>
        <v>0</v>
      </c>
      <c r="L55" s="157">
        <v>21</v>
      </c>
      <c r="M55" s="157">
        <f>G55*(1+L55/100)</f>
        <v>0</v>
      </c>
      <c r="N55" s="156">
        <v>1</v>
      </c>
      <c r="O55" s="156">
        <f>ROUND(E55*N55,2)</f>
        <v>25.19</v>
      </c>
      <c r="P55" s="156">
        <v>0</v>
      </c>
      <c r="Q55" s="156">
        <f>ROUND(E55*P55,2)</f>
        <v>0</v>
      </c>
      <c r="R55" s="157" t="s">
        <v>181</v>
      </c>
      <c r="S55" s="157" t="s">
        <v>111</v>
      </c>
      <c r="T55" s="157" t="s">
        <v>111</v>
      </c>
      <c r="U55" s="157">
        <v>0</v>
      </c>
      <c r="V55" s="157">
        <f>ROUND(E55*U55,2)</f>
        <v>0</v>
      </c>
      <c r="W55" s="157"/>
      <c r="X55" s="157" t="s">
        <v>182</v>
      </c>
      <c r="Y55" s="157" t="s">
        <v>113</v>
      </c>
      <c r="Z55" s="147"/>
      <c r="AA55" s="147"/>
      <c r="AB55" s="147"/>
      <c r="AC55" s="147"/>
      <c r="AD55" s="147"/>
      <c r="AE55" s="147"/>
      <c r="AF55" s="147"/>
      <c r="AG55" s="147" t="s">
        <v>183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4" t="s">
        <v>184</v>
      </c>
      <c r="D56" s="159"/>
      <c r="E56" s="160">
        <v>25.187840000000001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116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163" t="s">
        <v>106</v>
      </c>
      <c r="B57" s="164" t="s">
        <v>59</v>
      </c>
      <c r="C57" s="182" t="s">
        <v>60</v>
      </c>
      <c r="D57" s="165"/>
      <c r="E57" s="166"/>
      <c r="F57" s="167"/>
      <c r="G57" s="168">
        <f>SUMIF(AG58:AG58,"&lt;&gt;NOR",G58:G58)</f>
        <v>0</v>
      </c>
      <c r="H57" s="162"/>
      <c r="I57" s="162">
        <f>SUM(I58:I58)</f>
        <v>2181.5</v>
      </c>
      <c r="J57" s="162"/>
      <c r="K57" s="162">
        <f>SUM(K58:K58)</f>
        <v>756.5</v>
      </c>
      <c r="L57" s="162"/>
      <c r="M57" s="162">
        <f>SUM(M58:M58)</f>
        <v>0</v>
      </c>
      <c r="N57" s="161"/>
      <c r="O57" s="161">
        <f>SUM(O58:O58)</f>
        <v>2.54</v>
      </c>
      <c r="P57" s="161"/>
      <c r="Q57" s="161">
        <f>SUM(Q58:Q58)</f>
        <v>0</v>
      </c>
      <c r="R57" s="162"/>
      <c r="S57" s="162"/>
      <c r="T57" s="162"/>
      <c r="U57" s="162"/>
      <c r="V57" s="162">
        <f>SUM(V58:V58)</f>
        <v>2.48</v>
      </c>
      <c r="W57" s="162"/>
      <c r="X57" s="162"/>
      <c r="Y57" s="162"/>
      <c r="AG57" t="s">
        <v>107</v>
      </c>
    </row>
    <row r="58" spans="1:60" outlineLevel="1" x14ac:dyDescent="0.25">
      <c r="A58" s="176">
        <v>22</v>
      </c>
      <c r="B58" s="177" t="s">
        <v>185</v>
      </c>
      <c r="C58" s="185" t="s">
        <v>186</v>
      </c>
      <c r="D58" s="178" t="s">
        <v>139</v>
      </c>
      <c r="E58" s="179">
        <v>10.4</v>
      </c>
      <c r="F58" s="180"/>
      <c r="G58" s="181">
        <f>ROUND(E58*F58,2)</f>
        <v>0</v>
      </c>
      <c r="H58" s="158">
        <v>209.76</v>
      </c>
      <c r="I58" s="157">
        <f>ROUND(E58*H58,2)</f>
        <v>2181.5</v>
      </c>
      <c r="J58" s="158">
        <v>72.739999999999995</v>
      </c>
      <c r="K58" s="157">
        <f>ROUND(E58*J58,2)</f>
        <v>756.5</v>
      </c>
      <c r="L58" s="157">
        <v>21</v>
      </c>
      <c r="M58" s="157">
        <f>G58*(1+L58/100)</f>
        <v>0</v>
      </c>
      <c r="N58" s="156">
        <v>0.24385000000000001</v>
      </c>
      <c r="O58" s="156">
        <f>ROUND(E58*N58,2)</f>
        <v>2.54</v>
      </c>
      <c r="P58" s="156">
        <v>0</v>
      </c>
      <c r="Q58" s="156">
        <f>ROUND(E58*P58,2)</f>
        <v>0</v>
      </c>
      <c r="R58" s="157"/>
      <c r="S58" s="157" t="s">
        <v>187</v>
      </c>
      <c r="T58" s="157" t="s">
        <v>187</v>
      </c>
      <c r="U58" s="157">
        <v>0.23799999999999999</v>
      </c>
      <c r="V58" s="157">
        <f>ROUND(E58*U58,2)</f>
        <v>2.48</v>
      </c>
      <c r="W58" s="157"/>
      <c r="X58" s="157" t="s">
        <v>112</v>
      </c>
      <c r="Y58" s="157" t="s">
        <v>113</v>
      </c>
      <c r="Z58" s="147"/>
      <c r="AA58" s="147"/>
      <c r="AB58" s="147"/>
      <c r="AC58" s="147"/>
      <c r="AD58" s="147"/>
      <c r="AE58" s="147"/>
      <c r="AF58" s="147"/>
      <c r="AG58" s="147" t="s">
        <v>114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5">
      <c r="A59" s="163" t="s">
        <v>106</v>
      </c>
      <c r="B59" s="164" t="s">
        <v>61</v>
      </c>
      <c r="C59" s="182" t="s">
        <v>62</v>
      </c>
      <c r="D59" s="165"/>
      <c r="E59" s="166"/>
      <c r="F59" s="167"/>
      <c r="G59" s="168">
        <f>SUMIF(AG60:AG64,"&lt;&gt;NOR",G60:G64)</f>
        <v>0</v>
      </c>
      <c r="H59" s="162"/>
      <c r="I59" s="162">
        <f>SUM(I60:I64)</f>
        <v>2065.5</v>
      </c>
      <c r="J59" s="162"/>
      <c r="K59" s="162">
        <f>SUM(K60:K64)</f>
        <v>1474.67</v>
      </c>
      <c r="L59" s="162"/>
      <c r="M59" s="162">
        <f>SUM(M60:M64)</f>
        <v>0</v>
      </c>
      <c r="N59" s="161"/>
      <c r="O59" s="161">
        <f>SUM(O60:O64)</f>
        <v>1.43</v>
      </c>
      <c r="P59" s="161"/>
      <c r="Q59" s="161">
        <f>SUM(Q60:Q64)</f>
        <v>0</v>
      </c>
      <c r="R59" s="162"/>
      <c r="S59" s="162"/>
      <c r="T59" s="162"/>
      <c r="U59" s="162"/>
      <c r="V59" s="162">
        <f>SUM(V60:V64)</f>
        <v>3.14</v>
      </c>
      <c r="W59" s="162"/>
      <c r="X59" s="162"/>
      <c r="Y59" s="162"/>
      <c r="AG59" t="s">
        <v>107</v>
      </c>
    </row>
    <row r="60" spans="1:60" outlineLevel="1" x14ac:dyDescent="0.25">
      <c r="A60" s="170">
        <v>23</v>
      </c>
      <c r="B60" s="171" t="s">
        <v>188</v>
      </c>
      <c r="C60" s="183" t="s">
        <v>189</v>
      </c>
      <c r="D60" s="172" t="s">
        <v>143</v>
      </c>
      <c r="E60" s="173">
        <v>1.248</v>
      </c>
      <c r="F60" s="174"/>
      <c r="G60" s="175">
        <f>ROUND(E60*F60,2)</f>
        <v>0</v>
      </c>
      <c r="H60" s="158">
        <v>719.71</v>
      </c>
      <c r="I60" s="157">
        <f>ROUND(E60*H60,2)</f>
        <v>898.2</v>
      </c>
      <c r="J60" s="158">
        <v>768.29</v>
      </c>
      <c r="K60" s="157">
        <f>ROUND(E60*J60,2)</f>
        <v>958.83</v>
      </c>
      <c r="L60" s="157">
        <v>21</v>
      </c>
      <c r="M60" s="157">
        <f>G60*(1+L60/100)</f>
        <v>0</v>
      </c>
      <c r="N60" s="156">
        <v>1.1322000000000001</v>
      </c>
      <c r="O60" s="156">
        <f>ROUND(E60*N60,2)</f>
        <v>1.41</v>
      </c>
      <c r="P60" s="156">
        <v>0</v>
      </c>
      <c r="Q60" s="156">
        <f>ROUND(E60*P60,2)</f>
        <v>0</v>
      </c>
      <c r="R60" s="157"/>
      <c r="S60" s="157" t="s">
        <v>111</v>
      </c>
      <c r="T60" s="157" t="s">
        <v>111</v>
      </c>
      <c r="U60" s="157">
        <v>1.6950000000000001</v>
      </c>
      <c r="V60" s="157">
        <f>ROUND(E60*U60,2)</f>
        <v>2.12</v>
      </c>
      <c r="W60" s="157"/>
      <c r="X60" s="157" t="s">
        <v>112</v>
      </c>
      <c r="Y60" s="157" t="s">
        <v>113</v>
      </c>
      <c r="Z60" s="147"/>
      <c r="AA60" s="147"/>
      <c r="AB60" s="147"/>
      <c r="AC60" s="147"/>
      <c r="AD60" s="147"/>
      <c r="AE60" s="147"/>
      <c r="AF60" s="147"/>
      <c r="AG60" s="147" t="s">
        <v>114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84" t="s">
        <v>190</v>
      </c>
      <c r="D61" s="159"/>
      <c r="E61" s="160">
        <v>1.25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116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24</v>
      </c>
      <c r="B62" s="171" t="s">
        <v>191</v>
      </c>
      <c r="C62" s="183" t="s">
        <v>192</v>
      </c>
      <c r="D62" s="172" t="s">
        <v>110</v>
      </c>
      <c r="E62" s="173">
        <v>8.32</v>
      </c>
      <c r="F62" s="174"/>
      <c r="G62" s="175">
        <f>ROUND(E62*F62,2)</f>
        <v>0</v>
      </c>
      <c r="H62" s="158">
        <v>93.5</v>
      </c>
      <c r="I62" s="157">
        <f>ROUND(E62*H62,2)</f>
        <v>777.92</v>
      </c>
      <c r="J62" s="158">
        <v>62</v>
      </c>
      <c r="K62" s="157">
        <f>ROUND(E62*J62,2)</f>
        <v>515.84</v>
      </c>
      <c r="L62" s="157">
        <v>21</v>
      </c>
      <c r="M62" s="157">
        <f>G62*(1+L62/100)</f>
        <v>0</v>
      </c>
      <c r="N62" s="156">
        <v>2.2499999999999998E-3</v>
      </c>
      <c r="O62" s="156">
        <f>ROUND(E62*N62,2)</f>
        <v>0.02</v>
      </c>
      <c r="P62" s="156">
        <v>0</v>
      </c>
      <c r="Q62" s="156">
        <f>ROUND(E62*P62,2)</f>
        <v>0</v>
      </c>
      <c r="R62" s="157"/>
      <c r="S62" s="157" t="s">
        <v>111</v>
      </c>
      <c r="T62" s="157" t="s">
        <v>111</v>
      </c>
      <c r="U62" s="157">
        <v>0.123</v>
      </c>
      <c r="V62" s="157">
        <f>ROUND(E62*U62,2)</f>
        <v>1.02</v>
      </c>
      <c r="W62" s="157"/>
      <c r="X62" s="157" t="s">
        <v>112</v>
      </c>
      <c r="Y62" s="157" t="s">
        <v>113</v>
      </c>
      <c r="Z62" s="147"/>
      <c r="AA62" s="147"/>
      <c r="AB62" s="147"/>
      <c r="AC62" s="147"/>
      <c r="AD62" s="147"/>
      <c r="AE62" s="147"/>
      <c r="AF62" s="147"/>
      <c r="AG62" s="147" t="s">
        <v>114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84" t="s">
        <v>193</v>
      </c>
      <c r="D63" s="159"/>
      <c r="E63" s="160">
        <v>8.32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116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6">
        <v>25</v>
      </c>
      <c r="B64" s="177" t="s">
        <v>194</v>
      </c>
      <c r="C64" s="185" t="s">
        <v>195</v>
      </c>
      <c r="D64" s="178" t="s">
        <v>139</v>
      </c>
      <c r="E64" s="179">
        <v>8.32</v>
      </c>
      <c r="F64" s="180"/>
      <c r="G64" s="181">
        <f>ROUND(E64*F64,2)</f>
        <v>0</v>
      </c>
      <c r="H64" s="158">
        <v>46.8</v>
      </c>
      <c r="I64" s="157">
        <f>ROUND(E64*H64,2)</f>
        <v>389.38</v>
      </c>
      <c r="J64" s="158">
        <v>0</v>
      </c>
      <c r="K64" s="157">
        <f>ROUND(E64*J64,2)</f>
        <v>0</v>
      </c>
      <c r="L64" s="157">
        <v>21</v>
      </c>
      <c r="M64" s="157">
        <f>G64*(1+L64/100)</f>
        <v>0</v>
      </c>
      <c r="N64" s="156">
        <v>3.2000000000000003E-4</v>
      </c>
      <c r="O64" s="156">
        <f>ROUND(E64*N64,2)</f>
        <v>0</v>
      </c>
      <c r="P64" s="156">
        <v>0</v>
      </c>
      <c r="Q64" s="156">
        <f>ROUND(E64*P64,2)</f>
        <v>0</v>
      </c>
      <c r="R64" s="157" t="s">
        <v>181</v>
      </c>
      <c r="S64" s="157" t="s">
        <v>111</v>
      </c>
      <c r="T64" s="157" t="s">
        <v>111</v>
      </c>
      <c r="U64" s="157">
        <v>0</v>
      </c>
      <c r="V64" s="157">
        <f>ROUND(E64*U64,2)</f>
        <v>0</v>
      </c>
      <c r="W64" s="157"/>
      <c r="X64" s="157" t="s">
        <v>182</v>
      </c>
      <c r="Y64" s="157" t="s">
        <v>113</v>
      </c>
      <c r="Z64" s="147"/>
      <c r="AA64" s="147"/>
      <c r="AB64" s="147"/>
      <c r="AC64" s="147"/>
      <c r="AD64" s="147"/>
      <c r="AE64" s="147"/>
      <c r="AF64" s="147"/>
      <c r="AG64" s="147" t="s">
        <v>183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5">
      <c r="A65" s="163" t="s">
        <v>106</v>
      </c>
      <c r="B65" s="164" t="s">
        <v>63</v>
      </c>
      <c r="C65" s="182" t="s">
        <v>64</v>
      </c>
      <c r="D65" s="165"/>
      <c r="E65" s="166"/>
      <c r="F65" s="167"/>
      <c r="G65" s="168">
        <f>SUMIF(AG66:AG87,"&lt;&gt;NOR",G66:G87)</f>
        <v>0</v>
      </c>
      <c r="H65" s="162"/>
      <c r="I65" s="162">
        <f>SUM(I66:I87)</f>
        <v>14851.750000000002</v>
      </c>
      <c r="J65" s="162"/>
      <c r="K65" s="162">
        <f>SUM(K66:K87)</f>
        <v>40525.25</v>
      </c>
      <c r="L65" s="162"/>
      <c r="M65" s="162">
        <f>SUM(M66:M87)</f>
        <v>0</v>
      </c>
      <c r="N65" s="161"/>
      <c r="O65" s="161">
        <f>SUM(O66:O87)</f>
        <v>21.21</v>
      </c>
      <c r="P65" s="161"/>
      <c r="Q65" s="161">
        <f>SUM(Q66:Q87)</f>
        <v>0</v>
      </c>
      <c r="R65" s="162"/>
      <c r="S65" s="162"/>
      <c r="T65" s="162"/>
      <c r="U65" s="162"/>
      <c r="V65" s="162">
        <f>SUM(V66:V87)</f>
        <v>5.5600000000000005</v>
      </c>
      <c r="W65" s="162"/>
      <c r="X65" s="162"/>
      <c r="Y65" s="162"/>
      <c r="AG65" t="s">
        <v>107</v>
      </c>
    </row>
    <row r="66" spans="1:60" outlineLevel="1" x14ac:dyDescent="0.25">
      <c r="A66" s="170">
        <v>26</v>
      </c>
      <c r="B66" s="171" t="s">
        <v>196</v>
      </c>
      <c r="C66" s="183" t="s">
        <v>197</v>
      </c>
      <c r="D66" s="172" t="s">
        <v>110</v>
      </c>
      <c r="E66" s="173">
        <v>9</v>
      </c>
      <c r="F66" s="174"/>
      <c r="G66" s="175">
        <f>ROUND(E66*F66,2)</f>
        <v>0</v>
      </c>
      <c r="H66" s="158">
        <v>234.81</v>
      </c>
      <c r="I66" s="157">
        <f>ROUND(E66*H66,2)</f>
        <v>2113.29</v>
      </c>
      <c r="J66" s="158">
        <v>33.19</v>
      </c>
      <c r="K66" s="157">
        <f>ROUND(E66*J66,2)</f>
        <v>298.70999999999998</v>
      </c>
      <c r="L66" s="157">
        <v>21</v>
      </c>
      <c r="M66" s="157">
        <f>G66*(1+L66/100)</f>
        <v>0</v>
      </c>
      <c r="N66" s="156">
        <v>0.38624999999999998</v>
      </c>
      <c r="O66" s="156">
        <f>ROUND(E66*N66,2)</f>
        <v>3.48</v>
      </c>
      <c r="P66" s="156">
        <v>0</v>
      </c>
      <c r="Q66" s="156">
        <f>ROUND(E66*P66,2)</f>
        <v>0</v>
      </c>
      <c r="R66" s="157"/>
      <c r="S66" s="157" t="s">
        <v>111</v>
      </c>
      <c r="T66" s="157" t="s">
        <v>111</v>
      </c>
      <c r="U66" s="157">
        <v>2.8000000000000001E-2</v>
      </c>
      <c r="V66" s="157">
        <f>ROUND(E66*U66,2)</f>
        <v>0.25</v>
      </c>
      <c r="W66" s="157"/>
      <c r="X66" s="157" t="s">
        <v>112</v>
      </c>
      <c r="Y66" s="157" t="s">
        <v>113</v>
      </c>
      <c r="Z66" s="147"/>
      <c r="AA66" s="147"/>
      <c r="AB66" s="147"/>
      <c r="AC66" s="147"/>
      <c r="AD66" s="147"/>
      <c r="AE66" s="147"/>
      <c r="AF66" s="147"/>
      <c r="AG66" s="147" t="s">
        <v>114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84" t="s">
        <v>134</v>
      </c>
      <c r="D67" s="159"/>
      <c r="E67" s="160">
        <v>6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116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5">
      <c r="A68" s="154"/>
      <c r="B68" s="155"/>
      <c r="C68" s="184" t="s">
        <v>198</v>
      </c>
      <c r="D68" s="159"/>
      <c r="E68" s="160">
        <v>2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116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54"/>
      <c r="B69" s="155"/>
      <c r="C69" s="184" t="s">
        <v>122</v>
      </c>
      <c r="D69" s="159"/>
      <c r="E69" s="160">
        <v>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116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27</v>
      </c>
      <c r="B70" s="171" t="s">
        <v>199</v>
      </c>
      <c r="C70" s="183" t="s">
        <v>200</v>
      </c>
      <c r="D70" s="172" t="s">
        <v>110</v>
      </c>
      <c r="E70" s="173">
        <v>4.8616000000000001</v>
      </c>
      <c r="F70" s="174"/>
      <c r="G70" s="175">
        <f>ROUND(E70*F70,2)</f>
        <v>0</v>
      </c>
      <c r="H70" s="158">
        <v>395.63</v>
      </c>
      <c r="I70" s="157">
        <f>ROUND(E70*H70,2)</f>
        <v>1923.39</v>
      </c>
      <c r="J70" s="158">
        <v>83.37</v>
      </c>
      <c r="K70" s="157">
        <f>ROUND(E70*J70,2)</f>
        <v>405.31</v>
      </c>
      <c r="L70" s="157">
        <v>21</v>
      </c>
      <c r="M70" s="157">
        <f>G70*(1+L70/100)</f>
        <v>0</v>
      </c>
      <c r="N70" s="156">
        <v>0.71643999999999997</v>
      </c>
      <c r="O70" s="156">
        <f>ROUND(E70*N70,2)</f>
        <v>3.48</v>
      </c>
      <c r="P70" s="156">
        <v>0</v>
      </c>
      <c r="Q70" s="156">
        <f>ROUND(E70*P70,2)</f>
        <v>0</v>
      </c>
      <c r="R70" s="157"/>
      <c r="S70" s="157" t="s">
        <v>111</v>
      </c>
      <c r="T70" s="157" t="s">
        <v>111</v>
      </c>
      <c r="U70" s="157">
        <v>7.2999999999999995E-2</v>
      </c>
      <c r="V70" s="157">
        <f>ROUND(E70*U70,2)</f>
        <v>0.35</v>
      </c>
      <c r="W70" s="157"/>
      <c r="X70" s="157" t="s">
        <v>112</v>
      </c>
      <c r="Y70" s="157" t="s">
        <v>113</v>
      </c>
      <c r="Z70" s="147"/>
      <c r="AA70" s="147"/>
      <c r="AB70" s="147"/>
      <c r="AC70" s="147"/>
      <c r="AD70" s="147"/>
      <c r="AE70" s="147"/>
      <c r="AF70" s="147"/>
      <c r="AG70" s="147" t="s">
        <v>114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84" t="s">
        <v>172</v>
      </c>
      <c r="D71" s="159"/>
      <c r="E71" s="160">
        <v>4.8600000000000003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116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28</v>
      </c>
      <c r="B72" s="171" t="s">
        <v>201</v>
      </c>
      <c r="C72" s="183" t="s">
        <v>202</v>
      </c>
      <c r="D72" s="172" t="s">
        <v>110</v>
      </c>
      <c r="E72" s="173">
        <v>13</v>
      </c>
      <c r="F72" s="174"/>
      <c r="G72" s="175">
        <f>ROUND(E72*F72,2)</f>
        <v>0</v>
      </c>
      <c r="H72" s="158">
        <v>512.47</v>
      </c>
      <c r="I72" s="157">
        <f>ROUND(E72*H72,2)</f>
        <v>6662.11</v>
      </c>
      <c r="J72" s="158">
        <v>72.53</v>
      </c>
      <c r="K72" s="157">
        <f>ROUND(E72*J72,2)</f>
        <v>942.89</v>
      </c>
      <c r="L72" s="157">
        <v>21</v>
      </c>
      <c r="M72" s="157">
        <f>G72*(1+L72/100)</f>
        <v>0</v>
      </c>
      <c r="N72" s="156">
        <v>0.71643999999999997</v>
      </c>
      <c r="O72" s="156">
        <f>ROUND(E72*N72,2)</f>
        <v>9.31</v>
      </c>
      <c r="P72" s="156">
        <v>0</v>
      </c>
      <c r="Q72" s="156">
        <f>ROUND(E72*P72,2)</f>
        <v>0</v>
      </c>
      <c r="R72" s="157"/>
      <c r="S72" s="157" t="s">
        <v>111</v>
      </c>
      <c r="T72" s="157" t="s">
        <v>111</v>
      </c>
      <c r="U72" s="157">
        <v>5.8999999999999997E-2</v>
      </c>
      <c r="V72" s="157">
        <f>ROUND(E72*U72,2)</f>
        <v>0.77</v>
      </c>
      <c r="W72" s="157"/>
      <c r="X72" s="157" t="s">
        <v>112</v>
      </c>
      <c r="Y72" s="157" t="s">
        <v>113</v>
      </c>
      <c r="Z72" s="147"/>
      <c r="AA72" s="147"/>
      <c r="AB72" s="147"/>
      <c r="AC72" s="147"/>
      <c r="AD72" s="147"/>
      <c r="AE72" s="147"/>
      <c r="AF72" s="147"/>
      <c r="AG72" s="147" t="s">
        <v>114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84" t="s">
        <v>203</v>
      </c>
      <c r="D73" s="159"/>
      <c r="E73" s="160">
        <v>13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116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29</v>
      </c>
      <c r="B74" s="171" t="s">
        <v>204</v>
      </c>
      <c r="C74" s="183" t="s">
        <v>205</v>
      </c>
      <c r="D74" s="172" t="s">
        <v>110</v>
      </c>
      <c r="E74" s="173">
        <v>8</v>
      </c>
      <c r="F74" s="174"/>
      <c r="G74" s="175">
        <f>ROUND(E74*F74,2)</f>
        <v>0</v>
      </c>
      <c r="H74" s="158">
        <v>405.44</v>
      </c>
      <c r="I74" s="157">
        <f>ROUND(E74*H74,2)</f>
        <v>3243.52</v>
      </c>
      <c r="J74" s="158">
        <v>39.06</v>
      </c>
      <c r="K74" s="157">
        <f>ROUND(E74*J74,2)</f>
        <v>312.48</v>
      </c>
      <c r="L74" s="157">
        <v>21</v>
      </c>
      <c r="M74" s="157">
        <f>G74*(1+L74/100)</f>
        <v>0</v>
      </c>
      <c r="N74" s="156">
        <v>0.38313999999999998</v>
      </c>
      <c r="O74" s="156">
        <f>ROUND(E74*N74,2)</f>
        <v>3.07</v>
      </c>
      <c r="P74" s="156">
        <v>0</v>
      </c>
      <c r="Q74" s="156">
        <f>ROUND(E74*P74,2)</f>
        <v>0</v>
      </c>
      <c r="R74" s="157"/>
      <c r="S74" s="157" t="s">
        <v>111</v>
      </c>
      <c r="T74" s="157" t="s">
        <v>111</v>
      </c>
      <c r="U74" s="157">
        <v>2.5999999999999999E-2</v>
      </c>
      <c r="V74" s="157">
        <f>ROUND(E74*U74,2)</f>
        <v>0.21</v>
      </c>
      <c r="W74" s="157"/>
      <c r="X74" s="157" t="s">
        <v>112</v>
      </c>
      <c r="Y74" s="157" t="s">
        <v>113</v>
      </c>
      <c r="Z74" s="147"/>
      <c r="AA74" s="147"/>
      <c r="AB74" s="147"/>
      <c r="AC74" s="147"/>
      <c r="AD74" s="147"/>
      <c r="AE74" s="147"/>
      <c r="AF74" s="147"/>
      <c r="AG74" s="147" t="s">
        <v>114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84" t="s">
        <v>134</v>
      </c>
      <c r="D75" s="159"/>
      <c r="E75" s="160">
        <v>6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116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5">
      <c r="A76" s="154"/>
      <c r="B76" s="155"/>
      <c r="C76" s="184" t="s">
        <v>198</v>
      </c>
      <c r="D76" s="159"/>
      <c r="E76" s="160">
        <v>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116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30</v>
      </c>
      <c r="B77" s="171" t="s">
        <v>206</v>
      </c>
      <c r="C77" s="183" t="s">
        <v>207</v>
      </c>
      <c r="D77" s="172" t="s">
        <v>110</v>
      </c>
      <c r="E77" s="173">
        <v>1</v>
      </c>
      <c r="F77" s="174"/>
      <c r="G77" s="175">
        <f>ROUND(E77*F77,2)</f>
        <v>0</v>
      </c>
      <c r="H77" s="158">
        <v>542.15</v>
      </c>
      <c r="I77" s="157">
        <f>ROUND(E77*H77,2)</f>
        <v>542.15</v>
      </c>
      <c r="J77" s="158">
        <v>41.85</v>
      </c>
      <c r="K77" s="157">
        <f>ROUND(E77*J77,2)</f>
        <v>41.85</v>
      </c>
      <c r="L77" s="157">
        <v>21</v>
      </c>
      <c r="M77" s="157">
        <f>G77*(1+L77/100)</f>
        <v>0</v>
      </c>
      <c r="N77" s="156">
        <v>0.51085999999999998</v>
      </c>
      <c r="O77" s="156">
        <f>ROUND(E77*N77,2)</f>
        <v>0.51</v>
      </c>
      <c r="P77" s="156">
        <v>0</v>
      </c>
      <c r="Q77" s="156">
        <f>ROUND(E77*P77,2)</f>
        <v>0</v>
      </c>
      <c r="R77" s="157"/>
      <c r="S77" s="157" t="s">
        <v>111</v>
      </c>
      <c r="T77" s="157" t="s">
        <v>111</v>
      </c>
      <c r="U77" s="157">
        <v>2.7E-2</v>
      </c>
      <c r="V77" s="157">
        <f>ROUND(E77*U77,2)</f>
        <v>0.03</v>
      </c>
      <c r="W77" s="157"/>
      <c r="X77" s="157" t="s">
        <v>112</v>
      </c>
      <c r="Y77" s="157" t="s">
        <v>113</v>
      </c>
      <c r="Z77" s="147"/>
      <c r="AA77" s="147"/>
      <c r="AB77" s="147"/>
      <c r="AC77" s="147"/>
      <c r="AD77" s="147"/>
      <c r="AE77" s="147"/>
      <c r="AF77" s="147"/>
      <c r="AG77" s="147" t="s">
        <v>114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184" t="s">
        <v>122</v>
      </c>
      <c r="D78" s="159"/>
      <c r="E78" s="160">
        <v>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116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6">
        <v>31</v>
      </c>
      <c r="B79" s="177" t="s">
        <v>208</v>
      </c>
      <c r="C79" s="185" t="s">
        <v>209</v>
      </c>
      <c r="D79" s="178" t="s">
        <v>110</v>
      </c>
      <c r="E79" s="179">
        <v>1</v>
      </c>
      <c r="F79" s="180"/>
      <c r="G79" s="181">
        <f>ROUND(E79*F79,2)</f>
        <v>0</v>
      </c>
      <c r="H79" s="158">
        <v>18.87</v>
      </c>
      <c r="I79" s="157">
        <f>ROUND(E79*H79,2)</f>
        <v>18.87</v>
      </c>
      <c r="J79" s="158">
        <v>1.43</v>
      </c>
      <c r="K79" s="157">
        <f>ROUND(E79*J79,2)</f>
        <v>1.43</v>
      </c>
      <c r="L79" s="157">
        <v>21</v>
      </c>
      <c r="M79" s="157">
        <f>G79*(1+L79/100)</f>
        <v>0</v>
      </c>
      <c r="N79" s="156">
        <v>6.9999999999999999E-4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111</v>
      </c>
      <c r="T79" s="157" t="s">
        <v>111</v>
      </c>
      <c r="U79" s="157">
        <v>2E-3</v>
      </c>
      <c r="V79" s="157">
        <f>ROUND(E79*U79,2)</f>
        <v>0</v>
      </c>
      <c r="W79" s="157"/>
      <c r="X79" s="157" t="s">
        <v>112</v>
      </c>
      <c r="Y79" s="157" t="s">
        <v>113</v>
      </c>
      <c r="Z79" s="147"/>
      <c r="AA79" s="147"/>
      <c r="AB79" s="147"/>
      <c r="AC79" s="147"/>
      <c r="AD79" s="147"/>
      <c r="AE79" s="147"/>
      <c r="AF79" s="147"/>
      <c r="AG79" s="147" t="s">
        <v>114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6">
        <v>32</v>
      </c>
      <c r="B80" s="177" t="s">
        <v>210</v>
      </c>
      <c r="C80" s="185" t="s">
        <v>211</v>
      </c>
      <c r="D80" s="178" t="s">
        <v>110</v>
      </c>
      <c r="E80" s="179">
        <v>6</v>
      </c>
      <c r="F80" s="180"/>
      <c r="G80" s="181">
        <f>ROUND(E80*F80,2)</f>
        <v>0</v>
      </c>
      <c r="H80" s="158">
        <v>53.55</v>
      </c>
      <c r="I80" s="157">
        <f>ROUND(E80*H80,2)</f>
        <v>321.3</v>
      </c>
      <c r="J80" s="158">
        <v>276.45</v>
      </c>
      <c r="K80" s="157">
        <f>ROUND(E80*J80,2)</f>
        <v>1658.7</v>
      </c>
      <c r="L80" s="157">
        <v>21</v>
      </c>
      <c r="M80" s="157">
        <f>G80*(1+L80/100)</f>
        <v>0</v>
      </c>
      <c r="N80" s="156">
        <v>7.3899999999999993E-2</v>
      </c>
      <c r="O80" s="156">
        <f>ROUND(E80*N80,2)</f>
        <v>0.44</v>
      </c>
      <c r="P80" s="156">
        <v>0</v>
      </c>
      <c r="Q80" s="156">
        <f>ROUND(E80*P80,2)</f>
        <v>0</v>
      </c>
      <c r="R80" s="157"/>
      <c r="S80" s="157" t="s">
        <v>111</v>
      </c>
      <c r="T80" s="157" t="s">
        <v>111</v>
      </c>
      <c r="U80" s="157">
        <v>0.47799999999999998</v>
      </c>
      <c r="V80" s="157">
        <f>ROUND(E80*U80,2)</f>
        <v>2.87</v>
      </c>
      <c r="W80" s="157"/>
      <c r="X80" s="157" t="s">
        <v>112</v>
      </c>
      <c r="Y80" s="157" t="s">
        <v>113</v>
      </c>
      <c r="Z80" s="147"/>
      <c r="AA80" s="147"/>
      <c r="AB80" s="147"/>
      <c r="AC80" s="147"/>
      <c r="AD80" s="147"/>
      <c r="AE80" s="147"/>
      <c r="AF80" s="147"/>
      <c r="AG80" s="147" t="s">
        <v>114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6">
        <v>33</v>
      </c>
      <c r="B81" s="177" t="s">
        <v>212</v>
      </c>
      <c r="C81" s="185" t="s">
        <v>213</v>
      </c>
      <c r="D81" s="178" t="s">
        <v>110</v>
      </c>
      <c r="E81" s="179">
        <v>6</v>
      </c>
      <c r="F81" s="180"/>
      <c r="G81" s="181">
        <f>ROUND(E81*F81,2)</f>
        <v>0</v>
      </c>
      <c r="H81" s="158">
        <v>4.5199999999999996</v>
      </c>
      <c r="I81" s="157">
        <f>ROUND(E81*H81,2)</f>
        <v>27.12</v>
      </c>
      <c r="J81" s="158">
        <v>69.48</v>
      </c>
      <c r="K81" s="157">
        <f>ROUND(E81*J81,2)</f>
        <v>416.88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214</v>
      </c>
      <c r="T81" s="157" t="s">
        <v>214</v>
      </c>
      <c r="U81" s="157">
        <v>0.18</v>
      </c>
      <c r="V81" s="157">
        <f>ROUND(E81*U81,2)</f>
        <v>1.08</v>
      </c>
      <c r="W81" s="157"/>
      <c r="X81" s="157" t="s">
        <v>112</v>
      </c>
      <c r="Y81" s="157" t="s">
        <v>113</v>
      </c>
      <c r="Z81" s="147"/>
      <c r="AA81" s="147"/>
      <c r="AB81" s="147"/>
      <c r="AC81" s="147"/>
      <c r="AD81" s="147"/>
      <c r="AE81" s="147"/>
      <c r="AF81" s="147"/>
      <c r="AG81" s="147" t="s">
        <v>114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6">
        <v>34</v>
      </c>
      <c r="B82" s="177" t="s">
        <v>215</v>
      </c>
      <c r="C82" s="185" t="s">
        <v>216</v>
      </c>
      <c r="D82" s="178" t="s">
        <v>217</v>
      </c>
      <c r="E82" s="179">
        <v>1</v>
      </c>
      <c r="F82" s="180"/>
      <c r="G82" s="181">
        <f>ROUND(E82*F82,2)</f>
        <v>0</v>
      </c>
      <c r="H82" s="158">
        <v>0</v>
      </c>
      <c r="I82" s="157">
        <f>ROUND(E82*H82,2)</f>
        <v>0</v>
      </c>
      <c r="J82" s="158">
        <v>35000</v>
      </c>
      <c r="K82" s="157">
        <f>ROUND(E82*J82,2)</f>
        <v>35000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218</v>
      </c>
      <c r="T82" s="157" t="s">
        <v>219</v>
      </c>
      <c r="U82" s="157">
        <v>0</v>
      </c>
      <c r="V82" s="157">
        <f>ROUND(E82*U82,2)</f>
        <v>0</v>
      </c>
      <c r="W82" s="157"/>
      <c r="X82" s="157" t="s">
        <v>112</v>
      </c>
      <c r="Y82" s="157" t="s">
        <v>113</v>
      </c>
      <c r="Z82" s="147"/>
      <c r="AA82" s="147"/>
      <c r="AB82" s="147"/>
      <c r="AC82" s="147"/>
      <c r="AD82" s="147"/>
      <c r="AE82" s="147"/>
      <c r="AF82" s="147"/>
      <c r="AG82" s="147" t="s">
        <v>114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0">
        <v>35</v>
      </c>
      <c r="B83" s="171" t="s">
        <v>220</v>
      </c>
      <c r="C83" s="183" t="s">
        <v>221</v>
      </c>
      <c r="D83" s="172" t="s">
        <v>110</v>
      </c>
      <c r="E83" s="173">
        <v>3</v>
      </c>
      <c r="F83" s="174"/>
      <c r="G83" s="175">
        <f>ROUND(E83*F83,2)</f>
        <v>0</v>
      </c>
      <c r="H83" s="158">
        <v>0</v>
      </c>
      <c r="I83" s="157">
        <f>ROUND(E83*H83,2)</f>
        <v>0</v>
      </c>
      <c r="J83" s="158">
        <v>393</v>
      </c>
      <c r="K83" s="157">
        <f>ROUND(E83*J83,2)</f>
        <v>1179</v>
      </c>
      <c r="L83" s="157">
        <v>21</v>
      </c>
      <c r="M83" s="157">
        <f>G83*(1+L83/100)</f>
        <v>0</v>
      </c>
      <c r="N83" s="156">
        <v>0.26375999999999999</v>
      </c>
      <c r="O83" s="156">
        <f>ROUND(E83*N83,2)</f>
        <v>0.79</v>
      </c>
      <c r="P83" s="156">
        <v>0</v>
      </c>
      <c r="Q83" s="156">
        <f>ROUND(E83*P83,2)</f>
        <v>0</v>
      </c>
      <c r="R83" s="157"/>
      <c r="S83" s="157" t="s">
        <v>218</v>
      </c>
      <c r="T83" s="157" t="s">
        <v>219</v>
      </c>
      <c r="U83" s="157">
        <v>0</v>
      </c>
      <c r="V83" s="157">
        <f>ROUND(E83*U83,2)</f>
        <v>0</v>
      </c>
      <c r="W83" s="157"/>
      <c r="X83" s="157" t="s">
        <v>112</v>
      </c>
      <c r="Y83" s="157" t="s">
        <v>113</v>
      </c>
      <c r="Z83" s="147"/>
      <c r="AA83" s="147"/>
      <c r="AB83" s="147"/>
      <c r="AC83" s="147"/>
      <c r="AD83" s="147"/>
      <c r="AE83" s="147"/>
      <c r="AF83" s="147"/>
      <c r="AG83" s="147" t="s">
        <v>114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84" t="s">
        <v>122</v>
      </c>
      <c r="D84" s="159"/>
      <c r="E84" s="160">
        <v>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116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84" t="s">
        <v>222</v>
      </c>
      <c r="D85" s="159"/>
      <c r="E85" s="160">
        <v>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116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0">
        <v>36</v>
      </c>
      <c r="B86" s="171" t="s">
        <v>223</v>
      </c>
      <c r="C86" s="183" t="s">
        <v>224</v>
      </c>
      <c r="D86" s="172" t="s">
        <v>110</v>
      </c>
      <c r="E86" s="173">
        <v>1</v>
      </c>
      <c r="F86" s="174"/>
      <c r="G86" s="175">
        <f>ROUND(E86*F86,2)</f>
        <v>0</v>
      </c>
      <c r="H86" s="158">
        <v>0</v>
      </c>
      <c r="I86" s="157">
        <f>ROUND(E86*H86,2)</f>
        <v>0</v>
      </c>
      <c r="J86" s="158">
        <v>268</v>
      </c>
      <c r="K86" s="157">
        <f>ROUND(E86*J86,2)</f>
        <v>268</v>
      </c>
      <c r="L86" s="157">
        <v>21</v>
      </c>
      <c r="M86" s="157">
        <f>G86*(1+L86/100)</f>
        <v>0</v>
      </c>
      <c r="N86" s="156">
        <v>0.12966</v>
      </c>
      <c r="O86" s="156">
        <f>ROUND(E86*N86,2)</f>
        <v>0.13</v>
      </c>
      <c r="P86" s="156">
        <v>0</v>
      </c>
      <c r="Q86" s="156">
        <f>ROUND(E86*P86,2)</f>
        <v>0</v>
      </c>
      <c r="R86" s="157"/>
      <c r="S86" s="157" t="s">
        <v>218</v>
      </c>
      <c r="T86" s="157" t="s">
        <v>219</v>
      </c>
      <c r="U86" s="157">
        <v>0</v>
      </c>
      <c r="V86" s="157">
        <f>ROUND(E86*U86,2)</f>
        <v>0</v>
      </c>
      <c r="W86" s="157"/>
      <c r="X86" s="157" t="s">
        <v>112</v>
      </c>
      <c r="Y86" s="157" t="s">
        <v>113</v>
      </c>
      <c r="Z86" s="147"/>
      <c r="AA86" s="147"/>
      <c r="AB86" s="147"/>
      <c r="AC86" s="147"/>
      <c r="AD86" s="147"/>
      <c r="AE86" s="147"/>
      <c r="AF86" s="147"/>
      <c r="AG86" s="147" t="s">
        <v>114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4" t="s">
        <v>122</v>
      </c>
      <c r="D87" s="159"/>
      <c r="E87" s="160">
        <v>1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116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5">
      <c r="A88" s="163" t="s">
        <v>106</v>
      </c>
      <c r="B88" s="164" t="s">
        <v>65</v>
      </c>
      <c r="C88" s="182" t="s">
        <v>66</v>
      </c>
      <c r="D88" s="165"/>
      <c r="E88" s="166"/>
      <c r="F88" s="167"/>
      <c r="G88" s="168">
        <f>SUMIF(AG89:AG110,"&lt;&gt;NOR",G89:G110)</f>
        <v>0</v>
      </c>
      <c r="H88" s="162"/>
      <c r="I88" s="162">
        <f>SUM(I89:I110)</f>
        <v>49547.260000000009</v>
      </c>
      <c r="J88" s="162"/>
      <c r="K88" s="162">
        <f>SUM(K89:K110)</f>
        <v>21028.979999999996</v>
      </c>
      <c r="L88" s="162"/>
      <c r="M88" s="162">
        <f>SUM(M89:M110)</f>
        <v>0</v>
      </c>
      <c r="N88" s="161"/>
      <c r="O88" s="161">
        <f>SUM(O89:O110)</f>
        <v>2.9499999999999988</v>
      </c>
      <c r="P88" s="161"/>
      <c r="Q88" s="161">
        <f>SUM(Q89:Q110)</f>
        <v>0</v>
      </c>
      <c r="R88" s="162"/>
      <c r="S88" s="162"/>
      <c r="T88" s="162"/>
      <c r="U88" s="162"/>
      <c r="V88" s="162">
        <f>SUM(V89:V110)</f>
        <v>35.080000000000005</v>
      </c>
      <c r="W88" s="162"/>
      <c r="X88" s="162"/>
      <c r="Y88" s="162"/>
      <c r="AG88" t="s">
        <v>107</v>
      </c>
    </row>
    <row r="89" spans="1:60" outlineLevel="1" x14ac:dyDescent="0.25">
      <c r="A89" s="176">
        <v>37</v>
      </c>
      <c r="B89" s="177" t="s">
        <v>225</v>
      </c>
      <c r="C89" s="185" t="s">
        <v>226</v>
      </c>
      <c r="D89" s="178" t="s">
        <v>139</v>
      </c>
      <c r="E89" s="179">
        <v>10.199999999999999</v>
      </c>
      <c r="F89" s="180"/>
      <c r="G89" s="181">
        <f t="shared" ref="G89:G110" si="0">ROUND(E89*F89,2)</f>
        <v>0</v>
      </c>
      <c r="H89" s="158">
        <v>0</v>
      </c>
      <c r="I89" s="157">
        <f t="shared" ref="I89:I110" si="1">ROUND(E89*H89,2)</f>
        <v>0</v>
      </c>
      <c r="J89" s="158">
        <v>23</v>
      </c>
      <c r="K89" s="157">
        <f t="shared" ref="K89:K110" si="2">ROUND(E89*J89,2)</f>
        <v>234.6</v>
      </c>
      <c r="L89" s="157">
        <v>21</v>
      </c>
      <c r="M89" s="157">
        <f t="shared" ref="M89:M110" si="3">G89*(1+L89/100)</f>
        <v>0</v>
      </c>
      <c r="N89" s="156">
        <v>0</v>
      </c>
      <c r="O89" s="156">
        <f t="shared" ref="O89:O110" si="4">ROUND(E89*N89,2)</f>
        <v>0</v>
      </c>
      <c r="P89" s="156">
        <v>0</v>
      </c>
      <c r="Q89" s="156">
        <f t="shared" ref="Q89:Q110" si="5">ROUND(E89*P89,2)</f>
        <v>0</v>
      </c>
      <c r="R89" s="157"/>
      <c r="S89" s="157" t="s">
        <v>111</v>
      </c>
      <c r="T89" s="157" t="s">
        <v>111</v>
      </c>
      <c r="U89" s="157">
        <v>3.4000000000000002E-2</v>
      </c>
      <c r="V89" s="157">
        <f t="shared" ref="V89:V110" si="6">ROUND(E89*U89,2)</f>
        <v>0.35</v>
      </c>
      <c r="W89" s="157"/>
      <c r="X89" s="157" t="s">
        <v>112</v>
      </c>
      <c r="Y89" s="157" t="s">
        <v>113</v>
      </c>
      <c r="Z89" s="147"/>
      <c r="AA89" s="147"/>
      <c r="AB89" s="147"/>
      <c r="AC89" s="147"/>
      <c r="AD89" s="147"/>
      <c r="AE89" s="147"/>
      <c r="AF89" s="147"/>
      <c r="AG89" s="147" t="s">
        <v>114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6">
        <v>38</v>
      </c>
      <c r="B90" s="177" t="s">
        <v>227</v>
      </c>
      <c r="C90" s="185" t="s">
        <v>228</v>
      </c>
      <c r="D90" s="178" t="s">
        <v>229</v>
      </c>
      <c r="E90" s="179">
        <v>6</v>
      </c>
      <c r="F90" s="180"/>
      <c r="G90" s="181">
        <f t="shared" si="0"/>
        <v>0</v>
      </c>
      <c r="H90" s="158">
        <v>0</v>
      </c>
      <c r="I90" s="157">
        <f t="shared" si="1"/>
        <v>0</v>
      </c>
      <c r="J90" s="158">
        <v>99</v>
      </c>
      <c r="K90" s="157">
        <f t="shared" si="2"/>
        <v>594</v>
      </c>
      <c r="L90" s="157">
        <v>21</v>
      </c>
      <c r="M90" s="157">
        <f t="shared" si="3"/>
        <v>0</v>
      </c>
      <c r="N90" s="156">
        <v>0</v>
      </c>
      <c r="O90" s="156">
        <f t="shared" si="4"/>
        <v>0</v>
      </c>
      <c r="P90" s="156">
        <v>0</v>
      </c>
      <c r="Q90" s="156">
        <f t="shared" si="5"/>
        <v>0</v>
      </c>
      <c r="R90" s="157"/>
      <c r="S90" s="157" t="s">
        <v>111</v>
      </c>
      <c r="T90" s="157" t="s">
        <v>111</v>
      </c>
      <c r="U90" s="157">
        <v>0.16632</v>
      </c>
      <c r="V90" s="157">
        <f t="shared" si="6"/>
        <v>1</v>
      </c>
      <c r="W90" s="157"/>
      <c r="X90" s="157" t="s">
        <v>112</v>
      </c>
      <c r="Y90" s="157" t="s">
        <v>113</v>
      </c>
      <c r="Z90" s="147"/>
      <c r="AA90" s="147"/>
      <c r="AB90" s="147"/>
      <c r="AC90" s="147"/>
      <c r="AD90" s="147"/>
      <c r="AE90" s="147"/>
      <c r="AF90" s="147"/>
      <c r="AG90" s="147" t="s">
        <v>114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6">
        <v>39</v>
      </c>
      <c r="B91" s="177" t="s">
        <v>230</v>
      </c>
      <c r="C91" s="185" t="s">
        <v>231</v>
      </c>
      <c r="D91" s="178" t="s">
        <v>229</v>
      </c>
      <c r="E91" s="179">
        <v>1</v>
      </c>
      <c r="F91" s="180"/>
      <c r="G91" s="181">
        <f t="shared" si="0"/>
        <v>0</v>
      </c>
      <c r="H91" s="158">
        <v>72.209999999999994</v>
      </c>
      <c r="I91" s="157">
        <f t="shared" si="1"/>
        <v>72.209999999999994</v>
      </c>
      <c r="J91" s="158">
        <v>656.79</v>
      </c>
      <c r="K91" s="157">
        <f t="shared" si="2"/>
        <v>656.79</v>
      </c>
      <c r="L91" s="157">
        <v>21</v>
      </c>
      <c r="M91" s="157">
        <f t="shared" si="3"/>
        <v>0</v>
      </c>
      <c r="N91" s="156">
        <v>2.3000000000000001E-4</v>
      </c>
      <c r="O91" s="156">
        <f t="shared" si="4"/>
        <v>0</v>
      </c>
      <c r="P91" s="156">
        <v>0</v>
      </c>
      <c r="Q91" s="156">
        <f t="shared" si="5"/>
        <v>0</v>
      </c>
      <c r="R91" s="157"/>
      <c r="S91" s="157" t="s">
        <v>111</v>
      </c>
      <c r="T91" s="157" t="s">
        <v>111</v>
      </c>
      <c r="U91" s="157">
        <v>1.1819999999999999</v>
      </c>
      <c r="V91" s="157">
        <f t="shared" si="6"/>
        <v>1.18</v>
      </c>
      <c r="W91" s="157"/>
      <c r="X91" s="157" t="s">
        <v>112</v>
      </c>
      <c r="Y91" s="157" t="s">
        <v>113</v>
      </c>
      <c r="Z91" s="147"/>
      <c r="AA91" s="147"/>
      <c r="AB91" s="147"/>
      <c r="AC91" s="147"/>
      <c r="AD91" s="147"/>
      <c r="AE91" s="147"/>
      <c r="AF91" s="147"/>
      <c r="AG91" s="147" t="s">
        <v>114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6">
        <v>40</v>
      </c>
      <c r="B92" s="177" t="s">
        <v>232</v>
      </c>
      <c r="C92" s="185" t="s">
        <v>233</v>
      </c>
      <c r="D92" s="178" t="s">
        <v>229</v>
      </c>
      <c r="E92" s="179">
        <v>1</v>
      </c>
      <c r="F92" s="180"/>
      <c r="G92" s="181">
        <f t="shared" si="0"/>
        <v>0</v>
      </c>
      <c r="H92" s="158">
        <v>0</v>
      </c>
      <c r="I92" s="157">
        <f t="shared" si="1"/>
        <v>0</v>
      </c>
      <c r="J92" s="158">
        <v>1951</v>
      </c>
      <c r="K92" s="157">
        <f t="shared" si="2"/>
        <v>1951</v>
      </c>
      <c r="L92" s="157">
        <v>21</v>
      </c>
      <c r="M92" s="157">
        <f t="shared" si="3"/>
        <v>0</v>
      </c>
      <c r="N92" s="156">
        <v>0</v>
      </c>
      <c r="O92" s="156">
        <f t="shared" si="4"/>
        <v>0</v>
      </c>
      <c r="P92" s="156">
        <v>0</v>
      </c>
      <c r="Q92" s="156">
        <f t="shared" si="5"/>
        <v>0</v>
      </c>
      <c r="R92" s="157"/>
      <c r="S92" s="157" t="s">
        <v>111</v>
      </c>
      <c r="T92" s="157" t="s">
        <v>111</v>
      </c>
      <c r="U92" s="157">
        <v>3.51</v>
      </c>
      <c r="V92" s="157">
        <f t="shared" si="6"/>
        <v>3.51</v>
      </c>
      <c r="W92" s="157"/>
      <c r="X92" s="157" t="s">
        <v>112</v>
      </c>
      <c r="Y92" s="157" t="s">
        <v>113</v>
      </c>
      <c r="Z92" s="147"/>
      <c r="AA92" s="147"/>
      <c r="AB92" s="147"/>
      <c r="AC92" s="147"/>
      <c r="AD92" s="147"/>
      <c r="AE92" s="147"/>
      <c r="AF92" s="147"/>
      <c r="AG92" s="147" t="s">
        <v>114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6">
        <v>41</v>
      </c>
      <c r="B93" s="177" t="s">
        <v>234</v>
      </c>
      <c r="C93" s="185" t="s">
        <v>235</v>
      </c>
      <c r="D93" s="178" t="s">
        <v>139</v>
      </c>
      <c r="E93" s="179">
        <v>10.4</v>
      </c>
      <c r="F93" s="180"/>
      <c r="G93" s="181">
        <f t="shared" si="0"/>
        <v>0</v>
      </c>
      <c r="H93" s="158">
        <v>0.64</v>
      </c>
      <c r="I93" s="157">
        <f t="shared" si="1"/>
        <v>6.66</v>
      </c>
      <c r="J93" s="158">
        <v>25.26</v>
      </c>
      <c r="K93" s="157">
        <f t="shared" si="2"/>
        <v>262.7</v>
      </c>
      <c r="L93" s="157">
        <v>21</v>
      </c>
      <c r="M93" s="157">
        <f t="shared" si="3"/>
        <v>0</v>
      </c>
      <c r="N93" s="156">
        <v>0</v>
      </c>
      <c r="O93" s="156">
        <f t="shared" si="4"/>
        <v>0</v>
      </c>
      <c r="P93" s="156">
        <v>0</v>
      </c>
      <c r="Q93" s="156">
        <f t="shared" si="5"/>
        <v>0</v>
      </c>
      <c r="R93" s="157"/>
      <c r="S93" s="157" t="s">
        <v>111</v>
      </c>
      <c r="T93" s="157" t="s">
        <v>111</v>
      </c>
      <c r="U93" s="157">
        <v>4.3999999999999997E-2</v>
      </c>
      <c r="V93" s="157">
        <f t="shared" si="6"/>
        <v>0.46</v>
      </c>
      <c r="W93" s="157"/>
      <c r="X93" s="157" t="s">
        <v>112</v>
      </c>
      <c r="Y93" s="157" t="s">
        <v>113</v>
      </c>
      <c r="Z93" s="147"/>
      <c r="AA93" s="147"/>
      <c r="AB93" s="147"/>
      <c r="AC93" s="147"/>
      <c r="AD93" s="147"/>
      <c r="AE93" s="147"/>
      <c r="AF93" s="147"/>
      <c r="AG93" s="147" t="s">
        <v>114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6">
        <v>42</v>
      </c>
      <c r="B94" s="177" t="s">
        <v>236</v>
      </c>
      <c r="C94" s="185" t="s">
        <v>237</v>
      </c>
      <c r="D94" s="178" t="s">
        <v>238</v>
      </c>
      <c r="E94" s="179">
        <v>2</v>
      </c>
      <c r="F94" s="180"/>
      <c r="G94" s="181">
        <f t="shared" si="0"/>
        <v>0</v>
      </c>
      <c r="H94" s="158">
        <v>5423.85</v>
      </c>
      <c r="I94" s="157">
        <f t="shared" si="1"/>
        <v>10847.7</v>
      </c>
      <c r="J94" s="158">
        <v>5746.15</v>
      </c>
      <c r="K94" s="157">
        <f t="shared" si="2"/>
        <v>11492.3</v>
      </c>
      <c r="L94" s="157">
        <v>21</v>
      </c>
      <c r="M94" s="157">
        <f t="shared" si="3"/>
        <v>0</v>
      </c>
      <c r="N94" s="156">
        <v>3.5029999999999999E-2</v>
      </c>
      <c r="O94" s="156">
        <f t="shared" si="4"/>
        <v>7.0000000000000007E-2</v>
      </c>
      <c r="P94" s="156">
        <v>0</v>
      </c>
      <c r="Q94" s="156">
        <f t="shared" si="5"/>
        <v>0</v>
      </c>
      <c r="R94" s="157"/>
      <c r="S94" s="157" t="s">
        <v>111</v>
      </c>
      <c r="T94" s="157" t="s">
        <v>111</v>
      </c>
      <c r="U94" s="157">
        <v>10.130000000000001</v>
      </c>
      <c r="V94" s="157">
        <f t="shared" si="6"/>
        <v>20.260000000000002</v>
      </c>
      <c r="W94" s="157"/>
      <c r="X94" s="157" t="s">
        <v>112</v>
      </c>
      <c r="Y94" s="157" t="s">
        <v>113</v>
      </c>
      <c r="Z94" s="147"/>
      <c r="AA94" s="147"/>
      <c r="AB94" s="147"/>
      <c r="AC94" s="147"/>
      <c r="AD94" s="147"/>
      <c r="AE94" s="147"/>
      <c r="AF94" s="147"/>
      <c r="AG94" s="147" t="s">
        <v>114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6">
        <v>43</v>
      </c>
      <c r="B95" s="177" t="s">
        <v>239</v>
      </c>
      <c r="C95" s="185" t="s">
        <v>240</v>
      </c>
      <c r="D95" s="178" t="s">
        <v>139</v>
      </c>
      <c r="E95" s="179">
        <v>10.4</v>
      </c>
      <c r="F95" s="180"/>
      <c r="G95" s="181">
        <f t="shared" si="0"/>
        <v>0</v>
      </c>
      <c r="H95" s="158">
        <v>0.5</v>
      </c>
      <c r="I95" s="157">
        <f t="shared" si="1"/>
        <v>5.2</v>
      </c>
      <c r="J95" s="158">
        <v>87</v>
      </c>
      <c r="K95" s="157">
        <f t="shared" si="2"/>
        <v>904.8</v>
      </c>
      <c r="L95" s="157">
        <v>21</v>
      </c>
      <c r="M95" s="157">
        <f t="shared" si="3"/>
        <v>0</v>
      </c>
      <c r="N95" s="156">
        <v>0</v>
      </c>
      <c r="O95" s="156">
        <f t="shared" si="4"/>
        <v>0</v>
      </c>
      <c r="P95" s="156">
        <v>0</v>
      </c>
      <c r="Q95" s="156">
        <f t="shared" si="5"/>
        <v>0</v>
      </c>
      <c r="R95" s="157"/>
      <c r="S95" s="157" t="s">
        <v>111</v>
      </c>
      <c r="T95" s="157" t="s">
        <v>111</v>
      </c>
      <c r="U95" s="157">
        <v>0.15</v>
      </c>
      <c r="V95" s="157">
        <f t="shared" si="6"/>
        <v>1.56</v>
      </c>
      <c r="W95" s="157"/>
      <c r="X95" s="157" t="s">
        <v>112</v>
      </c>
      <c r="Y95" s="157" t="s">
        <v>113</v>
      </c>
      <c r="Z95" s="147"/>
      <c r="AA95" s="147"/>
      <c r="AB95" s="147"/>
      <c r="AC95" s="147"/>
      <c r="AD95" s="147"/>
      <c r="AE95" s="147"/>
      <c r="AF95" s="147"/>
      <c r="AG95" s="147" t="s">
        <v>119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6">
        <v>44</v>
      </c>
      <c r="B96" s="177" t="s">
        <v>241</v>
      </c>
      <c r="C96" s="185" t="s">
        <v>242</v>
      </c>
      <c r="D96" s="178" t="s">
        <v>229</v>
      </c>
      <c r="E96" s="179">
        <v>1</v>
      </c>
      <c r="F96" s="180"/>
      <c r="G96" s="181">
        <f t="shared" si="0"/>
        <v>0</v>
      </c>
      <c r="H96" s="158">
        <v>16009.24</v>
      </c>
      <c r="I96" s="157">
        <f t="shared" si="1"/>
        <v>16009.24</v>
      </c>
      <c r="J96" s="158">
        <v>1770.76</v>
      </c>
      <c r="K96" s="157">
        <f t="shared" si="2"/>
        <v>1770.76</v>
      </c>
      <c r="L96" s="157">
        <v>21</v>
      </c>
      <c r="M96" s="157">
        <f t="shared" si="3"/>
        <v>0</v>
      </c>
      <c r="N96" s="156">
        <v>2.5704199999999999</v>
      </c>
      <c r="O96" s="156">
        <f t="shared" si="4"/>
        <v>2.57</v>
      </c>
      <c r="P96" s="156">
        <v>0</v>
      </c>
      <c r="Q96" s="156">
        <f t="shared" si="5"/>
        <v>0</v>
      </c>
      <c r="R96" s="157"/>
      <c r="S96" s="157" t="s">
        <v>111</v>
      </c>
      <c r="T96" s="157" t="s">
        <v>111</v>
      </c>
      <c r="U96" s="157">
        <v>2.1391</v>
      </c>
      <c r="V96" s="157">
        <f t="shared" si="6"/>
        <v>2.14</v>
      </c>
      <c r="W96" s="157"/>
      <c r="X96" s="157" t="s">
        <v>112</v>
      </c>
      <c r="Y96" s="157" t="s">
        <v>113</v>
      </c>
      <c r="Z96" s="147"/>
      <c r="AA96" s="147"/>
      <c r="AB96" s="147"/>
      <c r="AC96" s="147"/>
      <c r="AD96" s="147"/>
      <c r="AE96" s="147"/>
      <c r="AF96" s="147"/>
      <c r="AG96" s="147" t="s">
        <v>119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76">
        <v>45</v>
      </c>
      <c r="B97" s="177" t="s">
        <v>243</v>
      </c>
      <c r="C97" s="185" t="s">
        <v>244</v>
      </c>
      <c r="D97" s="178" t="s">
        <v>229</v>
      </c>
      <c r="E97" s="179">
        <v>1</v>
      </c>
      <c r="F97" s="180"/>
      <c r="G97" s="181">
        <f t="shared" si="0"/>
        <v>0</v>
      </c>
      <c r="H97" s="158">
        <v>4564.97</v>
      </c>
      <c r="I97" s="157">
        <f t="shared" si="1"/>
        <v>4564.97</v>
      </c>
      <c r="J97" s="158">
        <v>980.03</v>
      </c>
      <c r="K97" s="157">
        <f t="shared" si="2"/>
        <v>980.03</v>
      </c>
      <c r="L97" s="157">
        <v>21</v>
      </c>
      <c r="M97" s="157">
        <f t="shared" si="3"/>
        <v>0</v>
      </c>
      <c r="N97" s="156">
        <v>0.16502</v>
      </c>
      <c r="O97" s="156">
        <f t="shared" si="4"/>
        <v>0.17</v>
      </c>
      <c r="P97" s="156">
        <v>0</v>
      </c>
      <c r="Q97" s="156">
        <f t="shared" si="5"/>
        <v>0</v>
      </c>
      <c r="R97" s="157"/>
      <c r="S97" s="157" t="s">
        <v>111</v>
      </c>
      <c r="T97" s="157" t="s">
        <v>111</v>
      </c>
      <c r="U97" s="157">
        <v>1.3140000000000001</v>
      </c>
      <c r="V97" s="157">
        <f t="shared" si="6"/>
        <v>1.31</v>
      </c>
      <c r="W97" s="157"/>
      <c r="X97" s="157" t="s">
        <v>112</v>
      </c>
      <c r="Y97" s="157" t="s">
        <v>113</v>
      </c>
      <c r="Z97" s="147"/>
      <c r="AA97" s="147"/>
      <c r="AB97" s="147"/>
      <c r="AC97" s="147"/>
      <c r="AD97" s="147"/>
      <c r="AE97" s="147"/>
      <c r="AF97" s="147"/>
      <c r="AG97" s="147" t="s">
        <v>114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6">
        <v>46</v>
      </c>
      <c r="B98" s="177" t="s">
        <v>245</v>
      </c>
      <c r="C98" s="185" t="s">
        <v>246</v>
      </c>
      <c r="D98" s="178" t="s">
        <v>229</v>
      </c>
      <c r="E98" s="179">
        <v>1</v>
      </c>
      <c r="F98" s="180"/>
      <c r="G98" s="181">
        <f t="shared" si="0"/>
        <v>0</v>
      </c>
      <c r="H98" s="158">
        <v>319.55</v>
      </c>
      <c r="I98" s="157">
        <f t="shared" si="1"/>
        <v>319.55</v>
      </c>
      <c r="J98" s="158">
        <v>441.45</v>
      </c>
      <c r="K98" s="157">
        <f t="shared" si="2"/>
        <v>441.45</v>
      </c>
      <c r="L98" s="157">
        <v>21</v>
      </c>
      <c r="M98" s="157">
        <f t="shared" si="3"/>
        <v>0</v>
      </c>
      <c r="N98" s="156">
        <v>0.11178</v>
      </c>
      <c r="O98" s="156">
        <f t="shared" si="4"/>
        <v>0.11</v>
      </c>
      <c r="P98" s="156">
        <v>0</v>
      </c>
      <c r="Q98" s="156">
        <f t="shared" si="5"/>
        <v>0</v>
      </c>
      <c r="R98" s="157"/>
      <c r="S98" s="157" t="s">
        <v>111</v>
      </c>
      <c r="T98" s="157" t="s">
        <v>111</v>
      </c>
      <c r="U98" s="157">
        <v>0.86299999999999999</v>
      </c>
      <c r="V98" s="157">
        <f t="shared" si="6"/>
        <v>0.86</v>
      </c>
      <c r="W98" s="157"/>
      <c r="X98" s="157" t="s">
        <v>112</v>
      </c>
      <c r="Y98" s="157" t="s">
        <v>113</v>
      </c>
      <c r="Z98" s="147"/>
      <c r="AA98" s="147"/>
      <c r="AB98" s="147"/>
      <c r="AC98" s="147"/>
      <c r="AD98" s="147"/>
      <c r="AE98" s="147"/>
      <c r="AF98" s="147"/>
      <c r="AG98" s="147" t="s">
        <v>114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6">
        <v>47</v>
      </c>
      <c r="B99" s="177" t="s">
        <v>247</v>
      </c>
      <c r="C99" s="185" t="s">
        <v>248</v>
      </c>
      <c r="D99" s="178" t="s">
        <v>139</v>
      </c>
      <c r="E99" s="179">
        <v>10.4</v>
      </c>
      <c r="F99" s="180"/>
      <c r="G99" s="181">
        <f t="shared" si="0"/>
        <v>0</v>
      </c>
      <c r="H99" s="158">
        <v>6.42</v>
      </c>
      <c r="I99" s="157">
        <f t="shared" si="1"/>
        <v>66.77</v>
      </c>
      <c r="J99" s="158">
        <v>11.78</v>
      </c>
      <c r="K99" s="157">
        <f t="shared" si="2"/>
        <v>122.51</v>
      </c>
      <c r="L99" s="157">
        <v>21</v>
      </c>
      <c r="M99" s="157">
        <f t="shared" si="3"/>
        <v>0</v>
      </c>
      <c r="N99" s="156">
        <v>0</v>
      </c>
      <c r="O99" s="156">
        <f t="shared" si="4"/>
        <v>0</v>
      </c>
      <c r="P99" s="156">
        <v>0</v>
      </c>
      <c r="Q99" s="156">
        <f t="shared" si="5"/>
        <v>0</v>
      </c>
      <c r="R99" s="157"/>
      <c r="S99" s="157" t="s">
        <v>111</v>
      </c>
      <c r="T99" s="157" t="s">
        <v>111</v>
      </c>
      <c r="U99" s="157">
        <v>2.5999999999999999E-2</v>
      </c>
      <c r="V99" s="157">
        <f t="shared" si="6"/>
        <v>0.27</v>
      </c>
      <c r="W99" s="157"/>
      <c r="X99" s="157" t="s">
        <v>112</v>
      </c>
      <c r="Y99" s="157" t="s">
        <v>113</v>
      </c>
      <c r="Z99" s="147"/>
      <c r="AA99" s="147"/>
      <c r="AB99" s="147"/>
      <c r="AC99" s="147"/>
      <c r="AD99" s="147"/>
      <c r="AE99" s="147"/>
      <c r="AF99" s="147"/>
      <c r="AG99" s="147" t="s">
        <v>114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6">
        <v>48</v>
      </c>
      <c r="B100" s="177" t="s">
        <v>249</v>
      </c>
      <c r="C100" s="185" t="s">
        <v>250</v>
      </c>
      <c r="D100" s="178" t="s">
        <v>229</v>
      </c>
      <c r="E100" s="179">
        <v>6</v>
      </c>
      <c r="F100" s="180"/>
      <c r="G100" s="181">
        <f t="shared" si="0"/>
        <v>0</v>
      </c>
      <c r="H100" s="158">
        <v>0</v>
      </c>
      <c r="I100" s="157">
        <f t="shared" si="1"/>
        <v>0</v>
      </c>
      <c r="J100" s="158">
        <v>49.7</v>
      </c>
      <c r="K100" s="157">
        <f t="shared" si="2"/>
        <v>298.2</v>
      </c>
      <c r="L100" s="157">
        <v>21</v>
      </c>
      <c r="M100" s="157">
        <f t="shared" si="3"/>
        <v>0</v>
      </c>
      <c r="N100" s="156">
        <v>0</v>
      </c>
      <c r="O100" s="156">
        <f t="shared" si="4"/>
        <v>0</v>
      </c>
      <c r="P100" s="156">
        <v>0</v>
      </c>
      <c r="Q100" s="156">
        <f t="shared" si="5"/>
        <v>0</v>
      </c>
      <c r="R100" s="157"/>
      <c r="S100" s="157" t="s">
        <v>218</v>
      </c>
      <c r="T100" s="157" t="s">
        <v>219</v>
      </c>
      <c r="U100" s="157">
        <v>0</v>
      </c>
      <c r="V100" s="157">
        <f t="shared" si="6"/>
        <v>0</v>
      </c>
      <c r="W100" s="157"/>
      <c r="X100" s="157" t="s">
        <v>112</v>
      </c>
      <c r="Y100" s="157" t="s">
        <v>113</v>
      </c>
      <c r="Z100" s="147"/>
      <c r="AA100" s="147"/>
      <c r="AB100" s="147"/>
      <c r="AC100" s="147"/>
      <c r="AD100" s="147"/>
      <c r="AE100" s="147"/>
      <c r="AF100" s="147"/>
      <c r="AG100" s="147" t="s">
        <v>114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6">
        <v>49</v>
      </c>
      <c r="B101" s="177" t="s">
        <v>251</v>
      </c>
      <c r="C101" s="185" t="s">
        <v>252</v>
      </c>
      <c r="D101" s="178" t="s">
        <v>229</v>
      </c>
      <c r="E101" s="179">
        <v>1</v>
      </c>
      <c r="F101" s="180"/>
      <c r="G101" s="181">
        <f t="shared" si="0"/>
        <v>0</v>
      </c>
      <c r="H101" s="158">
        <v>0</v>
      </c>
      <c r="I101" s="157">
        <f t="shared" si="1"/>
        <v>0</v>
      </c>
      <c r="J101" s="158">
        <v>52.5</v>
      </c>
      <c r="K101" s="157">
        <f t="shared" si="2"/>
        <v>52.5</v>
      </c>
      <c r="L101" s="157">
        <v>21</v>
      </c>
      <c r="M101" s="157">
        <f t="shared" si="3"/>
        <v>0</v>
      </c>
      <c r="N101" s="156">
        <v>0</v>
      </c>
      <c r="O101" s="156">
        <f t="shared" si="4"/>
        <v>0</v>
      </c>
      <c r="P101" s="156">
        <v>0</v>
      </c>
      <c r="Q101" s="156">
        <f t="shared" si="5"/>
        <v>0</v>
      </c>
      <c r="R101" s="157"/>
      <c r="S101" s="157" t="s">
        <v>218</v>
      </c>
      <c r="T101" s="157" t="s">
        <v>219</v>
      </c>
      <c r="U101" s="157">
        <v>0</v>
      </c>
      <c r="V101" s="157">
        <f t="shared" si="6"/>
        <v>0</v>
      </c>
      <c r="W101" s="157"/>
      <c r="X101" s="157" t="s">
        <v>112</v>
      </c>
      <c r="Y101" s="157" t="s">
        <v>113</v>
      </c>
      <c r="Z101" s="147"/>
      <c r="AA101" s="147"/>
      <c r="AB101" s="147"/>
      <c r="AC101" s="147"/>
      <c r="AD101" s="147"/>
      <c r="AE101" s="147"/>
      <c r="AF101" s="147"/>
      <c r="AG101" s="147" t="s">
        <v>114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6">
        <v>50</v>
      </c>
      <c r="B102" s="177" t="s">
        <v>253</v>
      </c>
      <c r="C102" s="185" t="s">
        <v>254</v>
      </c>
      <c r="D102" s="178" t="s">
        <v>139</v>
      </c>
      <c r="E102" s="179">
        <v>10.4</v>
      </c>
      <c r="F102" s="180"/>
      <c r="G102" s="181">
        <f t="shared" si="0"/>
        <v>0</v>
      </c>
      <c r="H102" s="158">
        <v>3.14</v>
      </c>
      <c r="I102" s="157">
        <f t="shared" si="1"/>
        <v>32.659999999999997</v>
      </c>
      <c r="J102" s="158">
        <v>121.86</v>
      </c>
      <c r="K102" s="157">
        <f t="shared" si="2"/>
        <v>1267.3399999999999</v>
      </c>
      <c r="L102" s="157">
        <v>21</v>
      </c>
      <c r="M102" s="157">
        <f t="shared" si="3"/>
        <v>0</v>
      </c>
      <c r="N102" s="156">
        <v>0</v>
      </c>
      <c r="O102" s="156">
        <f t="shared" si="4"/>
        <v>0</v>
      </c>
      <c r="P102" s="156">
        <v>0</v>
      </c>
      <c r="Q102" s="156">
        <f t="shared" si="5"/>
        <v>0</v>
      </c>
      <c r="R102" s="157"/>
      <c r="S102" s="157" t="s">
        <v>111</v>
      </c>
      <c r="T102" s="157" t="s">
        <v>111</v>
      </c>
      <c r="U102" s="157">
        <v>0.21</v>
      </c>
      <c r="V102" s="157">
        <f t="shared" si="6"/>
        <v>2.1800000000000002</v>
      </c>
      <c r="W102" s="157"/>
      <c r="X102" s="157" t="s">
        <v>255</v>
      </c>
      <c r="Y102" s="157" t="s">
        <v>113</v>
      </c>
      <c r="Z102" s="147"/>
      <c r="AA102" s="147"/>
      <c r="AB102" s="147"/>
      <c r="AC102" s="147"/>
      <c r="AD102" s="147"/>
      <c r="AE102" s="147"/>
      <c r="AF102" s="147"/>
      <c r="AG102" s="147" t="s">
        <v>256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6">
        <v>51</v>
      </c>
      <c r="B103" s="177" t="s">
        <v>257</v>
      </c>
      <c r="C103" s="185" t="s">
        <v>258</v>
      </c>
      <c r="D103" s="178" t="s">
        <v>229</v>
      </c>
      <c r="E103" s="179">
        <v>1</v>
      </c>
      <c r="F103" s="180"/>
      <c r="G103" s="181">
        <f t="shared" si="0"/>
        <v>0</v>
      </c>
      <c r="H103" s="158">
        <v>133</v>
      </c>
      <c r="I103" s="157">
        <f t="shared" si="1"/>
        <v>133</v>
      </c>
      <c r="J103" s="158">
        <v>0</v>
      </c>
      <c r="K103" s="157">
        <f t="shared" si="2"/>
        <v>0</v>
      </c>
      <c r="L103" s="157">
        <v>21</v>
      </c>
      <c r="M103" s="157">
        <f t="shared" si="3"/>
        <v>0</v>
      </c>
      <c r="N103" s="156">
        <v>0</v>
      </c>
      <c r="O103" s="156">
        <f t="shared" si="4"/>
        <v>0</v>
      </c>
      <c r="P103" s="156">
        <v>0</v>
      </c>
      <c r="Q103" s="156">
        <f t="shared" si="5"/>
        <v>0</v>
      </c>
      <c r="R103" s="157" t="s">
        <v>181</v>
      </c>
      <c r="S103" s="157" t="s">
        <v>111</v>
      </c>
      <c r="T103" s="157" t="s">
        <v>111</v>
      </c>
      <c r="U103" s="157">
        <v>0</v>
      </c>
      <c r="V103" s="157">
        <f t="shared" si="6"/>
        <v>0</v>
      </c>
      <c r="W103" s="157"/>
      <c r="X103" s="157" t="s">
        <v>182</v>
      </c>
      <c r="Y103" s="157" t="s">
        <v>113</v>
      </c>
      <c r="Z103" s="147"/>
      <c r="AA103" s="147"/>
      <c r="AB103" s="147"/>
      <c r="AC103" s="147"/>
      <c r="AD103" s="147"/>
      <c r="AE103" s="147"/>
      <c r="AF103" s="147"/>
      <c r="AG103" s="147" t="s">
        <v>183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6">
        <v>52</v>
      </c>
      <c r="B104" s="177" t="s">
        <v>259</v>
      </c>
      <c r="C104" s="185" t="s">
        <v>260</v>
      </c>
      <c r="D104" s="178" t="s">
        <v>229</v>
      </c>
      <c r="E104" s="179">
        <v>6</v>
      </c>
      <c r="F104" s="180"/>
      <c r="G104" s="181">
        <f t="shared" si="0"/>
        <v>0</v>
      </c>
      <c r="H104" s="158">
        <v>129</v>
      </c>
      <c r="I104" s="157">
        <f t="shared" si="1"/>
        <v>774</v>
      </c>
      <c r="J104" s="158">
        <v>0</v>
      </c>
      <c r="K104" s="157">
        <f t="shared" si="2"/>
        <v>0</v>
      </c>
      <c r="L104" s="157">
        <v>21</v>
      </c>
      <c r="M104" s="157">
        <f t="shared" si="3"/>
        <v>0</v>
      </c>
      <c r="N104" s="156">
        <v>0</v>
      </c>
      <c r="O104" s="156">
        <f t="shared" si="4"/>
        <v>0</v>
      </c>
      <c r="P104" s="156">
        <v>0</v>
      </c>
      <c r="Q104" s="156">
        <f t="shared" si="5"/>
        <v>0</v>
      </c>
      <c r="R104" s="157" t="s">
        <v>181</v>
      </c>
      <c r="S104" s="157" t="s">
        <v>111</v>
      </c>
      <c r="T104" s="157" t="s">
        <v>111</v>
      </c>
      <c r="U104" s="157">
        <v>0</v>
      </c>
      <c r="V104" s="157">
        <f t="shared" si="6"/>
        <v>0</v>
      </c>
      <c r="W104" s="157"/>
      <c r="X104" s="157" t="s">
        <v>182</v>
      </c>
      <c r="Y104" s="157" t="s">
        <v>113</v>
      </c>
      <c r="Z104" s="147"/>
      <c r="AA104" s="147"/>
      <c r="AB104" s="147"/>
      <c r="AC104" s="147"/>
      <c r="AD104" s="147"/>
      <c r="AE104" s="147"/>
      <c r="AF104" s="147"/>
      <c r="AG104" s="147" t="s">
        <v>183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6">
        <v>53</v>
      </c>
      <c r="B105" s="177" t="s">
        <v>261</v>
      </c>
      <c r="C105" s="185" t="s">
        <v>262</v>
      </c>
      <c r="D105" s="178" t="s">
        <v>139</v>
      </c>
      <c r="E105" s="179">
        <v>12</v>
      </c>
      <c r="F105" s="180"/>
      <c r="G105" s="181">
        <f t="shared" si="0"/>
        <v>0</v>
      </c>
      <c r="H105" s="158">
        <v>45.4</v>
      </c>
      <c r="I105" s="157">
        <f t="shared" si="1"/>
        <v>544.79999999999995</v>
      </c>
      <c r="J105" s="158">
        <v>0</v>
      </c>
      <c r="K105" s="157">
        <f t="shared" si="2"/>
        <v>0</v>
      </c>
      <c r="L105" s="157">
        <v>21</v>
      </c>
      <c r="M105" s="157">
        <f t="shared" si="3"/>
        <v>0</v>
      </c>
      <c r="N105" s="156">
        <v>2.7E-4</v>
      </c>
      <c r="O105" s="156">
        <f t="shared" si="4"/>
        <v>0</v>
      </c>
      <c r="P105" s="156">
        <v>0</v>
      </c>
      <c r="Q105" s="156">
        <f t="shared" si="5"/>
        <v>0</v>
      </c>
      <c r="R105" s="157" t="s">
        <v>181</v>
      </c>
      <c r="S105" s="157" t="s">
        <v>111</v>
      </c>
      <c r="T105" s="157" t="s">
        <v>111</v>
      </c>
      <c r="U105" s="157">
        <v>0</v>
      </c>
      <c r="V105" s="157">
        <f t="shared" si="6"/>
        <v>0</v>
      </c>
      <c r="W105" s="157"/>
      <c r="X105" s="157" t="s">
        <v>182</v>
      </c>
      <c r="Y105" s="157" t="s">
        <v>113</v>
      </c>
      <c r="Z105" s="147"/>
      <c r="AA105" s="147"/>
      <c r="AB105" s="147"/>
      <c r="AC105" s="147"/>
      <c r="AD105" s="147"/>
      <c r="AE105" s="147"/>
      <c r="AF105" s="147"/>
      <c r="AG105" s="147" t="s">
        <v>183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 x14ac:dyDescent="0.25">
      <c r="A106" s="176">
        <v>54</v>
      </c>
      <c r="B106" s="177" t="s">
        <v>263</v>
      </c>
      <c r="C106" s="185" t="s">
        <v>264</v>
      </c>
      <c r="D106" s="178" t="s">
        <v>229</v>
      </c>
      <c r="E106" s="179">
        <v>1</v>
      </c>
      <c r="F106" s="180"/>
      <c r="G106" s="181">
        <f t="shared" si="0"/>
        <v>0</v>
      </c>
      <c r="H106" s="158">
        <v>6950</v>
      </c>
      <c r="I106" s="157">
        <f t="shared" si="1"/>
        <v>6950</v>
      </c>
      <c r="J106" s="158">
        <v>0</v>
      </c>
      <c r="K106" s="157">
        <f t="shared" si="2"/>
        <v>0</v>
      </c>
      <c r="L106" s="157">
        <v>21</v>
      </c>
      <c r="M106" s="157">
        <f t="shared" si="3"/>
        <v>0</v>
      </c>
      <c r="N106" s="156">
        <v>9.4999999999999998E-3</v>
      </c>
      <c r="O106" s="156">
        <f t="shared" si="4"/>
        <v>0.01</v>
      </c>
      <c r="P106" s="156">
        <v>0</v>
      </c>
      <c r="Q106" s="156">
        <f t="shared" si="5"/>
        <v>0</v>
      </c>
      <c r="R106" s="157" t="s">
        <v>181</v>
      </c>
      <c r="S106" s="157" t="s">
        <v>111</v>
      </c>
      <c r="T106" s="157" t="s">
        <v>111</v>
      </c>
      <c r="U106" s="157">
        <v>0</v>
      </c>
      <c r="V106" s="157">
        <f t="shared" si="6"/>
        <v>0</v>
      </c>
      <c r="W106" s="157"/>
      <c r="X106" s="157" t="s">
        <v>182</v>
      </c>
      <c r="Y106" s="157" t="s">
        <v>113</v>
      </c>
      <c r="Z106" s="147"/>
      <c r="AA106" s="147"/>
      <c r="AB106" s="147"/>
      <c r="AC106" s="147"/>
      <c r="AD106" s="147"/>
      <c r="AE106" s="147"/>
      <c r="AF106" s="147"/>
      <c r="AG106" s="147" t="s">
        <v>183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6">
        <v>55</v>
      </c>
      <c r="B107" s="177" t="s">
        <v>265</v>
      </c>
      <c r="C107" s="185" t="s">
        <v>266</v>
      </c>
      <c r="D107" s="178" t="s">
        <v>229</v>
      </c>
      <c r="E107" s="179">
        <v>1</v>
      </c>
      <c r="F107" s="180"/>
      <c r="G107" s="181">
        <f t="shared" si="0"/>
        <v>0</v>
      </c>
      <c r="H107" s="158">
        <v>3200</v>
      </c>
      <c r="I107" s="157">
        <f t="shared" si="1"/>
        <v>3200</v>
      </c>
      <c r="J107" s="158">
        <v>0</v>
      </c>
      <c r="K107" s="157">
        <f t="shared" si="2"/>
        <v>0</v>
      </c>
      <c r="L107" s="157">
        <v>21</v>
      </c>
      <c r="M107" s="157">
        <f t="shared" si="3"/>
        <v>0</v>
      </c>
      <c r="N107" s="156">
        <v>5.7000000000000002E-3</v>
      </c>
      <c r="O107" s="156">
        <f t="shared" si="4"/>
        <v>0.01</v>
      </c>
      <c r="P107" s="156">
        <v>0</v>
      </c>
      <c r="Q107" s="156">
        <f t="shared" si="5"/>
        <v>0</v>
      </c>
      <c r="R107" s="157" t="s">
        <v>181</v>
      </c>
      <c r="S107" s="157" t="s">
        <v>111</v>
      </c>
      <c r="T107" s="157" t="s">
        <v>111</v>
      </c>
      <c r="U107" s="157">
        <v>0</v>
      </c>
      <c r="V107" s="157">
        <f t="shared" si="6"/>
        <v>0</v>
      </c>
      <c r="W107" s="157"/>
      <c r="X107" s="157" t="s">
        <v>182</v>
      </c>
      <c r="Y107" s="157" t="s">
        <v>113</v>
      </c>
      <c r="Z107" s="147"/>
      <c r="AA107" s="147"/>
      <c r="AB107" s="147"/>
      <c r="AC107" s="147"/>
      <c r="AD107" s="147"/>
      <c r="AE107" s="147"/>
      <c r="AF107" s="147"/>
      <c r="AG107" s="147" t="s">
        <v>183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6">
        <v>56</v>
      </c>
      <c r="B108" s="177" t="s">
        <v>267</v>
      </c>
      <c r="C108" s="185" t="s">
        <v>268</v>
      </c>
      <c r="D108" s="178" t="s">
        <v>229</v>
      </c>
      <c r="E108" s="179">
        <v>1</v>
      </c>
      <c r="F108" s="180"/>
      <c r="G108" s="181">
        <f t="shared" si="0"/>
        <v>0</v>
      </c>
      <c r="H108" s="158">
        <v>961</v>
      </c>
      <c r="I108" s="157">
        <f t="shared" si="1"/>
        <v>961</v>
      </c>
      <c r="J108" s="158">
        <v>0</v>
      </c>
      <c r="K108" s="157">
        <f t="shared" si="2"/>
        <v>0</v>
      </c>
      <c r="L108" s="157">
        <v>21</v>
      </c>
      <c r="M108" s="157">
        <f t="shared" si="3"/>
        <v>0</v>
      </c>
      <c r="N108" s="156">
        <v>1.4E-2</v>
      </c>
      <c r="O108" s="156">
        <f t="shared" si="4"/>
        <v>0.01</v>
      </c>
      <c r="P108" s="156">
        <v>0</v>
      </c>
      <c r="Q108" s="156">
        <f t="shared" si="5"/>
        <v>0</v>
      </c>
      <c r="R108" s="157" t="s">
        <v>181</v>
      </c>
      <c r="S108" s="157" t="s">
        <v>111</v>
      </c>
      <c r="T108" s="157" t="s">
        <v>111</v>
      </c>
      <c r="U108" s="157">
        <v>0</v>
      </c>
      <c r="V108" s="157">
        <f t="shared" si="6"/>
        <v>0</v>
      </c>
      <c r="W108" s="157"/>
      <c r="X108" s="157" t="s">
        <v>182</v>
      </c>
      <c r="Y108" s="157" t="s">
        <v>113</v>
      </c>
      <c r="Z108" s="147"/>
      <c r="AA108" s="147"/>
      <c r="AB108" s="147"/>
      <c r="AC108" s="147"/>
      <c r="AD108" s="147"/>
      <c r="AE108" s="147"/>
      <c r="AF108" s="147"/>
      <c r="AG108" s="147" t="s">
        <v>183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6">
        <v>57</v>
      </c>
      <c r="B109" s="177" t="s">
        <v>269</v>
      </c>
      <c r="C109" s="185" t="s">
        <v>270</v>
      </c>
      <c r="D109" s="178" t="s">
        <v>229</v>
      </c>
      <c r="E109" s="179">
        <v>1</v>
      </c>
      <c r="F109" s="180"/>
      <c r="G109" s="181">
        <f t="shared" si="0"/>
        <v>0</v>
      </c>
      <c r="H109" s="158">
        <v>323.5</v>
      </c>
      <c r="I109" s="157">
        <f t="shared" si="1"/>
        <v>323.5</v>
      </c>
      <c r="J109" s="158">
        <v>0</v>
      </c>
      <c r="K109" s="157">
        <f t="shared" si="2"/>
        <v>0</v>
      </c>
      <c r="L109" s="157">
        <v>21</v>
      </c>
      <c r="M109" s="157">
        <f t="shared" si="3"/>
        <v>0</v>
      </c>
      <c r="N109" s="156">
        <v>8.9999999999999998E-4</v>
      </c>
      <c r="O109" s="156">
        <f t="shared" si="4"/>
        <v>0</v>
      </c>
      <c r="P109" s="156">
        <v>0</v>
      </c>
      <c r="Q109" s="156">
        <f t="shared" si="5"/>
        <v>0</v>
      </c>
      <c r="R109" s="157" t="s">
        <v>181</v>
      </c>
      <c r="S109" s="157" t="s">
        <v>111</v>
      </c>
      <c r="T109" s="157" t="s">
        <v>111</v>
      </c>
      <c r="U109" s="157">
        <v>0</v>
      </c>
      <c r="V109" s="157">
        <f t="shared" si="6"/>
        <v>0</v>
      </c>
      <c r="W109" s="157"/>
      <c r="X109" s="157" t="s">
        <v>182</v>
      </c>
      <c r="Y109" s="157" t="s">
        <v>113</v>
      </c>
      <c r="Z109" s="147"/>
      <c r="AA109" s="147"/>
      <c r="AB109" s="147"/>
      <c r="AC109" s="147"/>
      <c r="AD109" s="147"/>
      <c r="AE109" s="147"/>
      <c r="AF109" s="147"/>
      <c r="AG109" s="147" t="s">
        <v>183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6">
        <v>58</v>
      </c>
      <c r="B110" s="177" t="s">
        <v>271</v>
      </c>
      <c r="C110" s="185" t="s">
        <v>272</v>
      </c>
      <c r="D110" s="178" t="s">
        <v>229</v>
      </c>
      <c r="E110" s="179">
        <v>1</v>
      </c>
      <c r="F110" s="180"/>
      <c r="G110" s="181">
        <f t="shared" si="0"/>
        <v>0</v>
      </c>
      <c r="H110" s="158">
        <v>4736</v>
      </c>
      <c r="I110" s="157">
        <f t="shared" si="1"/>
        <v>4736</v>
      </c>
      <c r="J110" s="158">
        <v>0</v>
      </c>
      <c r="K110" s="157">
        <f t="shared" si="2"/>
        <v>0</v>
      </c>
      <c r="L110" s="157">
        <v>21</v>
      </c>
      <c r="M110" s="157">
        <f t="shared" si="3"/>
        <v>0</v>
      </c>
      <c r="N110" s="156">
        <v>1.6000000000000001E-3</v>
      </c>
      <c r="O110" s="156">
        <f t="shared" si="4"/>
        <v>0</v>
      </c>
      <c r="P110" s="156">
        <v>0</v>
      </c>
      <c r="Q110" s="156">
        <f t="shared" si="5"/>
        <v>0</v>
      </c>
      <c r="R110" s="157"/>
      <c r="S110" s="157" t="s">
        <v>218</v>
      </c>
      <c r="T110" s="157" t="s">
        <v>219</v>
      </c>
      <c r="U110" s="157">
        <v>0</v>
      </c>
      <c r="V110" s="157">
        <f t="shared" si="6"/>
        <v>0</v>
      </c>
      <c r="W110" s="157"/>
      <c r="X110" s="157" t="s">
        <v>182</v>
      </c>
      <c r="Y110" s="157" t="s">
        <v>113</v>
      </c>
      <c r="Z110" s="147"/>
      <c r="AA110" s="147"/>
      <c r="AB110" s="147"/>
      <c r="AC110" s="147"/>
      <c r="AD110" s="147"/>
      <c r="AE110" s="147"/>
      <c r="AF110" s="147"/>
      <c r="AG110" s="147" t="s">
        <v>273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5">
      <c r="A111" s="163" t="s">
        <v>106</v>
      </c>
      <c r="B111" s="164" t="s">
        <v>67</v>
      </c>
      <c r="C111" s="182" t="s">
        <v>68</v>
      </c>
      <c r="D111" s="165"/>
      <c r="E111" s="166"/>
      <c r="F111" s="167"/>
      <c r="G111" s="168">
        <f>SUMIF(AG112:AG112,"&lt;&gt;NOR",G112:G112)</f>
        <v>0</v>
      </c>
      <c r="H111" s="162"/>
      <c r="I111" s="162">
        <f>SUM(I112:I112)</f>
        <v>0</v>
      </c>
      <c r="J111" s="162"/>
      <c r="K111" s="162">
        <f>SUM(K112:K112)</f>
        <v>12000</v>
      </c>
      <c r="L111" s="162"/>
      <c r="M111" s="162">
        <f>SUM(M112:M112)</f>
        <v>0</v>
      </c>
      <c r="N111" s="161"/>
      <c r="O111" s="161">
        <f>SUM(O112:O112)</f>
        <v>0</v>
      </c>
      <c r="P111" s="161"/>
      <c r="Q111" s="161">
        <f>SUM(Q112:Q112)</f>
        <v>0</v>
      </c>
      <c r="R111" s="162"/>
      <c r="S111" s="162"/>
      <c r="T111" s="162"/>
      <c r="U111" s="162"/>
      <c r="V111" s="162">
        <f>SUM(V112:V112)</f>
        <v>0</v>
      </c>
      <c r="W111" s="162"/>
      <c r="X111" s="162"/>
      <c r="Y111" s="162"/>
      <c r="AG111" t="s">
        <v>107</v>
      </c>
    </row>
    <row r="112" spans="1:60" outlineLevel="1" x14ac:dyDescent="0.25">
      <c r="A112" s="176">
        <v>59</v>
      </c>
      <c r="B112" s="177" t="s">
        <v>69</v>
      </c>
      <c r="C112" s="185" t="s">
        <v>274</v>
      </c>
      <c r="D112" s="178" t="s">
        <v>217</v>
      </c>
      <c r="E112" s="179">
        <v>2</v>
      </c>
      <c r="F112" s="180"/>
      <c r="G112" s="181">
        <f>ROUND(E112*F112,2)</f>
        <v>0</v>
      </c>
      <c r="H112" s="158">
        <v>0</v>
      </c>
      <c r="I112" s="157">
        <f>ROUND(E112*H112,2)</f>
        <v>0</v>
      </c>
      <c r="J112" s="158">
        <v>6000</v>
      </c>
      <c r="K112" s="157">
        <f>ROUND(E112*J112,2)</f>
        <v>12000</v>
      </c>
      <c r="L112" s="157">
        <v>21</v>
      </c>
      <c r="M112" s="157">
        <f>G112*(1+L112/100)</f>
        <v>0</v>
      </c>
      <c r="N112" s="156">
        <v>0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218</v>
      </c>
      <c r="T112" s="157" t="s">
        <v>219</v>
      </c>
      <c r="U112" s="157">
        <v>0</v>
      </c>
      <c r="V112" s="157">
        <f>ROUND(E112*U112,2)</f>
        <v>0</v>
      </c>
      <c r="W112" s="157"/>
      <c r="X112" s="157" t="s">
        <v>112</v>
      </c>
      <c r="Y112" s="157" t="s">
        <v>113</v>
      </c>
      <c r="Z112" s="147"/>
      <c r="AA112" s="147"/>
      <c r="AB112" s="147"/>
      <c r="AC112" s="147"/>
      <c r="AD112" s="147"/>
      <c r="AE112" s="147"/>
      <c r="AF112" s="147"/>
      <c r="AG112" s="147" t="s">
        <v>114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5">
      <c r="A113" s="163" t="s">
        <v>106</v>
      </c>
      <c r="B113" s="164" t="s">
        <v>69</v>
      </c>
      <c r="C113" s="182" t="s">
        <v>70</v>
      </c>
      <c r="D113" s="165"/>
      <c r="E113" s="166"/>
      <c r="F113" s="167"/>
      <c r="G113" s="168">
        <f>SUMIF(AG114:AG117,"&lt;&gt;NOR",G114:G117)</f>
        <v>0</v>
      </c>
      <c r="H113" s="162"/>
      <c r="I113" s="162">
        <f>SUM(I114:I117)</f>
        <v>551.36</v>
      </c>
      <c r="J113" s="162"/>
      <c r="K113" s="162">
        <f>SUM(K114:K117)</f>
        <v>391.94</v>
      </c>
      <c r="L113" s="162"/>
      <c r="M113" s="162">
        <f>SUM(M114:M117)</f>
        <v>0</v>
      </c>
      <c r="N113" s="161"/>
      <c r="O113" s="161">
        <f>SUM(O114:O117)</f>
        <v>0.15</v>
      </c>
      <c r="P113" s="161"/>
      <c r="Q113" s="161">
        <f>SUM(Q114:Q117)</f>
        <v>0</v>
      </c>
      <c r="R113" s="162"/>
      <c r="S113" s="162"/>
      <c r="T113" s="162"/>
      <c r="U113" s="162"/>
      <c r="V113" s="162">
        <f>SUM(V114:V117)</f>
        <v>0.53</v>
      </c>
      <c r="W113" s="162"/>
      <c r="X113" s="162"/>
      <c r="Y113" s="162"/>
      <c r="AG113" t="s">
        <v>107</v>
      </c>
    </row>
    <row r="114" spans="1:60" outlineLevel="1" x14ac:dyDescent="0.25">
      <c r="A114" s="176">
        <v>60</v>
      </c>
      <c r="B114" s="177" t="s">
        <v>275</v>
      </c>
      <c r="C114" s="185" t="s">
        <v>276</v>
      </c>
      <c r="D114" s="178" t="s">
        <v>139</v>
      </c>
      <c r="E114" s="179">
        <v>1</v>
      </c>
      <c r="F114" s="180"/>
      <c r="G114" s="181">
        <f>ROUND(E114*F114,2)</f>
        <v>0</v>
      </c>
      <c r="H114" s="158">
        <v>220.68</v>
      </c>
      <c r="I114" s="157">
        <f>ROUND(E114*H114,2)</f>
        <v>220.68</v>
      </c>
      <c r="J114" s="158">
        <v>149.32</v>
      </c>
      <c r="K114" s="157">
        <f>ROUND(E114*J114,2)</f>
        <v>149.32</v>
      </c>
      <c r="L114" s="157">
        <v>21</v>
      </c>
      <c r="M114" s="157">
        <f>G114*(1+L114/100)</f>
        <v>0</v>
      </c>
      <c r="N114" s="156">
        <v>0.14874000000000001</v>
      </c>
      <c r="O114" s="156">
        <f>ROUND(E114*N114,2)</f>
        <v>0.15</v>
      </c>
      <c r="P114" s="156">
        <v>0</v>
      </c>
      <c r="Q114" s="156">
        <f>ROUND(E114*P114,2)</f>
        <v>0</v>
      </c>
      <c r="R114" s="157"/>
      <c r="S114" s="157" t="s">
        <v>111</v>
      </c>
      <c r="T114" s="157" t="s">
        <v>111</v>
      </c>
      <c r="U114" s="157">
        <v>0.27200000000000002</v>
      </c>
      <c r="V114" s="157">
        <f>ROUND(E114*U114,2)</f>
        <v>0.27</v>
      </c>
      <c r="W114" s="157"/>
      <c r="X114" s="157" t="s">
        <v>112</v>
      </c>
      <c r="Y114" s="157" t="s">
        <v>113</v>
      </c>
      <c r="Z114" s="147"/>
      <c r="AA114" s="147"/>
      <c r="AB114" s="147"/>
      <c r="AC114" s="147"/>
      <c r="AD114" s="147"/>
      <c r="AE114" s="147"/>
      <c r="AF114" s="147"/>
      <c r="AG114" s="147" t="s">
        <v>114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0">
        <v>61</v>
      </c>
      <c r="B115" s="171" t="s">
        <v>277</v>
      </c>
      <c r="C115" s="183" t="s">
        <v>278</v>
      </c>
      <c r="D115" s="172" t="s">
        <v>139</v>
      </c>
      <c r="E115" s="173">
        <v>7</v>
      </c>
      <c r="F115" s="174"/>
      <c r="G115" s="175">
        <f>ROUND(E115*F115,2)</f>
        <v>0</v>
      </c>
      <c r="H115" s="158">
        <v>47.24</v>
      </c>
      <c r="I115" s="157">
        <f>ROUND(E115*H115,2)</f>
        <v>330.68</v>
      </c>
      <c r="J115" s="158">
        <v>34.659999999999997</v>
      </c>
      <c r="K115" s="157">
        <f>ROUND(E115*J115,2)</f>
        <v>242.62</v>
      </c>
      <c r="L115" s="157">
        <v>21</v>
      </c>
      <c r="M115" s="157">
        <f>G115*(1+L115/100)</f>
        <v>0</v>
      </c>
      <c r="N115" s="156">
        <v>0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111</v>
      </c>
      <c r="T115" s="157" t="s">
        <v>111</v>
      </c>
      <c r="U115" s="157">
        <v>3.6999999999999998E-2</v>
      </c>
      <c r="V115" s="157">
        <f>ROUND(E115*U115,2)</f>
        <v>0.26</v>
      </c>
      <c r="W115" s="157"/>
      <c r="X115" s="157" t="s">
        <v>112</v>
      </c>
      <c r="Y115" s="157" t="s">
        <v>113</v>
      </c>
      <c r="Z115" s="147"/>
      <c r="AA115" s="147"/>
      <c r="AB115" s="147"/>
      <c r="AC115" s="147"/>
      <c r="AD115" s="147"/>
      <c r="AE115" s="147"/>
      <c r="AF115" s="147"/>
      <c r="AG115" s="147" t="s">
        <v>114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184" t="s">
        <v>279</v>
      </c>
      <c r="D116" s="159"/>
      <c r="E116" s="160">
        <v>3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116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5">
      <c r="A117" s="154"/>
      <c r="B117" s="155"/>
      <c r="C117" s="184" t="s">
        <v>280</v>
      </c>
      <c r="D117" s="159"/>
      <c r="E117" s="160">
        <v>4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116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5">
      <c r="A118" s="163" t="s">
        <v>106</v>
      </c>
      <c r="B118" s="164" t="s">
        <v>71</v>
      </c>
      <c r="C118" s="182" t="s">
        <v>72</v>
      </c>
      <c r="D118" s="165"/>
      <c r="E118" s="166"/>
      <c r="F118" s="167"/>
      <c r="G118" s="168">
        <f>SUMIF(AG119:AG119,"&lt;&gt;NOR",G119:G119)</f>
        <v>0</v>
      </c>
      <c r="H118" s="162"/>
      <c r="I118" s="162">
        <f>SUM(I119:I119)</f>
        <v>0</v>
      </c>
      <c r="J118" s="162"/>
      <c r="K118" s="162">
        <f>SUM(K119:K119)</f>
        <v>9759.9</v>
      </c>
      <c r="L118" s="162"/>
      <c r="M118" s="162">
        <f>SUM(M119:M119)</f>
        <v>0</v>
      </c>
      <c r="N118" s="161"/>
      <c r="O118" s="161">
        <f>SUM(O119:O119)</f>
        <v>0</v>
      </c>
      <c r="P118" s="161"/>
      <c r="Q118" s="161">
        <f>SUM(Q119:Q119)</f>
        <v>0</v>
      </c>
      <c r="R118" s="162"/>
      <c r="S118" s="162"/>
      <c r="T118" s="162"/>
      <c r="U118" s="162"/>
      <c r="V118" s="162">
        <f>SUM(V119:V119)</f>
        <v>12.36</v>
      </c>
      <c r="W118" s="162"/>
      <c r="X118" s="162"/>
      <c r="Y118" s="162"/>
      <c r="AG118" t="s">
        <v>107</v>
      </c>
    </row>
    <row r="119" spans="1:60" outlineLevel="1" x14ac:dyDescent="0.25">
      <c r="A119" s="176">
        <v>62</v>
      </c>
      <c r="B119" s="177" t="s">
        <v>281</v>
      </c>
      <c r="C119" s="185" t="s">
        <v>282</v>
      </c>
      <c r="D119" s="178" t="s">
        <v>180</v>
      </c>
      <c r="E119" s="179">
        <v>58.442509999999999</v>
      </c>
      <c r="F119" s="180"/>
      <c r="G119" s="181">
        <f>ROUND(E119*F119,2)</f>
        <v>0</v>
      </c>
      <c r="H119" s="158">
        <v>0</v>
      </c>
      <c r="I119" s="157">
        <f>ROUND(E119*H119,2)</f>
        <v>0</v>
      </c>
      <c r="J119" s="158">
        <v>167</v>
      </c>
      <c r="K119" s="157">
        <f>ROUND(E119*J119,2)</f>
        <v>9759.9</v>
      </c>
      <c r="L119" s="157">
        <v>21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111</v>
      </c>
      <c r="T119" s="157" t="s">
        <v>111</v>
      </c>
      <c r="U119" s="157">
        <v>0.21149999999999999</v>
      </c>
      <c r="V119" s="157">
        <f>ROUND(E119*U119,2)</f>
        <v>12.36</v>
      </c>
      <c r="W119" s="157"/>
      <c r="X119" s="157" t="s">
        <v>112</v>
      </c>
      <c r="Y119" s="157" t="s">
        <v>113</v>
      </c>
      <c r="Z119" s="147"/>
      <c r="AA119" s="147"/>
      <c r="AB119" s="147"/>
      <c r="AC119" s="147"/>
      <c r="AD119" s="147"/>
      <c r="AE119" s="147"/>
      <c r="AF119" s="147"/>
      <c r="AG119" s="147" t="s">
        <v>283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5">
      <c r="A120" s="163" t="s">
        <v>106</v>
      </c>
      <c r="B120" s="164" t="s">
        <v>73</v>
      </c>
      <c r="C120" s="182" t="s">
        <v>74</v>
      </c>
      <c r="D120" s="165"/>
      <c r="E120" s="166"/>
      <c r="F120" s="167"/>
      <c r="G120" s="168">
        <f>SUMIF(AG121:AG121,"&lt;&gt;NOR",G121:G121)</f>
        <v>0</v>
      </c>
      <c r="H120" s="162"/>
      <c r="I120" s="162">
        <f>SUM(I121:I121)</f>
        <v>0</v>
      </c>
      <c r="J120" s="162"/>
      <c r="K120" s="162">
        <f>SUM(K121:K121)</f>
        <v>1440</v>
      </c>
      <c r="L120" s="162"/>
      <c r="M120" s="162">
        <f>SUM(M121:M121)</f>
        <v>0</v>
      </c>
      <c r="N120" s="161"/>
      <c r="O120" s="161">
        <f>SUM(O121:O121)</f>
        <v>0.01</v>
      </c>
      <c r="P120" s="161"/>
      <c r="Q120" s="161">
        <f>SUM(Q121:Q121)</f>
        <v>0</v>
      </c>
      <c r="R120" s="162"/>
      <c r="S120" s="162"/>
      <c r="T120" s="162"/>
      <c r="U120" s="162"/>
      <c r="V120" s="162">
        <f>SUM(V121:V121)</f>
        <v>0</v>
      </c>
      <c r="W120" s="162"/>
      <c r="X120" s="162"/>
      <c r="Y120" s="162"/>
      <c r="AG120" t="s">
        <v>107</v>
      </c>
    </row>
    <row r="121" spans="1:60" outlineLevel="1" x14ac:dyDescent="0.25">
      <c r="A121" s="176">
        <v>63</v>
      </c>
      <c r="B121" s="177" t="s">
        <v>284</v>
      </c>
      <c r="C121" s="185" t="s">
        <v>285</v>
      </c>
      <c r="D121" s="178" t="s">
        <v>217</v>
      </c>
      <c r="E121" s="179">
        <v>1</v>
      </c>
      <c r="F121" s="180"/>
      <c r="G121" s="181">
        <f>ROUND(E121*F121,2)</f>
        <v>0</v>
      </c>
      <c r="H121" s="158">
        <v>0</v>
      </c>
      <c r="I121" s="157">
        <f>ROUND(E121*H121,2)</f>
        <v>0</v>
      </c>
      <c r="J121" s="158">
        <v>1440</v>
      </c>
      <c r="K121" s="157">
        <f>ROUND(E121*J121,2)</f>
        <v>1440</v>
      </c>
      <c r="L121" s="157">
        <v>21</v>
      </c>
      <c r="M121" s="157">
        <f>G121*(1+L121/100)</f>
        <v>0</v>
      </c>
      <c r="N121" s="156">
        <v>9.9000000000000008E-3</v>
      </c>
      <c r="O121" s="156">
        <f>ROUND(E121*N121,2)</f>
        <v>0.01</v>
      </c>
      <c r="P121" s="156">
        <v>0</v>
      </c>
      <c r="Q121" s="156">
        <f>ROUND(E121*P121,2)</f>
        <v>0</v>
      </c>
      <c r="R121" s="157"/>
      <c r="S121" s="157" t="s">
        <v>218</v>
      </c>
      <c r="T121" s="157" t="s">
        <v>219</v>
      </c>
      <c r="U121" s="157">
        <v>0</v>
      </c>
      <c r="V121" s="157">
        <f>ROUND(E121*U121,2)</f>
        <v>0</v>
      </c>
      <c r="W121" s="157"/>
      <c r="X121" s="157" t="s">
        <v>112</v>
      </c>
      <c r="Y121" s="157" t="s">
        <v>113</v>
      </c>
      <c r="Z121" s="147"/>
      <c r="AA121" s="147"/>
      <c r="AB121" s="147"/>
      <c r="AC121" s="147"/>
      <c r="AD121" s="147"/>
      <c r="AE121" s="147"/>
      <c r="AF121" s="147"/>
      <c r="AG121" s="147" t="s">
        <v>114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163" t="s">
        <v>106</v>
      </c>
      <c r="B122" s="164" t="s">
        <v>75</v>
      </c>
      <c r="C122" s="182" t="s">
        <v>76</v>
      </c>
      <c r="D122" s="165"/>
      <c r="E122" s="166"/>
      <c r="F122" s="167"/>
      <c r="G122" s="168">
        <f>SUMIF(AG123:AG127,"&lt;&gt;NOR",G123:G127)</f>
        <v>0</v>
      </c>
      <c r="H122" s="162"/>
      <c r="I122" s="162">
        <f>SUM(I123:I127)</f>
        <v>61.07</v>
      </c>
      <c r="J122" s="162"/>
      <c r="K122" s="162">
        <f>SUM(K123:K127)</f>
        <v>18248.36</v>
      </c>
      <c r="L122" s="162"/>
      <c r="M122" s="162">
        <f>SUM(M123:M127)</f>
        <v>0</v>
      </c>
      <c r="N122" s="161"/>
      <c r="O122" s="161">
        <f>SUM(O123:O127)</f>
        <v>0</v>
      </c>
      <c r="P122" s="161"/>
      <c r="Q122" s="161">
        <f>SUM(Q123:Q127)</f>
        <v>0</v>
      </c>
      <c r="R122" s="162"/>
      <c r="S122" s="162"/>
      <c r="T122" s="162"/>
      <c r="U122" s="162"/>
      <c r="V122" s="162">
        <f>SUM(V123:V127)</f>
        <v>0.62</v>
      </c>
      <c r="W122" s="162"/>
      <c r="X122" s="162"/>
      <c r="Y122" s="162"/>
      <c r="AG122" t="s">
        <v>107</v>
      </c>
    </row>
    <row r="123" spans="1:60" outlineLevel="1" x14ac:dyDescent="0.25">
      <c r="A123" s="176">
        <v>64</v>
      </c>
      <c r="B123" s="177" t="s">
        <v>286</v>
      </c>
      <c r="C123" s="185" t="s">
        <v>287</v>
      </c>
      <c r="D123" s="178" t="s">
        <v>180</v>
      </c>
      <c r="E123" s="179">
        <v>0.22</v>
      </c>
      <c r="F123" s="180"/>
      <c r="G123" s="181">
        <f>ROUND(E123*F123,2)</f>
        <v>0</v>
      </c>
      <c r="H123" s="158">
        <v>0</v>
      </c>
      <c r="I123" s="157">
        <f>ROUND(E123*H123,2)</f>
        <v>0</v>
      </c>
      <c r="J123" s="158">
        <v>14960</v>
      </c>
      <c r="K123" s="157">
        <f>ROUND(E123*J123,2)</f>
        <v>3291.2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111</v>
      </c>
      <c r="T123" s="157" t="s">
        <v>111</v>
      </c>
      <c r="U123" s="157">
        <v>0</v>
      </c>
      <c r="V123" s="157">
        <f>ROUND(E123*U123,2)</f>
        <v>0</v>
      </c>
      <c r="W123" s="157"/>
      <c r="X123" s="157" t="s">
        <v>112</v>
      </c>
      <c r="Y123" s="157" t="s">
        <v>113</v>
      </c>
      <c r="Z123" s="147"/>
      <c r="AA123" s="147"/>
      <c r="AB123" s="147"/>
      <c r="AC123" s="147"/>
      <c r="AD123" s="147"/>
      <c r="AE123" s="147"/>
      <c r="AF123" s="147"/>
      <c r="AG123" s="147" t="s">
        <v>288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6">
        <v>65</v>
      </c>
      <c r="B124" s="177" t="s">
        <v>289</v>
      </c>
      <c r="C124" s="185" t="s">
        <v>290</v>
      </c>
      <c r="D124" s="178" t="s">
        <v>180</v>
      </c>
      <c r="E124" s="179">
        <v>14.75</v>
      </c>
      <c r="F124" s="180"/>
      <c r="G124" s="181">
        <f>ROUND(E124*F124,2)</f>
        <v>0</v>
      </c>
      <c r="H124" s="158">
        <v>4.1399999999999997</v>
      </c>
      <c r="I124" s="157">
        <f>ROUND(E124*H124,2)</f>
        <v>61.07</v>
      </c>
      <c r="J124" s="158">
        <v>379.36</v>
      </c>
      <c r="K124" s="157">
        <f>ROUND(E124*J124,2)</f>
        <v>5595.56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111</v>
      </c>
      <c r="T124" s="157" t="s">
        <v>111</v>
      </c>
      <c r="U124" s="157">
        <v>4.2000000000000003E-2</v>
      </c>
      <c r="V124" s="157">
        <f>ROUND(E124*U124,2)</f>
        <v>0.62</v>
      </c>
      <c r="W124" s="157"/>
      <c r="X124" s="157" t="s">
        <v>112</v>
      </c>
      <c r="Y124" s="157" t="s">
        <v>113</v>
      </c>
      <c r="Z124" s="147"/>
      <c r="AA124" s="147"/>
      <c r="AB124" s="147"/>
      <c r="AC124" s="147"/>
      <c r="AD124" s="147"/>
      <c r="AE124" s="147"/>
      <c r="AF124" s="147"/>
      <c r="AG124" s="147" t="s">
        <v>283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6">
        <v>66</v>
      </c>
      <c r="B125" s="177" t="s">
        <v>291</v>
      </c>
      <c r="C125" s="185" t="s">
        <v>292</v>
      </c>
      <c r="D125" s="178" t="s">
        <v>180</v>
      </c>
      <c r="E125" s="179">
        <v>59</v>
      </c>
      <c r="F125" s="180"/>
      <c r="G125" s="181">
        <f>ROUND(E125*F125,2)</f>
        <v>0</v>
      </c>
      <c r="H125" s="158">
        <v>0</v>
      </c>
      <c r="I125" s="157">
        <f>ROUND(E125*H125,2)</f>
        <v>0</v>
      </c>
      <c r="J125" s="158">
        <v>29.9</v>
      </c>
      <c r="K125" s="157">
        <f>ROUND(E125*J125,2)</f>
        <v>1764.1</v>
      </c>
      <c r="L125" s="157">
        <v>21</v>
      </c>
      <c r="M125" s="157">
        <f>G125*(1+L125/100)</f>
        <v>0</v>
      </c>
      <c r="N125" s="156">
        <v>0</v>
      </c>
      <c r="O125" s="156">
        <f>ROUND(E125*N125,2)</f>
        <v>0</v>
      </c>
      <c r="P125" s="156">
        <v>0</v>
      </c>
      <c r="Q125" s="156">
        <f>ROUND(E125*P125,2)</f>
        <v>0</v>
      </c>
      <c r="R125" s="157"/>
      <c r="S125" s="157" t="s">
        <v>111</v>
      </c>
      <c r="T125" s="157" t="s">
        <v>111</v>
      </c>
      <c r="U125" s="157">
        <v>0</v>
      </c>
      <c r="V125" s="157">
        <f>ROUND(E125*U125,2)</f>
        <v>0</v>
      </c>
      <c r="W125" s="157"/>
      <c r="X125" s="157" t="s">
        <v>112</v>
      </c>
      <c r="Y125" s="157" t="s">
        <v>113</v>
      </c>
      <c r="Z125" s="147"/>
      <c r="AA125" s="147"/>
      <c r="AB125" s="147"/>
      <c r="AC125" s="147"/>
      <c r="AD125" s="147"/>
      <c r="AE125" s="147"/>
      <c r="AF125" s="147"/>
      <c r="AG125" s="147" t="s">
        <v>283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0">
        <v>67</v>
      </c>
      <c r="B126" s="171" t="s">
        <v>293</v>
      </c>
      <c r="C126" s="183" t="s">
        <v>294</v>
      </c>
      <c r="D126" s="172" t="s">
        <v>180</v>
      </c>
      <c r="E126" s="173">
        <v>10.130000000000001</v>
      </c>
      <c r="F126" s="174"/>
      <c r="G126" s="175">
        <f>ROUND(E126*F126,2)</f>
        <v>0</v>
      </c>
      <c r="H126" s="158">
        <v>0</v>
      </c>
      <c r="I126" s="157">
        <f>ROUND(E126*H126,2)</f>
        <v>0</v>
      </c>
      <c r="J126" s="158">
        <v>750</v>
      </c>
      <c r="K126" s="157">
        <f>ROUND(E126*J126,2)</f>
        <v>7597.5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111</v>
      </c>
      <c r="T126" s="157" t="s">
        <v>111</v>
      </c>
      <c r="U126" s="157">
        <v>0</v>
      </c>
      <c r="V126" s="157">
        <f>ROUND(E126*U126,2)</f>
        <v>0</v>
      </c>
      <c r="W126" s="157"/>
      <c r="X126" s="157" t="s">
        <v>112</v>
      </c>
      <c r="Y126" s="157" t="s">
        <v>113</v>
      </c>
      <c r="Z126" s="147"/>
      <c r="AA126" s="147"/>
      <c r="AB126" s="147"/>
      <c r="AC126" s="147"/>
      <c r="AD126" s="147"/>
      <c r="AE126" s="147"/>
      <c r="AF126" s="147"/>
      <c r="AG126" s="147" t="s">
        <v>288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184" t="s">
        <v>295</v>
      </c>
      <c r="D127" s="159"/>
      <c r="E127" s="160">
        <v>10.130000000000001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116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5">
      <c r="A128" s="163" t="s">
        <v>106</v>
      </c>
      <c r="B128" s="164" t="s">
        <v>78</v>
      </c>
      <c r="C128" s="182" t="s">
        <v>29</v>
      </c>
      <c r="D128" s="165"/>
      <c r="E128" s="166"/>
      <c r="F128" s="167"/>
      <c r="G128" s="168">
        <f>SUMIF(AG129:AG136,"&lt;&gt;NOR",G129:G136)</f>
        <v>0</v>
      </c>
      <c r="H128" s="162"/>
      <c r="I128" s="162">
        <f>SUM(I129:I136)</f>
        <v>0</v>
      </c>
      <c r="J128" s="162"/>
      <c r="K128" s="162">
        <f>SUM(K129:K136)</f>
        <v>10437.77</v>
      </c>
      <c r="L128" s="162"/>
      <c r="M128" s="162">
        <f>SUM(M129:M136)</f>
        <v>0</v>
      </c>
      <c r="N128" s="161"/>
      <c r="O128" s="161">
        <f>SUM(O129:O136)</f>
        <v>0</v>
      </c>
      <c r="P128" s="161"/>
      <c r="Q128" s="161">
        <f>SUM(Q129:Q136)</f>
        <v>0</v>
      </c>
      <c r="R128" s="162"/>
      <c r="S128" s="162"/>
      <c r="T128" s="162"/>
      <c r="U128" s="162"/>
      <c r="V128" s="162">
        <f>SUM(V129:V136)</f>
        <v>0</v>
      </c>
      <c r="W128" s="162"/>
      <c r="X128" s="162"/>
      <c r="Y128" s="162"/>
      <c r="AG128" t="s">
        <v>107</v>
      </c>
    </row>
    <row r="129" spans="1:60" outlineLevel="1" x14ac:dyDescent="0.25">
      <c r="A129" s="176">
        <v>68</v>
      </c>
      <c r="B129" s="177" t="s">
        <v>296</v>
      </c>
      <c r="C129" s="185" t="s">
        <v>297</v>
      </c>
      <c r="D129" s="178" t="s">
        <v>298</v>
      </c>
      <c r="E129" s="179">
        <v>1</v>
      </c>
      <c r="F129" s="180">
        <v>0</v>
      </c>
      <c r="G129" s="181">
        <f t="shared" ref="G129:G136" si="7">ROUND(E129*F129,2)</f>
        <v>0</v>
      </c>
      <c r="H129" s="158">
        <v>0</v>
      </c>
      <c r="I129" s="157">
        <f t="shared" ref="I129:I136" si="8">ROUND(E129*H129,2)</f>
        <v>0</v>
      </c>
      <c r="J129" s="158">
        <v>6279.94</v>
      </c>
      <c r="K129" s="157">
        <f t="shared" ref="K129:K136" si="9">ROUND(E129*J129,2)</f>
        <v>6279.94</v>
      </c>
      <c r="L129" s="157">
        <v>21</v>
      </c>
      <c r="M129" s="157">
        <f t="shared" ref="M129:M136" si="10">G129*(1+L129/100)</f>
        <v>0</v>
      </c>
      <c r="N129" s="156">
        <v>0</v>
      </c>
      <c r="O129" s="156">
        <f t="shared" ref="O129:O136" si="11">ROUND(E129*N129,2)</f>
        <v>0</v>
      </c>
      <c r="P129" s="156">
        <v>0</v>
      </c>
      <c r="Q129" s="156">
        <f t="shared" ref="Q129:Q136" si="12">ROUND(E129*P129,2)</f>
        <v>0</v>
      </c>
      <c r="R129" s="157"/>
      <c r="S129" s="157" t="s">
        <v>111</v>
      </c>
      <c r="T129" s="157" t="s">
        <v>219</v>
      </c>
      <c r="U129" s="157">
        <v>0</v>
      </c>
      <c r="V129" s="157">
        <f t="shared" ref="V129:V136" si="13">ROUND(E129*U129,2)</f>
        <v>0</v>
      </c>
      <c r="W129" s="157"/>
      <c r="X129" s="157" t="s">
        <v>299</v>
      </c>
      <c r="Y129" s="157" t="s">
        <v>113</v>
      </c>
      <c r="Z129" s="147"/>
      <c r="AA129" s="147"/>
      <c r="AB129" s="147"/>
      <c r="AC129" s="147"/>
      <c r="AD129" s="147"/>
      <c r="AE129" s="147"/>
      <c r="AF129" s="147"/>
      <c r="AG129" s="147" t="s">
        <v>300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6">
        <v>69</v>
      </c>
      <c r="B130" s="177" t="s">
        <v>301</v>
      </c>
      <c r="C130" s="185" t="s">
        <v>302</v>
      </c>
      <c r="D130" s="178" t="s">
        <v>298</v>
      </c>
      <c r="E130" s="179">
        <v>1</v>
      </c>
      <c r="F130" s="180">
        <v>0</v>
      </c>
      <c r="G130" s="181">
        <f t="shared" si="7"/>
        <v>0</v>
      </c>
      <c r="H130" s="158">
        <v>0</v>
      </c>
      <c r="I130" s="157">
        <f t="shared" si="8"/>
        <v>0</v>
      </c>
      <c r="J130" s="158">
        <v>4157.83</v>
      </c>
      <c r="K130" s="157">
        <f t="shared" si="9"/>
        <v>4157.83</v>
      </c>
      <c r="L130" s="157">
        <v>21</v>
      </c>
      <c r="M130" s="157">
        <f t="shared" si="10"/>
        <v>0</v>
      </c>
      <c r="N130" s="156">
        <v>0</v>
      </c>
      <c r="O130" s="156">
        <f t="shared" si="11"/>
        <v>0</v>
      </c>
      <c r="P130" s="156">
        <v>0</v>
      </c>
      <c r="Q130" s="156">
        <f t="shared" si="12"/>
        <v>0</v>
      </c>
      <c r="R130" s="157"/>
      <c r="S130" s="157" t="s">
        <v>218</v>
      </c>
      <c r="T130" s="157" t="s">
        <v>219</v>
      </c>
      <c r="U130" s="157">
        <v>0</v>
      </c>
      <c r="V130" s="157">
        <f t="shared" si="13"/>
        <v>0</v>
      </c>
      <c r="W130" s="157"/>
      <c r="X130" s="157" t="s">
        <v>299</v>
      </c>
      <c r="Y130" s="157" t="s">
        <v>113</v>
      </c>
      <c r="Z130" s="147"/>
      <c r="AA130" s="147"/>
      <c r="AB130" s="147"/>
      <c r="AC130" s="147"/>
      <c r="AD130" s="147"/>
      <c r="AE130" s="147"/>
      <c r="AF130" s="147"/>
      <c r="AG130" s="147" t="s">
        <v>300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6">
        <v>70</v>
      </c>
      <c r="B131" s="177" t="s">
        <v>303</v>
      </c>
      <c r="C131" s="185" t="s">
        <v>304</v>
      </c>
      <c r="D131" s="178" t="s">
        <v>298</v>
      </c>
      <c r="E131" s="179">
        <v>1</v>
      </c>
      <c r="F131" s="180">
        <v>0</v>
      </c>
      <c r="G131" s="181">
        <f t="shared" si="7"/>
        <v>0</v>
      </c>
      <c r="H131" s="158">
        <v>0</v>
      </c>
      <c r="I131" s="157">
        <f t="shared" si="8"/>
        <v>0</v>
      </c>
      <c r="J131" s="158">
        <v>0</v>
      </c>
      <c r="K131" s="157">
        <f t="shared" si="9"/>
        <v>0</v>
      </c>
      <c r="L131" s="157">
        <v>21</v>
      </c>
      <c r="M131" s="157">
        <f t="shared" si="10"/>
        <v>0</v>
      </c>
      <c r="N131" s="156">
        <v>0</v>
      </c>
      <c r="O131" s="156">
        <f t="shared" si="11"/>
        <v>0</v>
      </c>
      <c r="P131" s="156">
        <v>0</v>
      </c>
      <c r="Q131" s="156">
        <f t="shared" si="12"/>
        <v>0</v>
      </c>
      <c r="R131" s="157"/>
      <c r="S131" s="157" t="s">
        <v>218</v>
      </c>
      <c r="T131" s="157" t="s">
        <v>219</v>
      </c>
      <c r="U131" s="157">
        <v>0</v>
      </c>
      <c r="V131" s="157">
        <f t="shared" si="13"/>
        <v>0</v>
      </c>
      <c r="W131" s="157"/>
      <c r="X131" s="157" t="s">
        <v>299</v>
      </c>
      <c r="Y131" s="157" t="s">
        <v>113</v>
      </c>
      <c r="Z131" s="147"/>
      <c r="AA131" s="147"/>
      <c r="AB131" s="147"/>
      <c r="AC131" s="147"/>
      <c r="AD131" s="147"/>
      <c r="AE131" s="147"/>
      <c r="AF131" s="147"/>
      <c r="AG131" s="147" t="s">
        <v>300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6">
        <v>71</v>
      </c>
      <c r="B132" s="177" t="s">
        <v>305</v>
      </c>
      <c r="C132" s="185" t="s">
        <v>306</v>
      </c>
      <c r="D132" s="178" t="s">
        <v>298</v>
      </c>
      <c r="E132" s="179">
        <v>1</v>
      </c>
      <c r="F132" s="180">
        <v>0</v>
      </c>
      <c r="G132" s="181">
        <f t="shared" si="7"/>
        <v>0</v>
      </c>
      <c r="H132" s="158">
        <v>0</v>
      </c>
      <c r="I132" s="157">
        <f t="shared" si="8"/>
        <v>0</v>
      </c>
      <c r="J132" s="158">
        <v>0</v>
      </c>
      <c r="K132" s="157">
        <f t="shared" si="9"/>
        <v>0</v>
      </c>
      <c r="L132" s="157">
        <v>21</v>
      </c>
      <c r="M132" s="157">
        <f t="shared" si="10"/>
        <v>0</v>
      </c>
      <c r="N132" s="156">
        <v>0</v>
      </c>
      <c r="O132" s="156">
        <f t="shared" si="11"/>
        <v>0</v>
      </c>
      <c r="P132" s="156">
        <v>0</v>
      </c>
      <c r="Q132" s="156">
        <f t="shared" si="12"/>
        <v>0</v>
      </c>
      <c r="R132" s="157"/>
      <c r="S132" s="157" t="s">
        <v>218</v>
      </c>
      <c r="T132" s="157" t="s">
        <v>219</v>
      </c>
      <c r="U132" s="157">
        <v>0</v>
      </c>
      <c r="V132" s="157">
        <f t="shared" si="13"/>
        <v>0</v>
      </c>
      <c r="W132" s="157"/>
      <c r="X132" s="157" t="s">
        <v>299</v>
      </c>
      <c r="Y132" s="157" t="s">
        <v>113</v>
      </c>
      <c r="Z132" s="147"/>
      <c r="AA132" s="147"/>
      <c r="AB132" s="147"/>
      <c r="AC132" s="147"/>
      <c r="AD132" s="147"/>
      <c r="AE132" s="147"/>
      <c r="AF132" s="147"/>
      <c r="AG132" s="147" t="s">
        <v>300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6">
        <v>72</v>
      </c>
      <c r="B133" s="177" t="s">
        <v>307</v>
      </c>
      <c r="C133" s="185" t="s">
        <v>308</v>
      </c>
      <c r="D133" s="178" t="s">
        <v>298</v>
      </c>
      <c r="E133" s="179">
        <v>1</v>
      </c>
      <c r="F133" s="180">
        <v>0</v>
      </c>
      <c r="G133" s="181">
        <f t="shared" si="7"/>
        <v>0</v>
      </c>
      <c r="H133" s="158">
        <v>0</v>
      </c>
      <c r="I133" s="157">
        <f t="shared" si="8"/>
        <v>0</v>
      </c>
      <c r="J133" s="158">
        <v>0</v>
      </c>
      <c r="K133" s="157">
        <f t="shared" si="9"/>
        <v>0</v>
      </c>
      <c r="L133" s="157">
        <v>21</v>
      </c>
      <c r="M133" s="157">
        <f t="shared" si="10"/>
        <v>0</v>
      </c>
      <c r="N133" s="156">
        <v>0</v>
      </c>
      <c r="O133" s="156">
        <f t="shared" si="11"/>
        <v>0</v>
      </c>
      <c r="P133" s="156">
        <v>0</v>
      </c>
      <c r="Q133" s="156">
        <f t="shared" si="12"/>
        <v>0</v>
      </c>
      <c r="R133" s="157"/>
      <c r="S133" s="157" t="s">
        <v>218</v>
      </c>
      <c r="T133" s="157" t="s">
        <v>219</v>
      </c>
      <c r="U133" s="157">
        <v>0</v>
      </c>
      <c r="V133" s="157">
        <f t="shared" si="13"/>
        <v>0</v>
      </c>
      <c r="W133" s="157"/>
      <c r="X133" s="157" t="s">
        <v>299</v>
      </c>
      <c r="Y133" s="157" t="s">
        <v>113</v>
      </c>
      <c r="Z133" s="147"/>
      <c r="AA133" s="147"/>
      <c r="AB133" s="147"/>
      <c r="AC133" s="147"/>
      <c r="AD133" s="147"/>
      <c r="AE133" s="147"/>
      <c r="AF133" s="147"/>
      <c r="AG133" s="147" t="s">
        <v>300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6">
        <v>73</v>
      </c>
      <c r="B134" s="177" t="s">
        <v>309</v>
      </c>
      <c r="C134" s="185" t="s">
        <v>310</v>
      </c>
      <c r="D134" s="178" t="s">
        <v>298</v>
      </c>
      <c r="E134" s="179">
        <v>1</v>
      </c>
      <c r="F134" s="180">
        <v>0</v>
      </c>
      <c r="G134" s="181">
        <f t="shared" si="7"/>
        <v>0</v>
      </c>
      <c r="H134" s="158">
        <v>0</v>
      </c>
      <c r="I134" s="157">
        <f t="shared" si="8"/>
        <v>0</v>
      </c>
      <c r="J134" s="158">
        <v>0</v>
      </c>
      <c r="K134" s="157">
        <f t="shared" si="9"/>
        <v>0</v>
      </c>
      <c r="L134" s="157">
        <v>21</v>
      </c>
      <c r="M134" s="157">
        <f t="shared" si="10"/>
        <v>0</v>
      </c>
      <c r="N134" s="156">
        <v>0</v>
      </c>
      <c r="O134" s="156">
        <f t="shared" si="11"/>
        <v>0</v>
      </c>
      <c r="P134" s="156">
        <v>0</v>
      </c>
      <c r="Q134" s="156">
        <f t="shared" si="12"/>
        <v>0</v>
      </c>
      <c r="R134" s="157"/>
      <c r="S134" s="157" t="s">
        <v>218</v>
      </c>
      <c r="T134" s="157" t="s">
        <v>219</v>
      </c>
      <c r="U134" s="157">
        <v>0</v>
      </c>
      <c r="V134" s="157">
        <f t="shared" si="13"/>
        <v>0</v>
      </c>
      <c r="W134" s="157"/>
      <c r="X134" s="157" t="s">
        <v>299</v>
      </c>
      <c r="Y134" s="157" t="s">
        <v>113</v>
      </c>
      <c r="Z134" s="147"/>
      <c r="AA134" s="147"/>
      <c r="AB134" s="147"/>
      <c r="AC134" s="147"/>
      <c r="AD134" s="147"/>
      <c r="AE134" s="147"/>
      <c r="AF134" s="147"/>
      <c r="AG134" s="147" t="s">
        <v>300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6">
        <v>74</v>
      </c>
      <c r="B135" s="177" t="s">
        <v>311</v>
      </c>
      <c r="C135" s="185" t="s">
        <v>312</v>
      </c>
      <c r="D135" s="178" t="s">
        <v>298</v>
      </c>
      <c r="E135" s="179">
        <v>1</v>
      </c>
      <c r="F135" s="180">
        <v>0</v>
      </c>
      <c r="G135" s="181">
        <f t="shared" si="7"/>
        <v>0</v>
      </c>
      <c r="H135" s="158">
        <v>0</v>
      </c>
      <c r="I135" s="157">
        <f t="shared" si="8"/>
        <v>0</v>
      </c>
      <c r="J135" s="158">
        <v>0</v>
      </c>
      <c r="K135" s="157">
        <f t="shared" si="9"/>
        <v>0</v>
      </c>
      <c r="L135" s="157">
        <v>21</v>
      </c>
      <c r="M135" s="157">
        <f t="shared" si="10"/>
        <v>0</v>
      </c>
      <c r="N135" s="156">
        <v>0</v>
      </c>
      <c r="O135" s="156">
        <f t="shared" si="11"/>
        <v>0</v>
      </c>
      <c r="P135" s="156">
        <v>0</v>
      </c>
      <c r="Q135" s="156">
        <f t="shared" si="12"/>
        <v>0</v>
      </c>
      <c r="R135" s="157"/>
      <c r="S135" s="157" t="s">
        <v>218</v>
      </c>
      <c r="T135" s="157" t="s">
        <v>219</v>
      </c>
      <c r="U135" s="157">
        <v>0</v>
      </c>
      <c r="V135" s="157">
        <f t="shared" si="13"/>
        <v>0</v>
      </c>
      <c r="W135" s="157"/>
      <c r="X135" s="157" t="s">
        <v>299</v>
      </c>
      <c r="Y135" s="157" t="s">
        <v>113</v>
      </c>
      <c r="Z135" s="147"/>
      <c r="AA135" s="147"/>
      <c r="AB135" s="147"/>
      <c r="AC135" s="147"/>
      <c r="AD135" s="147"/>
      <c r="AE135" s="147"/>
      <c r="AF135" s="147"/>
      <c r="AG135" s="147" t="s">
        <v>300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0">
        <v>75</v>
      </c>
      <c r="B136" s="171" t="s">
        <v>313</v>
      </c>
      <c r="C136" s="183" t="s">
        <v>314</v>
      </c>
      <c r="D136" s="172" t="s">
        <v>298</v>
      </c>
      <c r="E136" s="173">
        <v>1</v>
      </c>
      <c r="F136" s="174">
        <v>0</v>
      </c>
      <c r="G136" s="175">
        <f t="shared" si="7"/>
        <v>0</v>
      </c>
      <c r="H136" s="158">
        <v>0</v>
      </c>
      <c r="I136" s="157">
        <f t="shared" si="8"/>
        <v>0</v>
      </c>
      <c r="J136" s="158">
        <v>0</v>
      </c>
      <c r="K136" s="157">
        <f t="shared" si="9"/>
        <v>0</v>
      </c>
      <c r="L136" s="157">
        <v>21</v>
      </c>
      <c r="M136" s="157">
        <f t="shared" si="10"/>
        <v>0</v>
      </c>
      <c r="N136" s="156">
        <v>0</v>
      </c>
      <c r="O136" s="156">
        <f t="shared" si="11"/>
        <v>0</v>
      </c>
      <c r="P136" s="156">
        <v>0</v>
      </c>
      <c r="Q136" s="156">
        <f t="shared" si="12"/>
        <v>0</v>
      </c>
      <c r="R136" s="157"/>
      <c r="S136" s="157" t="s">
        <v>218</v>
      </c>
      <c r="T136" s="157" t="s">
        <v>219</v>
      </c>
      <c r="U136" s="157">
        <v>0</v>
      </c>
      <c r="V136" s="157">
        <f t="shared" si="13"/>
        <v>0</v>
      </c>
      <c r="W136" s="157"/>
      <c r="X136" s="157" t="s">
        <v>299</v>
      </c>
      <c r="Y136" s="157" t="s">
        <v>113</v>
      </c>
      <c r="Z136" s="147"/>
      <c r="AA136" s="147"/>
      <c r="AB136" s="147"/>
      <c r="AC136" s="147"/>
      <c r="AD136" s="147"/>
      <c r="AE136" s="147"/>
      <c r="AF136" s="147"/>
      <c r="AG136" s="147" t="s">
        <v>300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5">
      <c r="A137" s="3"/>
      <c r="B137" s="4"/>
      <c r="C137" s="186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v>12</v>
      </c>
      <c r="AF137">
        <v>21</v>
      </c>
      <c r="AG137" t="s">
        <v>92</v>
      </c>
    </row>
    <row r="138" spans="1:60" x14ac:dyDescent="0.25">
      <c r="A138" s="150"/>
      <c r="B138" s="151" t="s">
        <v>31</v>
      </c>
      <c r="C138" s="187"/>
      <c r="D138" s="152"/>
      <c r="E138" s="153"/>
      <c r="F138" s="153"/>
      <c r="G138" s="169">
        <f>G8+G57+G59+G65+G88+G111+G113+G118+G120+G122+G128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f>SUMIF(L7:L136,AE137,G7:G136)</f>
        <v>0</v>
      </c>
      <c r="AF138">
        <f>SUMIF(L7:L136,AF137,G7:G136)</f>
        <v>0</v>
      </c>
      <c r="AG138" t="s">
        <v>315</v>
      </c>
    </row>
    <row r="139" spans="1:60" x14ac:dyDescent="0.25">
      <c r="A139" s="3"/>
      <c r="B139" s="4"/>
      <c r="C139" s="18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3"/>
      <c r="B140" s="4"/>
      <c r="C140" s="186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252" t="s">
        <v>316</v>
      </c>
      <c r="B141" s="252"/>
      <c r="C141" s="25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254"/>
      <c r="B142" s="255"/>
      <c r="C142" s="256"/>
      <c r="D142" s="255"/>
      <c r="E142" s="255"/>
      <c r="F142" s="255"/>
      <c r="G142" s="25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G142" t="s">
        <v>317</v>
      </c>
    </row>
    <row r="143" spans="1:60" x14ac:dyDescent="0.25">
      <c r="A143" s="258"/>
      <c r="B143" s="259"/>
      <c r="C143" s="260"/>
      <c r="D143" s="259"/>
      <c r="E143" s="259"/>
      <c r="F143" s="259"/>
      <c r="G143" s="26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258"/>
      <c r="B144" s="259"/>
      <c r="C144" s="260"/>
      <c r="D144" s="259"/>
      <c r="E144" s="259"/>
      <c r="F144" s="259"/>
      <c r="G144" s="26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5">
      <c r="A145" s="258"/>
      <c r="B145" s="259"/>
      <c r="C145" s="260"/>
      <c r="D145" s="259"/>
      <c r="E145" s="259"/>
      <c r="F145" s="259"/>
      <c r="G145" s="26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5">
      <c r="A146" s="262"/>
      <c r="B146" s="263"/>
      <c r="C146" s="264"/>
      <c r="D146" s="263"/>
      <c r="E146" s="263"/>
      <c r="F146" s="263"/>
      <c r="G146" s="26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5">
      <c r="A147" s="3"/>
      <c r="B147" s="4"/>
      <c r="C147" s="186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5">
      <c r="C148" s="188"/>
      <c r="D148" s="10"/>
      <c r="AG148" t="s">
        <v>318</v>
      </c>
    </row>
    <row r="149" spans="1:33" x14ac:dyDescent="0.25">
      <c r="D149" s="10"/>
    </row>
    <row r="150" spans="1:33" x14ac:dyDescent="0.25">
      <c r="D150" s="10"/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42:G146"/>
    <mergeCell ref="A1:G1"/>
    <mergeCell ref="C2:G2"/>
    <mergeCell ref="C3:G3"/>
    <mergeCell ref="C4:G4"/>
    <mergeCell ref="A141:C1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" activePane="bottomLeft" state="frozen"/>
      <selection pane="bottomLeft" activeCell="G25" sqref="G25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5" t="s">
        <v>7</v>
      </c>
      <c r="B1" s="245"/>
      <c r="C1" s="245"/>
      <c r="D1" s="245"/>
      <c r="E1" s="245"/>
      <c r="F1" s="245"/>
      <c r="G1" s="245"/>
      <c r="AG1" t="s">
        <v>80</v>
      </c>
    </row>
    <row r="2" spans="1:60" ht="24.9" customHeight="1" x14ac:dyDescent="0.25">
      <c r="A2" s="139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81</v>
      </c>
    </row>
    <row r="3" spans="1:60" ht="24.9" customHeight="1" x14ac:dyDescent="0.25">
      <c r="A3" s="139" t="s">
        <v>9</v>
      </c>
      <c r="B3" s="49" t="s">
        <v>50</v>
      </c>
      <c r="C3" s="246" t="s">
        <v>51</v>
      </c>
      <c r="D3" s="247"/>
      <c r="E3" s="247"/>
      <c r="F3" s="247"/>
      <c r="G3" s="248"/>
      <c r="AC3" s="120" t="s">
        <v>81</v>
      </c>
      <c r="AG3" t="s">
        <v>82</v>
      </c>
    </row>
    <row r="4" spans="1:60" ht="24.9" customHeight="1" x14ac:dyDescent="0.25">
      <c r="A4" s="140" t="s">
        <v>10</v>
      </c>
      <c r="B4" s="141" t="s">
        <v>52</v>
      </c>
      <c r="C4" s="249" t="s">
        <v>51</v>
      </c>
      <c r="D4" s="250"/>
      <c r="E4" s="250"/>
      <c r="F4" s="250"/>
      <c r="G4" s="251"/>
      <c r="AG4" t="s">
        <v>83</v>
      </c>
    </row>
    <row r="5" spans="1:60" x14ac:dyDescent="0.25">
      <c r="D5" s="10"/>
    </row>
    <row r="6" spans="1:60" ht="39.6" x14ac:dyDescent="0.25">
      <c r="A6" s="143" t="s">
        <v>84</v>
      </c>
      <c r="B6" s="145" t="s">
        <v>85</v>
      </c>
      <c r="C6" s="145" t="s">
        <v>86</v>
      </c>
      <c r="D6" s="144" t="s">
        <v>87</v>
      </c>
      <c r="E6" s="143" t="s">
        <v>88</v>
      </c>
      <c r="F6" s="142" t="s">
        <v>89</v>
      </c>
      <c r="G6" s="143" t="s">
        <v>31</v>
      </c>
      <c r="H6" s="146" t="s">
        <v>32</v>
      </c>
      <c r="I6" s="146" t="s">
        <v>90</v>
      </c>
      <c r="J6" s="146" t="s">
        <v>33</v>
      </c>
      <c r="K6" s="146" t="s">
        <v>91</v>
      </c>
      <c r="L6" s="146" t="s">
        <v>92</v>
      </c>
      <c r="M6" s="146" t="s">
        <v>93</v>
      </c>
      <c r="N6" s="146" t="s">
        <v>94</v>
      </c>
      <c r="O6" s="146" t="s">
        <v>95</v>
      </c>
      <c r="P6" s="146" t="s">
        <v>96</v>
      </c>
      <c r="Q6" s="146" t="s">
        <v>97</v>
      </c>
      <c r="R6" s="146" t="s">
        <v>98</v>
      </c>
      <c r="S6" s="146" t="s">
        <v>99</v>
      </c>
      <c r="T6" s="146" t="s">
        <v>100</v>
      </c>
      <c r="U6" s="146" t="s">
        <v>101</v>
      </c>
      <c r="V6" s="146" t="s">
        <v>102</v>
      </c>
      <c r="W6" s="146" t="s">
        <v>103</v>
      </c>
      <c r="X6" s="146" t="s">
        <v>104</v>
      </c>
      <c r="Y6" s="146" t="s">
        <v>105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106</v>
      </c>
      <c r="B8" s="164" t="s">
        <v>57</v>
      </c>
      <c r="C8" s="182" t="s">
        <v>58</v>
      </c>
      <c r="D8" s="165"/>
      <c r="E8" s="166"/>
      <c r="F8" s="167"/>
      <c r="G8" s="168">
        <f>SUMIF(AG9:AG23,"&lt;&gt;NOR",G9:G23)</f>
        <v>0</v>
      </c>
      <c r="H8" s="162"/>
      <c r="I8" s="162">
        <f>SUM(I9:I23)</f>
        <v>310.10000000000002</v>
      </c>
      <c r="J8" s="162"/>
      <c r="K8" s="162">
        <f>SUM(K9:K23)</f>
        <v>4014.81</v>
      </c>
      <c r="L8" s="162"/>
      <c r="M8" s="162">
        <f>SUM(M9:M23)</f>
        <v>0</v>
      </c>
      <c r="N8" s="161"/>
      <c r="O8" s="161">
        <f>SUM(O9:O23)</f>
        <v>0.6</v>
      </c>
      <c r="P8" s="161"/>
      <c r="Q8" s="161">
        <f>SUM(Q9:Q23)</f>
        <v>0.2</v>
      </c>
      <c r="R8" s="162"/>
      <c r="S8" s="162"/>
      <c r="T8" s="162"/>
      <c r="U8" s="162"/>
      <c r="V8" s="162">
        <f>SUM(V9:V23)</f>
        <v>6.169999999999999</v>
      </c>
      <c r="W8" s="162"/>
      <c r="X8" s="162"/>
      <c r="Y8" s="162"/>
      <c r="AG8" t="s">
        <v>107</v>
      </c>
    </row>
    <row r="9" spans="1:60" outlineLevel="1" x14ac:dyDescent="0.25">
      <c r="A9" s="170">
        <v>1</v>
      </c>
      <c r="B9" s="171" t="s">
        <v>123</v>
      </c>
      <c r="C9" s="183" t="s">
        <v>124</v>
      </c>
      <c r="D9" s="172" t="s">
        <v>110</v>
      </c>
      <c r="E9" s="173">
        <v>0.3</v>
      </c>
      <c r="F9" s="174"/>
      <c r="G9" s="175">
        <f>ROUND(E9*F9,2)</f>
        <v>0</v>
      </c>
      <c r="H9" s="158">
        <v>0</v>
      </c>
      <c r="I9" s="157">
        <f>ROUND(E9*H9,2)</f>
        <v>0</v>
      </c>
      <c r="J9" s="158">
        <v>82.8</v>
      </c>
      <c r="K9" s="157">
        <f>ROUND(E9*J9,2)</f>
        <v>24.84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0.66</v>
      </c>
      <c r="Q9" s="156">
        <f>ROUND(E9*P9,2)</f>
        <v>0.2</v>
      </c>
      <c r="R9" s="157"/>
      <c r="S9" s="157" t="s">
        <v>111</v>
      </c>
      <c r="T9" s="157" t="s">
        <v>111</v>
      </c>
      <c r="U9" s="157">
        <v>0.11899999999999999</v>
      </c>
      <c r="V9" s="157">
        <f>ROUND(E9*U9,2)</f>
        <v>0.04</v>
      </c>
      <c r="W9" s="157"/>
      <c r="X9" s="157" t="s">
        <v>112</v>
      </c>
      <c r="Y9" s="157" t="s">
        <v>113</v>
      </c>
      <c r="Z9" s="147"/>
      <c r="AA9" s="147"/>
      <c r="AB9" s="147"/>
      <c r="AC9" s="147"/>
      <c r="AD9" s="147"/>
      <c r="AE9" s="147"/>
      <c r="AF9" s="147"/>
      <c r="AG9" s="147" t="s">
        <v>114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4" t="s">
        <v>319</v>
      </c>
      <c r="D10" s="159"/>
      <c r="E10" s="160">
        <v>0.3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144</v>
      </c>
      <c r="C11" s="183" t="s">
        <v>145</v>
      </c>
      <c r="D11" s="172" t="s">
        <v>143</v>
      </c>
      <c r="E11" s="173">
        <v>1.25</v>
      </c>
      <c r="F11" s="174"/>
      <c r="G11" s="175">
        <f>ROUND(E11*F11,2)</f>
        <v>0</v>
      </c>
      <c r="H11" s="158">
        <v>0</v>
      </c>
      <c r="I11" s="157">
        <f>ROUND(E11*H11,2)</f>
        <v>0</v>
      </c>
      <c r="J11" s="158">
        <v>1557</v>
      </c>
      <c r="K11" s="157">
        <f>ROUND(E11*J11,2)</f>
        <v>1946.25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111</v>
      </c>
      <c r="T11" s="157" t="s">
        <v>111</v>
      </c>
      <c r="U11" s="157">
        <v>3.5329999999999999</v>
      </c>
      <c r="V11" s="157">
        <f>ROUND(E11*U11,2)</f>
        <v>4.42</v>
      </c>
      <c r="W11" s="157"/>
      <c r="X11" s="157" t="s">
        <v>112</v>
      </c>
      <c r="Y11" s="157" t="s">
        <v>113</v>
      </c>
      <c r="Z11" s="147"/>
      <c r="AA11" s="147"/>
      <c r="AB11" s="147"/>
      <c r="AC11" s="147"/>
      <c r="AD11" s="147"/>
      <c r="AE11" s="147"/>
      <c r="AF11" s="147"/>
      <c r="AG11" s="147" t="s">
        <v>114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84" t="s">
        <v>320</v>
      </c>
      <c r="D12" s="159"/>
      <c r="E12" s="160">
        <v>0.5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184" t="s">
        <v>321</v>
      </c>
      <c r="D13" s="159"/>
      <c r="E13" s="160">
        <v>0.75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116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0">
        <v>3</v>
      </c>
      <c r="B14" s="171" t="s">
        <v>158</v>
      </c>
      <c r="C14" s="183" t="s">
        <v>159</v>
      </c>
      <c r="D14" s="172" t="s">
        <v>143</v>
      </c>
      <c r="E14" s="173">
        <v>1.55</v>
      </c>
      <c r="F14" s="174"/>
      <c r="G14" s="175">
        <f>ROUND(E14*F14,2)</f>
        <v>0</v>
      </c>
      <c r="H14" s="158">
        <v>0</v>
      </c>
      <c r="I14" s="157">
        <f>ROUND(E14*H14,2)</f>
        <v>0</v>
      </c>
      <c r="J14" s="158">
        <v>296.5</v>
      </c>
      <c r="K14" s="157">
        <f>ROUND(E14*J14,2)</f>
        <v>459.58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111</v>
      </c>
      <c r="T14" s="157" t="s">
        <v>111</v>
      </c>
      <c r="U14" s="157">
        <v>1.0999999999999999E-2</v>
      </c>
      <c r="V14" s="157">
        <f>ROUND(E14*U14,2)</f>
        <v>0.02</v>
      </c>
      <c r="W14" s="157"/>
      <c r="X14" s="157" t="s">
        <v>112</v>
      </c>
      <c r="Y14" s="157" t="s">
        <v>113</v>
      </c>
      <c r="Z14" s="147"/>
      <c r="AA14" s="147"/>
      <c r="AB14" s="147"/>
      <c r="AC14" s="147"/>
      <c r="AD14" s="147"/>
      <c r="AE14" s="147"/>
      <c r="AF14" s="147"/>
      <c r="AG14" s="147" t="s">
        <v>114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84" t="s">
        <v>322</v>
      </c>
      <c r="D15" s="159"/>
      <c r="E15" s="160">
        <v>1.55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116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0">
        <v>4</v>
      </c>
      <c r="B16" s="171" t="s">
        <v>323</v>
      </c>
      <c r="C16" s="183" t="s">
        <v>324</v>
      </c>
      <c r="D16" s="172" t="s">
        <v>143</v>
      </c>
      <c r="E16" s="173">
        <v>0.372</v>
      </c>
      <c r="F16" s="174"/>
      <c r="G16" s="175">
        <f>ROUND(E16*F16,2)</f>
        <v>0</v>
      </c>
      <c r="H16" s="158">
        <v>0</v>
      </c>
      <c r="I16" s="157">
        <f>ROUND(E16*H16,2)</f>
        <v>0</v>
      </c>
      <c r="J16" s="158">
        <v>586</v>
      </c>
      <c r="K16" s="157">
        <f>ROUND(E16*J16,2)</f>
        <v>217.99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111</v>
      </c>
      <c r="T16" s="157" t="s">
        <v>111</v>
      </c>
      <c r="U16" s="157">
        <v>1.1499999999999999</v>
      </c>
      <c r="V16" s="157">
        <f>ROUND(E16*U16,2)</f>
        <v>0.43</v>
      </c>
      <c r="W16" s="157"/>
      <c r="X16" s="157" t="s">
        <v>112</v>
      </c>
      <c r="Y16" s="157" t="s">
        <v>113</v>
      </c>
      <c r="Z16" s="147"/>
      <c r="AA16" s="147"/>
      <c r="AB16" s="147"/>
      <c r="AC16" s="147"/>
      <c r="AD16" s="147"/>
      <c r="AE16" s="147"/>
      <c r="AF16" s="147"/>
      <c r="AG16" s="147" t="s">
        <v>114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184" t="s">
        <v>325</v>
      </c>
      <c r="D17" s="159"/>
      <c r="E17" s="160">
        <v>0.37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116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5</v>
      </c>
      <c r="B18" s="171" t="s">
        <v>173</v>
      </c>
      <c r="C18" s="183" t="s">
        <v>174</v>
      </c>
      <c r="D18" s="172" t="s">
        <v>110</v>
      </c>
      <c r="E18" s="173">
        <v>10</v>
      </c>
      <c r="F18" s="174"/>
      <c r="G18" s="175">
        <f>ROUND(E18*F18,2)</f>
        <v>0</v>
      </c>
      <c r="H18" s="158">
        <v>0</v>
      </c>
      <c r="I18" s="157">
        <f>ROUND(E18*H18,2)</f>
        <v>0</v>
      </c>
      <c r="J18" s="158">
        <v>57.1</v>
      </c>
      <c r="K18" s="157">
        <f>ROUND(E18*J18,2)</f>
        <v>571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111</v>
      </c>
      <c r="T18" s="157" t="s">
        <v>111</v>
      </c>
      <c r="U18" s="157">
        <v>0.126</v>
      </c>
      <c r="V18" s="157">
        <f>ROUND(E18*U18,2)</f>
        <v>1.26</v>
      </c>
      <c r="W18" s="157"/>
      <c r="X18" s="157" t="s">
        <v>112</v>
      </c>
      <c r="Y18" s="157" t="s">
        <v>113</v>
      </c>
      <c r="Z18" s="147"/>
      <c r="AA18" s="147"/>
      <c r="AB18" s="147"/>
      <c r="AC18" s="147"/>
      <c r="AD18" s="147"/>
      <c r="AE18" s="147"/>
      <c r="AF18" s="147"/>
      <c r="AG18" s="147" t="s">
        <v>114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84" t="s">
        <v>326</v>
      </c>
      <c r="D19" s="159"/>
      <c r="E19" s="160">
        <v>10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116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0">
        <v>6</v>
      </c>
      <c r="B20" s="171" t="s">
        <v>176</v>
      </c>
      <c r="C20" s="183" t="s">
        <v>177</v>
      </c>
      <c r="D20" s="172" t="s">
        <v>143</v>
      </c>
      <c r="E20" s="173">
        <v>1.55</v>
      </c>
      <c r="F20" s="174"/>
      <c r="G20" s="175">
        <f>ROUND(E20*F20,2)</f>
        <v>0</v>
      </c>
      <c r="H20" s="158">
        <v>0</v>
      </c>
      <c r="I20" s="157">
        <f>ROUND(E20*H20,2)</f>
        <v>0</v>
      </c>
      <c r="J20" s="158">
        <v>513</v>
      </c>
      <c r="K20" s="157">
        <f>ROUND(E20*J20,2)</f>
        <v>795.15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111</v>
      </c>
      <c r="T20" s="157" t="s">
        <v>111</v>
      </c>
      <c r="U20" s="157">
        <v>0</v>
      </c>
      <c r="V20" s="157">
        <f>ROUND(E20*U20,2)</f>
        <v>0</v>
      </c>
      <c r="W20" s="157"/>
      <c r="X20" s="157" t="s">
        <v>112</v>
      </c>
      <c r="Y20" s="157" t="s">
        <v>113</v>
      </c>
      <c r="Z20" s="147"/>
      <c r="AA20" s="147"/>
      <c r="AB20" s="147"/>
      <c r="AC20" s="147"/>
      <c r="AD20" s="147"/>
      <c r="AE20" s="147"/>
      <c r="AF20" s="147"/>
      <c r="AG20" s="147" t="s">
        <v>114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84" t="s">
        <v>327</v>
      </c>
      <c r="D21" s="159"/>
      <c r="E21" s="160">
        <v>1.55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116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0">
        <v>7</v>
      </c>
      <c r="B22" s="171" t="s">
        <v>178</v>
      </c>
      <c r="C22" s="183" t="s">
        <v>179</v>
      </c>
      <c r="D22" s="172" t="s">
        <v>180</v>
      </c>
      <c r="E22" s="173">
        <v>0.59519999999999995</v>
      </c>
      <c r="F22" s="174"/>
      <c r="G22" s="175">
        <f>ROUND(E22*F22,2)</f>
        <v>0</v>
      </c>
      <c r="H22" s="158">
        <v>521</v>
      </c>
      <c r="I22" s="157">
        <f>ROUND(E22*H22,2)</f>
        <v>310.10000000000002</v>
      </c>
      <c r="J22" s="158">
        <v>0</v>
      </c>
      <c r="K22" s="157">
        <f>ROUND(E22*J22,2)</f>
        <v>0</v>
      </c>
      <c r="L22" s="157">
        <v>21</v>
      </c>
      <c r="M22" s="157">
        <f>G22*(1+L22/100)</f>
        <v>0</v>
      </c>
      <c r="N22" s="156">
        <v>1</v>
      </c>
      <c r="O22" s="156">
        <f>ROUND(E22*N22,2)</f>
        <v>0.6</v>
      </c>
      <c r="P22" s="156">
        <v>0</v>
      </c>
      <c r="Q22" s="156">
        <f>ROUND(E22*P22,2)</f>
        <v>0</v>
      </c>
      <c r="R22" s="157" t="s">
        <v>181</v>
      </c>
      <c r="S22" s="157" t="s">
        <v>111</v>
      </c>
      <c r="T22" s="157" t="s">
        <v>111</v>
      </c>
      <c r="U22" s="157">
        <v>0</v>
      </c>
      <c r="V22" s="157">
        <f>ROUND(E22*U22,2)</f>
        <v>0</v>
      </c>
      <c r="W22" s="157"/>
      <c r="X22" s="157" t="s">
        <v>182</v>
      </c>
      <c r="Y22" s="157" t="s">
        <v>113</v>
      </c>
      <c r="Z22" s="147"/>
      <c r="AA22" s="147"/>
      <c r="AB22" s="147"/>
      <c r="AC22" s="147"/>
      <c r="AD22" s="147"/>
      <c r="AE22" s="147"/>
      <c r="AF22" s="147"/>
      <c r="AG22" s="147" t="s">
        <v>183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84" t="s">
        <v>328</v>
      </c>
      <c r="D23" s="159"/>
      <c r="E23" s="160">
        <v>0.59519999999999995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116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3" t="s">
        <v>106</v>
      </c>
      <c r="B24" s="164" t="s">
        <v>59</v>
      </c>
      <c r="C24" s="182" t="s">
        <v>60</v>
      </c>
      <c r="D24" s="165"/>
      <c r="E24" s="166"/>
      <c r="F24" s="167"/>
      <c r="G24" s="168">
        <f>SUMIF(AG25:AG30,"&lt;&gt;NOR",G25:G30)</f>
        <v>0</v>
      </c>
      <c r="H24" s="162"/>
      <c r="I24" s="162">
        <f>SUM(I25:I30)</f>
        <v>1521.08</v>
      </c>
      <c r="J24" s="162"/>
      <c r="K24" s="162">
        <f>SUM(K25:K30)</f>
        <v>1485.02</v>
      </c>
      <c r="L24" s="162"/>
      <c r="M24" s="162">
        <f>SUM(M25:M30)</f>
        <v>0</v>
      </c>
      <c r="N24" s="161"/>
      <c r="O24" s="161">
        <f>SUM(O25:O30)</f>
        <v>1.55</v>
      </c>
      <c r="P24" s="161"/>
      <c r="Q24" s="161">
        <f>SUM(Q25:Q30)</f>
        <v>0</v>
      </c>
      <c r="R24" s="162"/>
      <c r="S24" s="162"/>
      <c r="T24" s="162"/>
      <c r="U24" s="162"/>
      <c r="V24" s="162">
        <f>SUM(V25:V30)</f>
        <v>2.25</v>
      </c>
      <c r="W24" s="162"/>
      <c r="X24" s="162"/>
      <c r="Y24" s="162"/>
      <c r="AG24" t="s">
        <v>107</v>
      </c>
    </row>
    <row r="25" spans="1:60" outlineLevel="1" x14ac:dyDescent="0.25">
      <c r="A25" s="176">
        <v>8</v>
      </c>
      <c r="B25" s="177" t="s">
        <v>185</v>
      </c>
      <c r="C25" s="185" t="s">
        <v>186</v>
      </c>
      <c r="D25" s="178" t="s">
        <v>139</v>
      </c>
      <c r="E25" s="179">
        <v>5</v>
      </c>
      <c r="F25" s="180"/>
      <c r="G25" s="181">
        <f>ROUND(E25*F25,2)</f>
        <v>0</v>
      </c>
      <c r="H25" s="158">
        <v>209.76</v>
      </c>
      <c r="I25" s="157">
        <f>ROUND(E25*H25,2)</f>
        <v>1048.8</v>
      </c>
      <c r="J25" s="158">
        <v>72.739999999999995</v>
      </c>
      <c r="K25" s="157">
        <f>ROUND(E25*J25,2)</f>
        <v>363.7</v>
      </c>
      <c r="L25" s="157">
        <v>21</v>
      </c>
      <c r="M25" s="157">
        <f>G25*(1+L25/100)</f>
        <v>0</v>
      </c>
      <c r="N25" s="156">
        <v>0.24385000000000001</v>
      </c>
      <c r="O25" s="156">
        <f>ROUND(E25*N25,2)</f>
        <v>1.22</v>
      </c>
      <c r="P25" s="156">
        <v>0</v>
      </c>
      <c r="Q25" s="156">
        <f>ROUND(E25*P25,2)</f>
        <v>0</v>
      </c>
      <c r="R25" s="157"/>
      <c r="S25" s="157" t="s">
        <v>187</v>
      </c>
      <c r="T25" s="157" t="s">
        <v>187</v>
      </c>
      <c r="U25" s="157">
        <v>0.23799999999999999</v>
      </c>
      <c r="V25" s="157">
        <f>ROUND(E25*U25,2)</f>
        <v>1.19</v>
      </c>
      <c r="W25" s="157"/>
      <c r="X25" s="157" t="s">
        <v>112</v>
      </c>
      <c r="Y25" s="157" t="s">
        <v>113</v>
      </c>
      <c r="Z25" s="147"/>
      <c r="AA25" s="147"/>
      <c r="AB25" s="147"/>
      <c r="AC25" s="147"/>
      <c r="AD25" s="147"/>
      <c r="AE25" s="147"/>
      <c r="AF25" s="147"/>
      <c r="AG25" s="147" t="s">
        <v>114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0">
        <v>9</v>
      </c>
      <c r="B26" s="171" t="s">
        <v>329</v>
      </c>
      <c r="C26" s="183" t="s">
        <v>330</v>
      </c>
      <c r="D26" s="172" t="s">
        <v>143</v>
      </c>
      <c r="E26" s="173">
        <v>0.128</v>
      </c>
      <c r="F26" s="174"/>
      <c r="G26" s="175">
        <f>ROUND(E26*F26,2)</f>
        <v>0</v>
      </c>
      <c r="H26" s="158">
        <v>3474.34</v>
      </c>
      <c r="I26" s="157">
        <f>ROUND(E26*H26,2)</f>
        <v>444.72</v>
      </c>
      <c r="J26" s="158">
        <v>260.66000000000003</v>
      </c>
      <c r="K26" s="157">
        <f>ROUND(E26*J26,2)</f>
        <v>33.36</v>
      </c>
      <c r="L26" s="157">
        <v>21</v>
      </c>
      <c r="M26" s="157">
        <f>G26*(1+L26/100)</f>
        <v>0</v>
      </c>
      <c r="N26" s="156">
        <v>2.5855999999999999</v>
      </c>
      <c r="O26" s="156">
        <f>ROUND(E26*N26,2)</f>
        <v>0.33</v>
      </c>
      <c r="P26" s="156">
        <v>0</v>
      </c>
      <c r="Q26" s="156">
        <f>ROUND(E26*P26,2)</f>
        <v>0</v>
      </c>
      <c r="R26" s="157"/>
      <c r="S26" s="157" t="s">
        <v>111</v>
      </c>
      <c r="T26" s="157" t="s">
        <v>111</v>
      </c>
      <c r="U26" s="157">
        <v>0.52900000000000003</v>
      </c>
      <c r="V26" s="157">
        <f>ROUND(E26*U26,2)</f>
        <v>7.0000000000000007E-2</v>
      </c>
      <c r="W26" s="157"/>
      <c r="X26" s="157" t="s">
        <v>112</v>
      </c>
      <c r="Y26" s="157" t="s">
        <v>113</v>
      </c>
      <c r="Z26" s="147"/>
      <c r="AA26" s="147"/>
      <c r="AB26" s="147"/>
      <c r="AC26" s="147"/>
      <c r="AD26" s="147"/>
      <c r="AE26" s="147"/>
      <c r="AF26" s="147"/>
      <c r="AG26" s="147" t="s">
        <v>114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84" t="s">
        <v>331</v>
      </c>
      <c r="D27" s="159"/>
      <c r="E27" s="160">
        <v>0.13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116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0">
        <v>10</v>
      </c>
      <c r="B28" s="171" t="s">
        <v>332</v>
      </c>
      <c r="C28" s="183" t="s">
        <v>333</v>
      </c>
      <c r="D28" s="172" t="s">
        <v>110</v>
      </c>
      <c r="E28" s="173">
        <v>1.28</v>
      </c>
      <c r="F28" s="174"/>
      <c r="G28" s="175">
        <f>ROUND(E28*F28,2)</f>
        <v>0</v>
      </c>
      <c r="H28" s="158">
        <v>21.53</v>
      </c>
      <c r="I28" s="157">
        <f>ROUND(E28*H28,2)</f>
        <v>27.56</v>
      </c>
      <c r="J28" s="158">
        <v>698.47</v>
      </c>
      <c r="K28" s="157">
        <f>ROUND(E28*J28,2)</f>
        <v>894.04</v>
      </c>
      <c r="L28" s="157">
        <v>21</v>
      </c>
      <c r="M28" s="157">
        <f>G28*(1+L28/100)</f>
        <v>0</v>
      </c>
      <c r="N28" s="156">
        <v>2.0000000000000001E-4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111</v>
      </c>
      <c r="T28" s="157" t="s">
        <v>111</v>
      </c>
      <c r="U28" s="157">
        <v>0.45</v>
      </c>
      <c r="V28" s="157">
        <f>ROUND(E28*U28,2)</f>
        <v>0.57999999999999996</v>
      </c>
      <c r="W28" s="157"/>
      <c r="X28" s="157" t="s">
        <v>112</v>
      </c>
      <c r="Y28" s="157" t="s">
        <v>113</v>
      </c>
      <c r="Z28" s="147"/>
      <c r="AA28" s="147"/>
      <c r="AB28" s="147"/>
      <c r="AC28" s="147"/>
      <c r="AD28" s="147"/>
      <c r="AE28" s="147"/>
      <c r="AF28" s="147"/>
      <c r="AG28" s="147" t="s">
        <v>114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4" t="s">
        <v>334</v>
      </c>
      <c r="D29" s="159"/>
      <c r="E29" s="160">
        <v>1.28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116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11</v>
      </c>
      <c r="B30" s="177" t="s">
        <v>335</v>
      </c>
      <c r="C30" s="185" t="s">
        <v>336</v>
      </c>
      <c r="D30" s="178" t="s">
        <v>110</v>
      </c>
      <c r="E30" s="179">
        <v>1.28</v>
      </c>
      <c r="F30" s="180"/>
      <c r="G30" s="181">
        <f>ROUND(E30*F30,2)</f>
        <v>0</v>
      </c>
      <c r="H30" s="158">
        <v>0</v>
      </c>
      <c r="I30" s="157">
        <f>ROUND(E30*H30,2)</f>
        <v>0</v>
      </c>
      <c r="J30" s="158">
        <v>151.5</v>
      </c>
      <c r="K30" s="157">
        <f>ROUND(E30*J30,2)</f>
        <v>193.92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111</v>
      </c>
      <c r="T30" s="157" t="s">
        <v>111</v>
      </c>
      <c r="U30" s="157">
        <v>0.32</v>
      </c>
      <c r="V30" s="157">
        <f>ROUND(E30*U30,2)</f>
        <v>0.41</v>
      </c>
      <c r="W30" s="157"/>
      <c r="X30" s="157" t="s">
        <v>112</v>
      </c>
      <c r="Y30" s="157" t="s">
        <v>113</v>
      </c>
      <c r="Z30" s="147"/>
      <c r="AA30" s="147"/>
      <c r="AB30" s="147"/>
      <c r="AC30" s="147"/>
      <c r="AD30" s="147"/>
      <c r="AE30" s="147"/>
      <c r="AF30" s="147"/>
      <c r="AG30" s="147" t="s">
        <v>114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5">
      <c r="A31" s="163" t="s">
        <v>106</v>
      </c>
      <c r="B31" s="164" t="s">
        <v>61</v>
      </c>
      <c r="C31" s="182" t="s">
        <v>62</v>
      </c>
      <c r="D31" s="165"/>
      <c r="E31" s="166"/>
      <c r="F31" s="167"/>
      <c r="G31" s="168">
        <f>SUMIF(AG32:AG34,"&lt;&gt;NOR",G32:G34)</f>
        <v>0</v>
      </c>
      <c r="H31" s="162"/>
      <c r="I31" s="162">
        <f>SUM(I32:I34)</f>
        <v>3272.75</v>
      </c>
      <c r="J31" s="162"/>
      <c r="K31" s="162">
        <f>SUM(K32:K34)</f>
        <v>2015</v>
      </c>
      <c r="L31" s="162"/>
      <c r="M31" s="162">
        <f>SUM(M32:M34)</f>
        <v>0</v>
      </c>
      <c r="N31" s="161"/>
      <c r="O31" s="161">
        <f>SUM(O32:O34)</f>
        <v>7.0000000000000007E-2</v>
      </c>
      <c r="P31" s="161"/>
      <c r="Q31" s="161">
        <f>SUM(Q32:Q34)</f>
        <v>0</v>
      </c>
      <c r="R31" s="162"/>
      <c r="S31" s="162"/>
      <c r="T31" s="162"/>
      <c r="U31" s="162"/>
      <c r="V31" s="162">
        <f>SUM(V32:V34)</f>
        <v>4</v>
      </c>
      <c r="W31" s="162"/>
      <c r="X31" s="162"/>
      <c r="Y31" s="162"/>
      <c r="AG31" t="s">
        <v>107</v>
      </c>
    </row>
    <row r="32" spans="1:60" outlineLevel="1" x14ac:dyDescent="0.25">
      <c r="A32" s="170">
        <v>12</v>
      </c>
      <c r="B32" s="171" t="s">
        <v>191</v>
      </c>
      <c r="C32" s="183" t="s">
        <v>192</v>
      </c>
      <c r="D32" s="172" t="s">
        <v>110</v>
      </c>
      <c r="E32" s="173">
        <v>32.5</v>
      </c>
      <c r="F32" s="174"/>
      <c r="G32" s="175">
        <f>ROUND(E32*F32,2)</f>
        <v>0</v>
      </c>
      <c r="H32" s="158">
        <v>93.5</v>
      </c>
      <c r="I32" s="157">
        <f>ROUND(E32*H32,2)</f>
        <v>3038.75</v>
      </c>
      <c r="J32" s="158">
        <v>62</v>
      </c>
      <c r="K32" s="157">
        <f>ROUND(E32*J32,2)</f>
        <v>2015</v>
      </c>
      <c r="L32" s="157">
        <v>21</v>
      </c>
      <c r="M32" s="157">
        <f>G32*(1+L32/100)</f>
        <v>0</v>
      </c>
      <c r="N32" s="156">
        <v>2.2499999999999998E-3</v>
      </c>
      <c r="O32" s="156">
        <f>ROUND(E32*N32,2)</f>
        <v>7.0000000000000007E-2</v>
      </c>
      <c r="P32" s="156">
        <v>0</v>
      </c>
      <c r="Q32" s="156">
        <f>ROUND(E32*P32,2)</f>
        <v>0</v>
      </c>
      <c r="R32" s="157"/>
      <c r="S32" s="157" t="s">
        <v>111</v>
      </c>
      <c r="T32" s="157" t="s">
        <v>111</v>
      </c>
      <c r="U32" s="157">
        <v>0.123</v>
      </c>
      <c r="V32" s="157">
        <f>ROUND(E32*U32,2)</f>
        <v>4</v>
      </c>
      <c r="W32" s="157"/>
      <c r="X32" s="157" t="s">
        <v>112</v>
      </c>
      <c r="Y32" s="157" t="s">
        <v>113</v>
      </c>
      <c r="Z32" s="147"/>
      <c r="AA32" s="147"/>
      <c r="AB32" s="147"/>
      <c r="AC32" s="147"/>
      <c r="AD32" s="147"/>
      <c r="AE32" s="147"/>
      <c r="AF32" s="147"/>
      <c r="AG32" s="147" t="s">
        <v>114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84" t="s">
        <v>337</v>
      </c>
      <c r="D33" s="159"/>
      <c r="E33" s="160">
        <v>32.5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116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6">
        <v>13</v>
      </c>
      <c r="B34" s="177" t="s">
        <v>194</v>
      </c>
      <c r="C34" s="185" t="s">
        <v>195</v>
      </c>
      <c r="D34" s="178" t="s">
        <v>139</v>
      </c>
      <c r="E34" s="179">
        <v>5</v>
      </c>
      <c r="F34" s="180"/>
      <c r="G34" s="181">
        <f>ROUND(E34*F34,2)</f>
        <v>0</v>
      </c>
      <c r="H34" s="158">
        <v>46.8</v>
      </c>
      <c r="I34" s="157">
        <f>ROUND(E34*H34,2)</f>
        <v>234</v>
      </c>
      <c r="J34" s="158">
        <v>0</v>
      </c>
      <c r="K34" s="157">
        <f>ROUND(E34*J34,2)</f>
        <v>0</v>
      </c>
      <c r="L34" s="157">
        <v>21</v>
      </c>
      <c r="M34" s="157">
        <f>G34*(1+L34/100)</f>
        <v>0</v>
      </c>
      <c r="N34" s="156">
        <v>3.2000000000000003E-4</v>
      </c>
      <c r="O34" s="156">
        <f>ROUND(E34*N34,2)</f>
        <v>0</v>
      </c>
      <c r="P34" s="156">
        <v>0</v>
      </c>
      <c r="Q34" s="156">
        <f>ROUND(E34*P34,2)</f>
        <v>0</v>
      </c>
      <c r="R34" s="157" t="s">
        <v>181</v>
      </c>
      <c r="S34" s="157" t="s">
        <v>111</v>
      </c>
      <c r="T34" s="157" t="s">
        <v>111</v>
      </c>
      <c r="U34" s="157">
        <v>0</v>
      </c>
      <c r="V34" s="157">
        <f>ROUND(E34*U34,2)</f>
        <v>0</v>
      </c>
      <c r="W34" s="157"/>
      <c r="X34" s="157" t="s">
        <v>182</v>
      </c>
      <c r="Y34" s="157" t="s">
        <v>113</v>
      </c>
      <c r="Z34" s="147"/>
      <c r="AA34" s="147"/>
      <c r="AB34" s="147"/>
      <c r="AC34" s="147"/>
      <c r="AD34" s="147"/>
      <c r="AE34" s="147"/>
      <c r="AF34" s="147"/>
      <c r="AG34" s="147" t="s">
        <v>183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3" t="s">
        <v>106</v>
      </c>
      <c r="B35" s="164" t="s">
        <v>63</v>
      </c>
      <c r="C35" s="182" t="s">
        <v>64</v>
      </c>
      <c r="D35" s="165"/>
      <c r="E35" s="166"/>
      <c r="F35" s="167"/>
      <c r="G35" s="168">
        <f>SUMIF(AG36:AG37,"&lt;&gt;NOR",G36:G37)</f>
        <v>0</v>
      </c>
      <c r="H35" s="162"/>
      <c r="I35" s="162">
        <f>SUM(I36:I37)</f>
        <v>332.33</v>
      </c>
      <c r="J35" s="162"/>
      <c r="K35" s="162">
        <f>SUM(K36:K37)</f>
        <v>70.03</v>
      </c>
      <c r="L35" s="162"/>
      <c r="M35" s="162">
        <f>SUM(M36:M37)</f>
        <v>0</v>
      </c>
      <c r="N35" s="161"/>
      <c r="O35" s="161">
        <f>SUM(O36:O37)</f>
        <v>0.6</v>
      </c>
      <c r="P35" s="161"/>
      <c r="Q35" s="161">
        <f>SUM(Q36:Q37)</f>
        <v>0</v>
      </c>
      <c r="R35" s="162"/>
      <c r="S35" s="162"/>
      <c r="T35" s="162"/>
      <c r="U35" s="162"/>
      <c r="V35" s="162">
        <f>SUM(V36:V37)</f>
        <v>0.06</v>
      </c>
      <c r="W35" s="162"/>
      <c r="X35" s="162"/>
      <c r="Y35" s="162"/>
      <c r="AG35" t="s">
        <v>107</v>
      </c>
    </row>
    <row r="36" spans="1:60" outlineLevel="1" x14ac:dyDescent="0.25">
      <c r="A36" s="170">
        <v>14</v>
      </c>
      <c r="B36" s="171" t="s">
        <v>199</v>
      </c>
      <c r="C36" s="183" t="s">
        <v>200</v>
      </c>
      <c r="D36" s="172" t="s">
        <v>110</v>
      </c>
      <c r="E36" s="173">
        <v>0.84</v>
      </c>
      <c r="F36" s="174"/>
      <c r="G36" s="175">
        <f>ROUND(E36*F36,2)</f>
        <v>0</v>
      </c>
      <c r="H36" s="158">
        <v>395.63</v>
      </c>
      <c r="I36" s="157">
        <f>ROUND(E36*H36,2)</f>
        <v>332.33</v>
      </c>
      <c r="J36" s="158">
        <v>83.37</v>
      </c>
      <c r="K36" s="157">
        <f>ROUND(E36*J36,2)</f>
        <v>70.03</v>
      </c>
      <c r="L36" s="157">
        <v>21</v>
      </c>
      <c r="M36" s="157">
        <f>G36*(1+L36/100)</f>
        <v>0</v>
      </c>
      <c r="N36" s="156">
        <v>0.71643999999999997</v>
      </c>
      <c r="O36" s="156">
        <f>ROUND(E36*N36,2)</f>
        <v>0.6</v>
      </c>
      <c r="P36" s="156">
        <v>0</v>
      </c>
      <c r="Q36" s="156">
        <f>ROUND(E36*P36,2)</f>
        <v>0</v>
      </c>
      <c r="R36" s="157"/>
      <c r="S36" s="157" t="s">
        <v>111</v>
      </c>
      <c r="T36" s="157" t="s">
        <v>111</v>
      </c>
      <c r="U36" s="157">
        <v>7.2999999999999995E-2</v>
      </c>
      <c r="V36" s="157">
        <f>ROUND(E36*U36,2)</f>
        <v>0.06</v>
      </c>
      <c r="W36" s="157"/>
      <c r="X36" s="157" t="s">
        <v>112</v>
      </c>
      <c r="Y36" s="157" t="s">
        <v>113</v>
      </c>
      <c r="Z36" s="147"/>
      <c r="AA36" s="147"/>
      <c r="AB36" s="147"/>
      <c r="AC36" s="147"/>
      <c r="AD36" s="147"/>
      <c r="AE36" s="147"/>
      <c r="AF36" s="147"/>
      <c r="AG36" s="147" t="s">
        <v>114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84" t="s">
        <v>338</v>
      </c>
      <c r="D37" s="159"/>
      <c r="E37" s="160">
        <v>0.84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116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163" t="s">
        <v>106</v>
      </c>
      <c r="B38" s="164" t="s">
        <v>65</v>
      </c>
      <c r="C38" s="182" t="s">
        <v>66</v>
      </c>
      <c r="D38" s="165"/>
      <c r="E38" s="166"/>
      <c r="F38" s="167"/>
      <c r="G38" s="168">
        <f>SUMIF(AG39:AG39,"&lt;&gt;NOR",G39:G39)</f>
        <v>0</v>
      </c>
      <c r="H38" s="162"/>
      <c r="I38" s="162">
        <f>SUM(I39:I39)</f>
        <v>48500</v>
      </c>
      <c r="J38" s="162"/>
      <c r="K38" s="162">
        <f>SUM(K39:K39)</f>
        <v>0</v>
      </c>
      <c r="L38" s="162"/>
      <c r="M38" s="162">
        <f>SUM(M39:M39)</f>
        <v>0</v>
      </c>
      <c r="N38" s="161"/>
      <c r="O38" s="161">
        <f>SUM(O39:O39)</f>
        <v>0.03</v>
      </c>
      <c r="P38" s="161"/>
      <c r="Q38" s="161">
        <f>SUM(Q39:Q39)</f>
        <v>0</v>
      </c>
      <c r="R38" s="162"/>
      <c r="S38" s="162"/>
      <c r="T38" s="162"/>
      <c r="U38" s="162"/>
      <c r="V38" s="162">
        <f>SUM(V39:V39)</f>
        <v>0</v>
      </c>
      <c r="W38" s="162"/>
      <c r="X38" s="162"/>
      <c r="Y38" s="162"/>
      <c r="AG38" t="s">
        <v>107</v>
      </c>
    </row>
    <row r="39" spans="1:60" outlineLevel="1" x14ac:dyDescent="0.25">
      <c r="A39" s="176">
        <v>15</v>
      </c>
      <c r="B39" s="177" t="s">
        <v>339</v>
      </c>
      <c r="C39" s="185" t="s">
        <v>340</v>
      </c>
      <c r="D39" s="178" t="s">
        <v>217</v>
      </c>
      <c r="E39" s="179">
        <v>1</v>
      </c>
      <c r="F39" s="180"/>
      <c r="G39" s="181">
        <f>ROUND(E39*F39,2)</f>
        <v>0</v>
      </c>
      <c r="H39" s="158">
        <v>48500</v>
      </c>
      <c r="I39" s="157">
        <f>ROUND(E39*H39,2)</f>
        <v>48500</v>
      </c>
      <c r="J39" s="158">
        <v>0</v>
      </c>
      <c r="K39" s="157">
        <f>ROUND(E39*J39,2)</f>
        <v>0</v>
      </c>
      <c r="L39" s="157">
        <v>21</v>
      </c>
      <c r="M39" s="157">
        <f>G39*(1+L39/100)</f>
        <v>0</v>
      </c>
      <c r="N39" s="156">
        <v>0.03</v>
      </c>
      <c r="O39" s="156">
        <f>ROUND(E39*N39,2)</f>
        <v>0.03</v>
      </c>
      <c r="P39" s="156">
        <v>0</v>
      </c>
      <c r="Q39" s="156">
        <f>ROUND(E39*P39,2)</f>
        <v>0</v>
      </c>
      <c r="R39" s="157"/>
      <c r="S39" s="157" t="s">
        <v>218</v>
      </c>
      <c r="T39" s="157" t="s">
        <v>219</v>
      </c>
      <c r="U39" s="157">
        <v>0</v>
      </c>
      <c r="V39" s="157">
        <f>ROUND(E39*U39,2)</f>
        <v>0</v>
      </c>
      <c r="W39" s="157"/>
      <c r="X39" s="157" t="s">
        <v>182</v>
      </c>
      <c r="Y39" s="157" t="s">
        <v>113</v>
      </c>
      <c r="Z39" s="147"/>
      <c r="AA39" s="147"/>
      <c r="AB39" s="147"/>
      <c r="AC39" s="147"/>
      <c r="AD39" s="147"/>
      <c r="AE39" s="147"/>
      <c r="AF39" s="147"/>
      <c r="AG39" s="147" t="s">
        <v>273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5">
      <c r="A40" s="163" t="s">
        <v>106</v>
      </c>
      <c r="B40" s="164" t="s">
        <v>71</v>
      </c>
      <c r="C40" s="182" t="s">
        <v>72</v>
      </c>
      <c r="D40" s="165"/>
      <c r="E40" s="166"/>
      <c r="F40" s="167"/>
      <c r="G40" s="168">
        <f>SUMIF(AG41:AG41,"&lt;&gt;NOR",G41:G41)</f>
        <v>0</v>
      </c>
      <c r="H40" s="162"/>
      <c r="I40" s="162">
        <f>SUM(I41:I41)</f>
        <v>0</v>
      </c>
      <c r="J40" s="162"/>
      <c r="K40" s="162">
        <f>SUM(K41:K41)</f>
        <v>476.32</v>
      </c>
      <c r="L40" s="162"/>
      <c r="M40" s="162">
        <f>SUM(M41:M41)</f>
        <v>0</v>
      </c>
      <c r="N40" s="161"/>
      <c r="O40" s="161">
        <f>SUM(O41:O41)</f>
        <v>0</v>
      </c>
      <c r="P40" s="161"/>
      <c r="Q40" s="161">
        <f>SUM(Q41:Q41)</f>
        <v>0</v>
      </c>
      <c r="R40" s="162"/>
      <c r="S40" s="162"/>
      <c r="T40" s="162"/>
      <c r="U40" s="162"/>
      <c r="V40" s="162">
        <f>SUM(V41:V41)</f>
        <v>0.6</v>
      </c>
      <c r="W40" s="162"/>
      <c r="X40" s="162"/>
      <c r="Y40" s="162"/>
      <c r="AG40" t="s">
        <v>107</v>
      </c>
    </row>
    <row r="41" spans="1:60" outlineLevel="1" x14ac:dyDescent="0.25">
      <c r="A41" s="176">
        <v>16</v>
      </c>
      <c r="B41" s="177" t="s">
        <v>281</v>
      </c>
      <c r="C41" s="185" t="s">
        <v>282</v>
      </c>
      <c r="D41" s="178" t="s">
        <v>180</v>
      </c>
      <c r="E41" s="179">
        <v>2.8521999999999998</v>
      </c>
      <c r="F41" s="180"/>
      <c r="G41" s="181">
        <f>ROUND(E41*F41,2)</f>
        <v>0</v>
      </c>
      <c r="H41" s="158">
        <v>0</v>
      </c>
      <c r="I41" s="157">
        <f>ROUND(E41*H41,2)</f>
        <v>0</v>
      </c>
      <c r="J41" s="158">
        <v>167</v>
      </c>
      <c r="K41" s="157">
        <f>ROUND(E41*J41,2)</f>
        <v>476.32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111</v>
      </c>
      <c r="T41" s="157" t="s">
        <v>111</v>
      </c>
      <c r="U41" s="157">
        <v>0.21149999999999999</v>
      </c>
      <c r="V41" s="157">
        <f>ROUND(E41*U41,2)</f>
        <v>0.6</v>
      </c>
      <c r="W41" s="157"/>
      <c r="X41" s="157" t="s">
        <v>112</v>
      </c>
      <c r="Y41" s="157" t="s">
        <v>113</v>
      </c>
      <c r="Z41" s="147"/>
      <c r="AA41" s="147"/>
      <c r="AB41" s="147"/>
      <c r="AC41" s="147"/>
      <c r="AD41" s="147"/>
      <c r="AE41" s="147"/>
      <c r="AF41" s="147"/>
      <c r="AG41" s="147" t="s">
        <v>283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163" t="s">
        <v>106</v>
      </c>
      <c r="B42" s="164" t="s">
        <v>73</v>
      </c>
      <c r="C42" s="182" t="s">
        <v>74</v>
      </c>
      <c r="D42" s="165"/>
      <c r="E42" s="166"/>
      <c r="F42" s="167"/>
      <c r="G42" s="168">
        <f>SUMIF(AG43:AG43,"&lt;&gt;NOR",G43:G43)</f>
        <v>0</v>
      </c>
      <c r="H42" s="162"/>
      <c r="I42" s="162">
        <f>SUM(I43:I43)</f>
        <v>0</v>
      </c>
      <c r="J42" s="162"/>
      <c r="K42" s="162">
        <f>SUM(K43:K43)</f>
        <v>1440</v>
      </c>
      <c r="L42" s="162"/>
      <c r="M42" s="162">
        <f>SUM(M43:M43)</f>
        <v>0</v>
      </c>
      <c r="N42" s="161"/>
      <c r="O42" s="161">
        <f>SUM(O43:O43)</f>
        <v>0.01</v>
      </c>
      <c r="P42" s="161"/>
      <c r="Q42" s="161">
        <f>SUM(Q43:Q43)</f>
        <v>0</v>
      </c>
      <c r="R42" s="162"/>
      <c r="S42" s="162"/>
      <c r="T42" s="162"/>
      <c r="U42" s="162"/>
      <c r="V42" s="162">
        <f>SUM(V43:V43)</f>
        <v>0</v>
      </c>
      <c r="W42" s="162"/>
      <c r="X42" s="162"/>
      <c r="Y42" s="162"/>
      <c r="AG42" t="s">
        <v>107</v>
      </c>
    </row>
    <row r="43" spans="1:60" outlineLevel="1" x14ac:dyDescent="0.25">
      <c r="A43" s="176">
        <v>17</v>
      </c>
      <c r="B43" s="177" t="s">
        <v>284</v>
      </c>
      <c r="C43" s="185" t="s">
        <v>285</v>
      </c>
      <c r="D43" s="178" t="s">
        <v>217</v>
      </c>
      <c r="E43" s="179">
        <v>1</v>
      </c>
      <c r="F43" s="180"/>
      <c r="G43" s="181">
        <f>ROUND(E43*F43,2)</f>
        <v>0</v>
      </c>
      <c r="H43" s="158">
        <v>0</v>
      </c>
      <c r="I43" s="157">
        <f>ROUND(E43*H43,2)</f>
        <v>0</v>
      </c>
      <c r="J43" s="158">
        <v>1440</v>
      </c>
      <c r="K43" s="157">
        <f>ROUND(E43*J43,2)</f>
        <v>1440</v>
      </c>
      <c r="L43" s="157">
        <v>21</v>
      </c>
      <c r="M43" s="157">
        <f>G43*(1+L43/100)</f>
        <v>0</v>
      </c>
      <c r="N43" s="156">
        <v>9.9000000000000008E-3</v>
      </c>
      <c r="O43" s="156">
        <f>ROUND(E43*N43,2)</f>
        <v>0.01</v>
      </c>
      <c r="P43" s="156">
        <v>0</v>
      </c>
      <c r="Q43" s="156">
        <f>ROUND(E43*P43,2)</f>
        <v>0</v>
      </c>
      <c r="R43" s="157"/>
      <c r="S43" s="157" t="s">
        <v>218</v>
      </c>
      <c r="T43" s="157" t="s">
        <v>219</v>
      </c>
      <c r="U43" s="157">
        <v>0</v>
      </c>
      <c r="V43" s="157">
        <f>ROUND(E43*U43,2)</f>
        <v>0</v>
      </c>
      <c r="W43" s="157"/>
      <c r="X43" s="157" t="s">
        <v>112</v>
      </c>
      <c r="Y43" s="157" t="s">
        <v>113</v>
      </c>
      <c r="Z43" s="147"/>
      <c r="AA43" s="147"/>
      <c r="AB43" s="147"/>
      <c r="AC43" s="147"/>
      <c r="AD43" s="147"/>
      <c r="AE43" s="147"/>
      <c r="AF43" s="147"/>
      <c r="AG43" s="147" t="s">
        <v>114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3" t="s">
        <v>106</v>
      </c>
      <c r="B44" s="164" t="s">
        <v>78</v>
      </c>
      <c r="C44" s="182" t="s">
        <v>29</v>
      </c>
      <c r="D44" s="165"/>
      <c r="E44" s="166"/>
      <c r="F44" s="167"/>
      <c r="G44" s="168">
        <f>SUMIF(AG45:AG52,"&lt;&gt;NOR",G45:G52)</f>
        <v>0</v>
      </c>
      <c r="H44" s="162"/>
      <c r="I44" s="162">
        <f>SUM(I45:I52)</f>
        <v>0</v>
      </c>
      <c r="J44" s="162"/>
      <c r="K44" s="162">
        <f>SUM(K45:K52)</f>
        <v>0</v>
      </c>
      <c r="L44" s="162"/>
      <c r="M44" s="162">
        <f>SUM(M45:M52)</f>
        <v>0</v>
      </c>
      <c r="N44" s="161"/>
      <c r="O44" s="161">
        <f>SUM(O45:O52)</f>
        <v>0</v>
      </c>
      <c r="P44" s="161"/>
      <c r="Q44" s="161">
        <f>SUM(Q45:Q52)</f>
        <v>0</v>
      </c>
      <c r="R44" s="162"/>
      <c r="S44" s="162"/>
      <c r="T44" s="162"/>
      <c r="U44" s="162"/>
      <c r="V44" s="162">
        <f>SUM(V45:V52)</f>
        <v>0</v>
      </c>
      <c r="W44" s="162"/>
      <c r="X44" s="162"/>
      <c r="Y44" s="162"/>
      <c r="AG44" t="s">
        <v>107</v>
      </c>
    </row>
    <row r="45" spans="1:60" outlineLevel="1" x14ac:dyDescent="0.25">
      <c r="A45" s="176">
        <v>18</v>
      </c>
      <c r="B45" s="177" t="s">
        <v>296</v>
      </c>
      <c r="C45" s="185" t="s">
        <v>297</v>
      </c>
      <c r="D45" s="178" t="s">
        <v>298</v>
      </c>
      <c r="E45" s="179">
        <v>1</v>
      </c>
      <c r="F45" s="180"/>
      <c r="G45" s="181">
        <f t="shared" ref="G45:G52" si="0">ROUND(E45*F45,2)</f>
        <v>0</v>
      </c>
      <c r="H45" s="158">
        <v>0</v>
      </c>
      <c r="I45" s="157">
        <f t="shared" ref="I45:I52" si="1">ROUND(E45*H45,2)</f>
        <v>0</v>
      </c>
      <c r="J45" s="158">
        <v>0</v>
      </c>
      <c r="K45" s="157">
        <f t="shared" ref="K45:K52" si="2">ROUND(E45*J45,2)</f>
        <v>0</v>
      </c>
      <c r="L45" s="157">
        <v>21</v>
      </c>
      <c r="M45" s="157">
        <f t="shared" ref="M45:M52" si="3">G45*(1+L45/100)</f>
        <v>0</v>
      </c>
      <c r="N45" s="156">
        <v>0</v>
      </c>
      <c r="O45" s="156">
        <f t="shared" ref="O45:O52" si="4">ROUND(E45*N45,2)</f>
        <v>0</v>
      </c>
      <c r="P45" s="156">
        <v>0</v>
      </c>
      <c r="Q45" s="156">
        <f t="shared" ref="Q45:Q52" si="5">ROUND(E45*P45,2)</f>
        <v>0</v>
      </c>
      <c r="R45" s="157"/>
      <c r="S45" s="157" t="s">
        <v>111</v>
      </c>
      <c r="T45" s="157" t="s">
        <v>219</v>
      </c>
      <c r="U45" s="157">
        <v>0</v>
      </c>
      <c r="V45" s="157">
        <f t="shared" ref="V45:V52" si="6">ROUND(E45*U45,2)</f>
        <v>0</v>
      </c>
      <c r="W45" s="157"/>
      <c r="X45" s="157" t="s">
        <v>299</v>
      </c>
      <c r="Y45" s="157" t="s">
        <v>113</v>
      </c>
      <c r="Z45" s="147"/>
      <c r="AA45" s="147"/>
      <c r="AB45" s="147"/>
      <c r="AC45" s="147"/>
      <c r="AD45" s="147"/>
      <c r="AE45" s="147"/>
      <c r="AF45" s="147"/>
      <c r="AG45" s="147" t="s">
        <v>300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6">
        <v>19</v>
      </c>
      <c r="B46" s="177" t="s">
        <v>301</v>
      </c>
      <c r="C46" s="185" t="s">
        <v>302</v>
      </c>
      <c r="D46" s="178" t="s">
        <v>298</v>
      </c>
      <c r="E46" s="179">
        <v>1</v>
      </c>
      <c r="F46" s="180"/>
      <c r="G46" s="181">
        <f t="shared" si="0"/>
        <v>0</v>
      </c>
      <c r="H46" s="158">
        <v>0</v>
      </c>
      <c r="I46" s="157">
        <f t="shared" si="1"/>
        <v>0</v>
      </c>
      <c r="J46" s="158">
        <v>0</v>
      </c>
      <c r="K46" s="157">
        <f t="shared" si="2"/>
        <v>0</v>
      </c>
      <c r="L46" s="157">
        <v>21</v>
      </c>
      <c r="M46" s="157">
        <f t="shared" si="3"/>
        <v>0</v>
      </c>
      <c r="N46" s="156">
        <v>0</v>
      </c>
      <c r="O46" s="156">
        <f t="shared" si="4"/>
        <v>0</v>
      </c>
      <c r="P46" s="156">
        <v>0</v>
      </c>
      <c r="Q46" s="156">
        <f t="shared" si="5"/>
        <v>0</v>
      </c>
      <c r="R46" s="157"/>
      <c r="S46" s="157" t="s">
        <v>218</v>
      </c>
      <c r="T46" s="157" t="s">
        <v>219</v>
      </c>
      <c r="U46" s="157">
        <v>0</v>
      </c>
      <c r="V46" s="157">
        <f t="shared" si="6"/>
        <v>0</v>
      </c>
      <c r="W46" s="157"/>
      <c r="X46" s="157" t="s">
        <v>299</v>
      </c>
      <c r="Y46" s="157" t="s">
        <v>113</v>
      </c>
      <c r="Z46" s="147"/>
      <c r="AA46" s="147"/>
      <c r="AB46" s="147"/>
      <c r="AC46" s="147"/>
      <c r="AD46" s="147"/>
      <c r="AE46" s="147"/>
      <c r="AF46" s="147"/>
      <c r="AG46" s="147" t="s">
        <v>300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6">
        <v>20</v>
      </c>
      <c r="B47" s="177" t="s">
        <v>303</v>
      </c>
      <c r="C47" s="185" t="s">
        <v>304</v>
      </c>
      <c r="D47" s="178" t="s">
        <v>298</v>
      </c>
      <c r="E47" s="179">
        <v>1</v>
      </c>
      <c r="F47" s="180"/>
      <c r="G47" s="181">
        <f t="shared" si="0"/>
        <v>0</v>
      </c>
      <c r="H47" s="158">
        <v>0</v>
      </c>
      <c r="I47" s="157">
        <f t="shared" si="1"/>
        <v>0</v>
      </c>
      <c r="J47" s="158">
        <v>0</v>
      </c>
      <c r="K47" s="157">
        <f t="shared" si="2"/>
        <v>0</v>
      </c>
      <c r="L47" s="157">
        <v>21</v>
      </c>
      <c r="M47" s="157">
        <f t="shared" si="3"/>
        <v>0</v>
      </c>
      <c r="N47" s="156">
        <v>0</v>
      </c>
      <c r="O47" s="156">
        <f t="shared" si="4"/>
        <v>0</v>
      </c>
      <c r="P47" s="156">
        <v>0</v>
      </c>
      <c r="Q47" s="156">
        <f t="shared" si="5"/>
        <v>0</v>
      </c>
      <c r="R47" s="157"/>
      <c r="S47" s="157" t="s">
        <v>218</v>
      </c>
      <c r="T47" s="157" t="s">
        <v>219</v>
      </c>
      <c r="U47" s="157">
        <v>0</v>
      </c>
      <c r="V47" s="157">
        <f t="shared" si="6"/>
        <v>0</v>
      </c>
      <c r="W47" s="157"/>
      <c r="X47" s="157" t="s">
        <v>299</v>
      </c>
      <c r="Y47" s="157" t="s">
        <v>113</v>
      </c>
      <c r="Z47" s="147"/>
      <c r="AA47" s="147"/>
      <c r="AB47" s="147"/>
      <c r="AC47" s="147"/>
      <c r="AD47" s="147"/>
      <c r="AE47" s="147"/>
      <c r="AF47" s="147"/>
      <c r="AG47" s="147" t="s">
        <v>300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6">
        <v>21</v>
      </c>
      <c r="B48" s="177" t="s">
        <v>305</v>
      </c>
      <c r="C48" s="185" t="s">
        <v>306</v>
      </c>
      <c r="D48" s="178" t="s">
        <v>298</v>
      </c>
      <c r="E48" s="179">
        <v>1</v>
      </c>
      <c r="F48" s="180"/>
      <c r="G48" s="181">
        <f t="shared" si="0"/>
        <v>0</v>
      </c>
      <c r="H48" s="158">
        <v>0</v>
      </c>
      <c r="I48" s="157">
        <f t="shared" si="1"/>
        <v>0</v>
      </c>
      <c r="J48" s="158">
        <v>0</v>
      </c>
      <c r="K48" s="157">
        <f t="shared" si="2"/>
        <v>0</v>
      </c>
      <c r="L48" s="157">
        <v>21</v>
      </c>
      <c r="M48" s="157">
        <f t="shared" si="3"/>
        <v>0</v>
      </c>
      <c r="N48" s="156">
        <v>0</v>
      </c>
      <c r="O48" s="156">
        <f t="shared" si="4"/>
        <v>0</v>
      </c>
      <c r="P48" s="156">
        <v>0</v>
      </c>
      <c r="Q48" s="156">
        <f t="shared" si="5"/>
        <v>0</v>
      </c>
      <c r="R48" s="157"/>
      <c r="S48" s="157" t="s">
        <v>218</v>
      </c>
      <c r="T48" s="157" t="s">
        <v>219</v>
      </c>
      <c r="U48" s="157">
        <v>0</v>
      </c>
      <c r="V48" s="157">
        <f t="shared" si="6"/>
        <v>0</v>
      </c>
      <c r="W48" s="157"/>
      <c r="X48" s="157" t="s">
        <v>299</v>
      </c>
      <c r="Y48" s="157" t="s">
        <v>113</v>
      </c>
      <c r="Z48" s="147"/>
      <c r="AA48" s="147"/>
      <c r="AB48" s="147"/>
      <c r="AC48" s="147"/>
      <c r="AD48" s="147"/>
      <c r="AE48" s="147"/>
      <c r="AF48" s="147"/>
      <c r="AG48" s="147" t="s">
        <v>300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6">
        <v>22</v>
      </c>
      <c r="B49" s="177" t="s">
        <v>307</v>
      </c>
      <c r="C49" s="185" t="s">
        <v>308</v>
      </c>
      <c r="D49" s="178" t="s">
        <v>298</v>
      </c>
      <c r="E49" s="179">
        <v>1</v>
      </c>
      <c r="F49" s="180"/>
      <c r="G49" s="181">
        <f t="shared" si="0"/>
        <v>0</v>
      </c>
      <c r="H49" s="158">
        <v>0</v>
      </c>
      <c r="I49" s="157">
        <f t="shared" si="1"/>
        <v>0</v>
      </c>
      <c r="J49" s="158">
        <v>0</v>
      </c>
      <c r="K49" s="157">
        <f t="shared" si="2"/>
        <v>0</v>
      </c>
      <c r="L49" s="157">
        <v>21</v>
      </c>
      <c r="M49" s="157">
        <f t="shared" si="3"/>
        <v>0</v>
      </c>
      <c r="N49" s="156">
        <v>0</v>
      </c>
      <c r="O49" s="156">
        <f t="shared" si="4"/>
        <v>0</v>
      </c>
      <c r="P49" s="156">
        <v>0</v>
      </c>
      <c r="Q49" s="156">
        <f t="shared" si="5"/>
        <v>0</v>
      </c>
      <c r="R49" s="157"/>
      <c r="S49" s="157" t="s">
        <v>218</v>
      </c>
      <c r="T49" s="157" t="s">
        <v>219</v>
      </c>
      <c r="U49" s="157">
        <v>0</v>
      </c>
      <c r="V49" s="157">
        <f t="shared" si="6"/>
        <v>0</v>
      </c>
      <c r="W49" s="157"/>
      <c r="X49" s="157" t="s">
        <v>299</v>
      </c>
      <c r="Y49" s="157" t="s">
        <v>113</v>
      </c>
      <c r="Z49" s="147"/>
      <c r="AA49" s="147"/>
      <c r="AB49" s="147"/>
      <c r="AC49" s="147"/>
      <c r="AD49" s="147"/>
      <c r="AE49" s="147"/>
      <c r="AF49" s="147"/>
      <c r="AG49" s="147" t="s">
        <v>300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6">
        <v>23</v>
      </c>
      <c r="B50" s="177" t="s">
        <v>309</v>
      </c>
      <c r="C50" s="185" t="s">
        <v>310</v>
      </c>
      <c r="D50" s="178" t="s">
        <v>298</v>
      </c>
      <c r="E50" s="179">
        <v>1</v>
      </c>
      <c r="F50" s="180"/>
      <c r="G50" s="181">
        <f t="shared" si="0"/>
        <v>0</v>
      </c>
      <c r="H50" s="158">
        <v>0</v>
      </c>
      <c r="I50" s="157">
        <f t="shared" si="1"/>
        <v>0</v>
      </c>
      <c r="J50" s="158">
        <v>0</v>
      </c>
      <c r="K50" s="157">
        <f t="shared" si="2"/>
        <v>0</v>
      </c>
      <c r="L50" s="157">
        <v>21</v>
      </c>
      <c r="M50" s="157">
        <f t="shared" si="3"/>
        <v>0</v>
      </c>
      <c r="N50" s="156">
        <v>0</v>
      </c>
      <c r="O50" s="156">
        <f t="shared" si="4"/>
        <v>0</v>
      </c>
      <c r="P50" s="156">
        <v>0</v>
      </c>
      <c r="Q50" s="156">
        <f t="shared" si="5"/>
        <v>0</v>
      </c>
      <c r="R50" s="157"/>
      <c r="S50" s="157" t="s">
        <v>218</v>
      </c>
      <c r="T50" s="157" t="s">
        <v>219</v>
      </c>
      <c r="U50" s="157">
        <v>0</v>
      </c>
      <c r="V50" s="157">
        <f t="shared" si="6"/>
        <v>0</v>
      </c>
      <c r="W50" s="157"/>
      <c r="X50" s="157" t="s">
        <v>299</v>
      </c>
      <c r="Y50" s="157" t="s">
        <v>113</v>
      </c>
      <c r="Z50" s="147"/>
      <c r="AA50" s="147"/>
      <c r="AB50" s="147"/>
      <c r="AC50" s="147"/>
      <c r="AD50" s="147"/>
      <c r="AE50" s="147"/>
      <c r="AF50" s="147"/>
      <c r="AG50" s="147" t="s">
        <v>300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6">
        <v>24</v>
      </c>
      <c r="B51" s="177" t="s">
        <v>311</v>
      </c>
      <c r="C51" s="185" t="s">
        <v>312</v>
      </c>
      <c r="D51" s="178" t="s">
        <v>298</v>
      </c>
      <c r="E51" s="179">
        <v>1</v>
      </c>
      <c r="F51" s="180"/>
      <c r="G51" s="181">
        <f t="shared" si="0"/>
        <v>0</v>
      </c>
      <c r="H51" s="158">
        <v>0</v>
      </c>
      <c r="I51" s="157">
        <f t="shared" si="1"/>
        <v>0</v>
      </c>
      <c r="J51" s="158">
        <v>0</v>
      </c>
      <c r="K51" s="157">
        <f t="shared" si="2"/>
        <v>0</v>
      </c>
      <c r="L51" s="157">
        <v>21</v>
      </c>
      <c r="M51" s="157">
        <f t="shared" si="3"/>
        <v>0</v>
      </c>
      <c r="N51" s="156">
        <v>0</v>
      </c>
      <c r="O51" s="156">
        <f t="shared" si="4"/>
        <v>0</v>
      </c>
      <c r="P51" s="156">
        <v>0</v>
      </c>
      <c r="Q51" s="156">
        <f t="shared" si="5"/>
        <v>0</v>
      </c>
      <c r="R51" s="157"/>
      <c r="S51" s="157" t="s">
        <v>218</v>
      </c>
      <c r="T51" s="157" t="s">
        <v>219</v>
      </c>
      <c r="U51" s="157">
        <v>0</v>
      </c>
      <c r="V51" s="157">
        <f t="shared" si="6"/>
        <v>0</v>
      </c>
      <c r="W51" s="157"/>
      <c r="X51" s="157" t="s">
        <v>299</v>
      </c>
      <c r="Y51" s="157" t="s">
        <v>113</v>
      </c>
      <c r="Z51" s="147"/>
      <c r="AA51" s="147"/>
      <c r="AB51" s="147"/>
      <c r="AC51" s="147"/>
      <c r="AD51" s="147"/>
      <c r="AE51" s="147"/>
      <c r="AF51" s="147"/>
      <c r="AG51" s="147" t="s">
        <v>300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0">
        <v>25</v>
      </c>
      <c r="B52" s="171" t="s">
        <v>313</v>
      </c>
      <c r="C52" s="183" t="s">
        <v>314</v>
      </c>
      <c r="D52" s="172" t="s">
        <v>298</v>
      </c>
      <c r="E52" s="173">
        <v>1</v>
      </c>
      <c r="F52" s="174"/>
      <c r="G52" s="175">
        <f t="shared" si="0"/>
        <v>0</v>
      </c>
      <c r="H52" s="158">
        <v>0</v>
      </c>
      <c r="I52" s="157">
        <f t="shared" si="1"/>
        <v>0</v>
      </c>
      <c r="J52" s="158">
        <v>0</v>
      </c>
      <c r="K52" s="157">
        <f t="shared" si="2"/>
        <v>0</v>
      </c>
      <c r="L52" s="157">
        <v>21</v>
      </c>
      <c r="M52" s="157">
        <f t="shared" si="3"/>
        <v>0</v>
      </c>
      <c r="N52" s="156">
        <v>0</v>
      </c>
      <c r="O52" s="156">
        <f t="shared" si="4"/>
        <v>0</v>
      </c>
      <c r="P52" s="156">
        <v>0</v>
      </c>
      <c r="Q52" s="156">
        <f t="shared" si="5"/>
        <v>0</v>
      </c>
      <c r="R52" s="157"/>
      <c r="S52" s="157" t="s">
        <v>218</v>
      </c>
      <c r="T52" s="157" t="s">
        <v>219</v>
      </c>
      <c r="U52" s="157">
        <v>0</v>
      </c>
      <c r="V52" s="157">
        <f t="shared" si="6"/>
        <v>0</v>
      </c>
      <c r="W52" s="157"/>
      <c r="X52" s="157" t="s">
        <v>299</v>
      </c>
      <c r="Y52" s="157" t="s">
        <v>113</v>
      </c>
      <c r="Z52" s="147"/>
      <c r="AA52" s="147"/>
      <c r="AB52" s="147"/>
      <c r="AC52" s="147"/>
      <c r="AD52" s="147"/>
      <c r="AE52" s="147"/>
      <c r="AF52" s="147"/>
      <c r="AG52" s="147" t="s">
        <v>300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5">
      <c r="A53" s="3"/>
      <c r="B53" s="4"/>
      <c r="C53" s="18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92</v>
      </c>
    </row>
    <row r="54" spans="1:60" x14ac:dyDescent="0.25">
      <c r="A54" s="150"/>
      <c r="B54" s="151" t="s">
        <v>31</v>
      </c>
      <c r="C54" s="187"/>
      <c r="D54" s="152"/>
      <c r="E54" s="153"/>
      <c r="F54" s="153"/>
      <c r="G54" s="169">
        <f>G8+G24+G31+G35+G38+G40+G42+G44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315</v>
      </c>
    </row>
    <row r="55" spans="1:60" x14ac:dyDescent="0.25">
      <c r="A55" s="3"/>
      <c r="B55" s="4"/>
      <c r="C55" s="186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5">
      <c r="A56" s="3"/>
      <c r="B56" s="4"/>
      <c r="C56" s="18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5">
      <c r="A57" s="252" t="s">
        <v>316</v>
      </c>
      <c r="B57" s="252"/>
      <c r="C57" s="25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254"/>
      <c r="B58" s="255"/>
      <c r="C58" s="256"/>
      <c r="D58" s="255"/>
      <c r="E58" s="255"/>
      <c r="F58" s="255"/>
      <c r="G58" s="25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317</v>
      </c>
    </row>
    <row r="59" spans="1:60" x14ac:dyDescent="0.25">
      <c r="A59" s="258"/>
      <c r="B59" s="259"/>
      <c r="C59" s="260"/>
      <c r="D59" s="259"/>
      <c r="E59" s="259"/>
      <c r="F59" s="259"/>
      <c r="G59" s="26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58"/>
      <c r="B60" s="259"/>
      <c r="C60" s="260"/>
      <c r="D60" s="259"/>
      <c r="E60" s="259"/>
      <c r="F60" s="259"/>
      <c r="G60" s="26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58"/>
      <c r="B61" s="259"/>
      <c r="C61" s="260"/>
      <c r="D61" s="259"/>
      <c r="E61" s="259"/>
      <c r="F61" s="259"/>
      <c r="G61" s="26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62"/>
      <c r="B62" s="263"/>
      <c r="C62" s="264"/>
      <c r="D62" s="263"/>
      <c r="E62" s="263"/>
      <c r="F62" s="263"/>
      <c r="G62" s="26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3"/>
      <c r="B63" s="4"/>
      <c r="C63" s="186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C64" s="188"/>
      <c r="D64" s="10"/>
      <c r="AG64" t="s">
        <v>318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SO401 202406401 Pol</vt:lpstr>
      <vt:lpstr>SO402 202406402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'SO401 202406401 Pol'!Názvy_tisku</vt:lpstr>
      <vt:lpstr>'SO402 202406402 Pol'!Názvy_tisku</vt:lpstr>
      <vt:lpstr>oadresa</vt:lpstr>
      <vt:lpstr>Stavba!Objednatel</vt:lpstr>
      <vt:lpstr>Stavba!Objekt</vt:lpstr>
      <vt:lpstr>'SO401 202406401 Pol'!Oblast_tisku</vt:lpstr>
      <vt:lpstr>'SO402 202406402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Ouředníček Edvard</cp:lastModifiedBy>
  <cp:lastPrinted>2019-03-19T12:27:02Z</cp:lastPrinted>
  <dcterms:created xsi:type="dcterms:W3CDTF">2009-04-08T07:15:50Z</dcterms:created>
  <dcterms:modified xsi:type="dcterms:W3CDTF">2024-07-07T18:27:48Z</dcterms:modified>
</cp:coreProperties>
</file>